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3458_617915e8302ed" sheetId="1" r:id="rId1"/>
  </sheets>
  <definedNames/>
  <calcPr fullCalcOnLoad="1"/>
</workbook>
</file>

<file path=xl/sharedStrings.xml><?xml version="1.0" encoding="utf-8"?>
<sst xmlns="http://schemas.openxmlformats.org/spreadsheetml/2006/main" count="609" uniqueCount="191">
  <si>
    <t>资格复审合格名单</t>
  </si>
  <si>
    <t>序号</t>
  </si>
  <si>
    <t>岗位代码</t>
  </si>
  <si>
    <t>岗位名称</t>
  </si>
  <si>
    <t>招聘单位</t>
  </si>
  <si>
    <t>姓名</t>
  </si>
  <si>
    <t>身份证号码</t>
  </si>
  <si>
    <t>复审情况</t>
  </si>
  <si>
    <t>备注</t>
  </si>
  <si>
    <t>内科医师</t>
  </si>
  <si>
    <t>琼中县卫生健康委员会</t>
  </si>
  <si>
    <t>4600****292450</t>
  </si>
  <si>
    <t>已复审合格</t>
  </si>
  <si>
    <t>4600****200024</t>
  </si>
  <si>
    <t>4600****020024</t>
  </si>
  <si>
    <t>外科医师</t>
  </si>
  <si>
    <t>4600****036531</t>
  </si>
  <si>
    <t>4600****061518</t>
  </si>
  <si>
    <t>急诊及重症医学科医师</t>
  </si>
  <si>
    <t>4600****062143</t>
  </si>
  <si>
    <t>妇产科医师</t>
  </si>
  <si>
    <t>4600****225528</t>
  </si>
  <si>
    <t>4600****245524</t>
  </si>
  <si>
    <t>中医康复科医师</t>
  </si>
  <si>
    <t>4600****090816</t>
  </si>
  <si>
    <t>4600****032927</t>
  </si>
  <si>
    <t>病理医师</t>
  </si>
  <si>
    <t>4600****047227</t>
  </si>
  <si>
    <t>影像诊断医师</t>
  </si>
  <si>
    <t>4600****09748X</t>
  </si>
  <si>
    <t>影像技师</t>
  </si>
  <si>
    <t>4600****073220</t>
  </si>
  <si>
    <t>眼/耳鼻喉科医师</t>
  </si>
  <si>
    <t>4600****123915</t>
  </si>
  <si>
    <t>康复理疗科医师</t>
  </si>
  <si>
    <t>4600****190629</t>
  </si>
  <si>
    <t>护理</t>
  </si>
  <si>
    <t>4600****290028</t>
  </si>
  <si>
    <t>4600****140824</t>
  </si>
  <si>
    <t>4600****110426</t>
  </si>
  <si>
    <t>4600****294517</t>
  </si>
  <si>
    <t>4600****040426</t>
  </si>
  <si>
    <t>4600****142422</t>
  </si>
  <si>
    <t>4600****053520</t>
  </si>
  <si>
    <t>4600****181823</t>
  </si>
  <si>
    <t>4600****221827</t>
  </si>
  <si>
    <t>4600****285685</t>
  </si>
  <si>
    <t>4600****15048X</t>
  </si>
  <si>
    <t>4600****110024</t>
  </si>
  <si>
    <t>4600****025521</t>
  </si>
  <si>
    <t>4600****23152X</t>
  </si>
  <si>
    <t>4600****170829</t>
  </si>
  <si>
    <t>4600****07042X</t>
  </si>
  <si>
    <t>4600****12182X</t>
  </si>
  <si>
    <t>4600****023526</t>
  </si>
  <si>
    <t>4600****294524</t>
  </si>
  <si>
    <t>4600****271229</t>
  </si>
  <si>
    <t>4600****223227</t>
  </si>
  <si>
    <t>4600****202760</t>
  </si>
  <si>
    <t>4600****030429</t>
  </si>
  <si>
    <t>4600****13754X</t>
  </si>
  <si>
    <t>4600****151829</t>
  </si>
  <si>
    <t>4600****03242X</t>
  </si>
  <si>
    <t>4600****161822</t>
  </si>
  <si>
    <t>4600****117529</t>
  </si>
  <si>
    <t>4600****127224</t>
  </si>
  <si>
    <t>4600****06182X</t>
  </si>
  <si>
    <t>4600****023525</t>
  </si>
  <si>
    <t>4600****21292X</t>
  </si>
  <si>
    <t>4600****03048X</t>
  </si>
  <si>
    <t>4600****083545</t>
  </si>
  <si>
    <t>4600****141820</t>
  </si>
  <si>
    <t>4600****270021</t>
  </si>
  <si>
    <t>4600****162721</t>
  </si>
  <si>
    <t>4600****101489</t>
  </si>
  <si>
    <t>4600****140426</t>
  </si>
  <si>
    <t>4600****316584</t>
  </si>
  <si>
    <t>4600****107520</t>
  </si>
  <si>
    <t>4600****284529</t>
  </si>
  <si>
    <t>4600****250025</t>
  </si>
  <si>
    <t>4600****172426</t>
  </si>
  <si>
    <t>4600****082426</t>
  </si>
  <si>
    <t>4600****090446</t>
  </si>
  <si>
    <t>4600****250523</t>
  </si>
  <si>
    <t>4600****252424</t>
  </si>
  <si>
    <t>4600****282414</t>
  </si>
  <si>
    <t>4600****071228</t>
  </si>
  <si>
    <t>财务人员</t>
  </si>
  <si>
    <t>4600****140022</t>
  </si>
  <si>
    <t>4601****211524</t>
  </si>
  <si>
    <t>4600****105223</t>
  </si>
  <si>
    <t>药剂科药师</t>
  </si>
  <si>
    <t>4600****056020</t>
  </si>
  <si>
    <t>4600****290620</t>
  </si>
  <si>
    <t>4600****224442</t>
  </si>
  <si>
    <t>4600****150225</t>
  </si>
  <si>
    <t>康复理疗科技师</t>
  </si>
  <si>
    <t>2201****203323</t>
  </si>
  <si>
    <t>4600****062030</t>
  </si>
  <si>
    <t>4600****057216</t>
  </si>
  <si>
    <t>4600****090031</t>
  </si>
  <si>
    <t>检验科技师</t>
  </si>
  <si>
    <t>4600****160611</t>
  </si>
  <si>
    <t>4600****070239</t>
  </si>
  <si>
    <t>4600****150021</t>
  </si>
  <si>
    <t>4600****16332X</t>
  </si>
  <si>
    <t>4600****021823</t>
  </si>
  <si>
    <t>4602****024433</t>
  </si>
  <si>
    <t>4600****310025</t>
  </si>
  <si>
    <t>院感科专职人员</t>
  </si>
  <si>
    <t>4600****17151X</t>
  </si>
  <si>
    <t>4600****10172X</t>
  </si>
  <si>
    <t>4600****082710</t>
  </si>
  <si>
    <t>4600****153323</t>
  </si>
  <si>
    <t>4600****070017</t>
  </si>
  <si>
    <t>1426****277410</t>
  </si>
  <si>
    <t>口腔科医师</t>
  </si>
  <si>
    <t>4600****257221</t>
  </si>
  <si>
    <t>内科</t>
  </si>
  <si>
    <t>4600****162416</t>
  </si>
  <si>
    <t>中医科</t>
  </si>
  <si>
    <t>4600****063814</t>
  </si>
  <si>
    <t>影像科</t>
  </si>
  <si>
    <t>4600****060618</t>
  </si>
  <si>
    <t>西药房</t>
  </si>
  <si>
    <t>4600****070425</t>
  </si>
  <si>
    <t>中药房</t>
  </si>
  <si>
    <t>4600****094124</t>
  </si>
  <si>
    <t>4600****083448</t>
  </si>
  <si>
    <t>4600****01023X</t>
  </si>
  <si>
    <t>针灸推拿科</t>
  </si>
  <si>
    <t>4600****236525</t>
  </si>
  <si>
    <t>4600****203520</t>
  </si>
  <si>
    <t>康复理疗科</t>
  </si>
  <si>
    <t>4600****31192X</t>
  </si>
  <si>
    <t>4600****195924</t>
  </si>
  <si>
    <t>4101****083734</t>
  </si>
  <si>
    <t>4600****173517</t>
  </si>
  <si>
    <t>4107****093027</t>
  </si>
  <si>
    <t>院感办</t>
  </si>
  <si>
    <t>4600****203523</t>
  </si>
  <si>
    <t>护理岗</t>
  </si>
  <si>
    <t>4600****27752X</t>
  </si>
  <si>
    <t>4600****182723</t>
  </si>
  <si>
    <t>4600****261825</t>
  </si>
  <si>
    <t>4600****162448</t>
  </si>
  <si>
    <t>4600****123525</t>
  </si>
  <si>
    <t>4600****251227</t>
  </si>
  <si>
    <t>4600****191823</t>
  </si>
  <si>
    <t>4600****097524</t>
  </si>
  <si>
    <t>4600****210822</t>
  </si>
  <si>
    <t>4600****192125</t>
  </si>
  <si>
    <t>4600****300024</t>
  </si>
  <si>
    <t>4690****097523</t>
  </si>
  <si>
    <t>4600****037524</t>
  </si>
  <si>
    <t>4600****053242</t>
  </si>
  <si>
    <t>4600****153220</t>
  </si>
  <si>
    <t>4600****07082X</t>
  </si>
  <si>
    <t>财务科</t>
  </si>
  <si>
    <t>4600****020026</t>
  </si>
  <si>
    <t>4600****217526</t>
  </si>
  <si>
    <t>临床医师</t>
  </si>
  <si>
    <t>4600****172010</t>
  </si>
  <si>
    <t>4600****151841</t>
  </si>
  <si>
    <t>4600****012717</t>
  </si>
  <si>
    <t>4600****062921</t>
  </si>
  <si>
    <t>4600****017517</t>
  </si>
  <si>
    <t>3207****100015</t>
  </si>
  <si>
    <t>4600****132716</t>
  </si>
  <si>
    <t>检验士、师</t>
  </si>
  <si>
    <t>4600****180441</t>
  </si>
  <si>
    <t>4600****021232</t>
  </si>
  <si>
    <t>4600****122925</t>
  </si>
  <si>
    <t>4600****214530</t>
  </si>
  <si>
    <t>药士、师</t>
  </si>
  <si>
    <t>4600****247520</t>
  </si>
  <si>
    <t>4600****010024</t>
  </si>
  <si>
    <t>4601****190965</t>
  </si>
  <si>
    <t>4600****034012</t>
  </si>
  <si>
    <t>4690****117529</t>
  </si>
  <si>
    <t>4600****062940</t>
  </si>
  <si>
    <t>4128****223526</t>
  </si>
  <si>
    <t>4600****08242X</t>
  </si>
  <si>
    <t>4600****185523</t>
  </si>
  <si>
    <t>4600****112921</t>
  </si>
  <si>
    <t>4690****222429</t>
  </si>
  <si>
    <t>4600****122428</t>
  </si>
  <si>
    <t>4600****110020</t>
  </si>
  <si>
    <t>4600****221829</t>
  </si>
  <si>
    <t>4600****142127</t>
  </si>
  <si>
    <t>4600****290823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</si>
</sst>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L17" sqref="L17"/>
    </sheetView>
  </sheetViews>
  <sheetFormatPr defaultColWidth="9.00390625" defaultRowHeight="15"/>
  <cols>
    <col min="1" max="1" width="3.57421875" style="2" customWidth="1"/>
    <col min="2" max="2" width="7.00390625" style="3" customWidth="1"/>
    <col min="3" max="3" width="21.140625" style="0" customWidth="1"/>
    <col min="4" max="4" width="22.57421875" style="0" customWidth="1"/>
    <col min="5" max="5" width="8.421875" style="0" customWidth="1"/>
    <col min="6" max="6" width="16.140625" style="0" customWidth="1"/>
    <col min="7" max="7" width="12.57421875" style="4" customWidth="1"/>
    <col min="8" max="8" width="8.140625" style="5" customWidth="1"/>
  </cols>
  <sheetData>
    <row r="1" spans="1:8" ht="4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s="1" customFormat="1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ht="24.75" customHeight="1">
      <c r="A3" s="14">
        <v>1</v>
      </c>
      <c r="B3" s="15" t="str">
        <f>"1001"</f>
        <v>1001</v>
      </c>
      <c r="C3" s="16" t="s">
        <v>9</v>
      </c>
      <c r="D3" s="16" t="s">
        <v>10</v>
      </c>
      <c r="E3" s="16" t="str">
        <f>"谢廷义"</f>
        <v>谢廷义</v>
      </c>
      <c r="F3" s="16" t="s">
        <v>11</v>
      </c>
      <c r="G3" s="17" t="s">
        <v>12</v>
      </c>
      <c r="H3" s="18"/>
    </row>
    <row r="4" spans="1:8" ht="24.75" customHeight="1">
      <c r="A4" s="14">
        <v>2</v>
      </c>
      <c r="B4" s="15" t="str">
        <f>"1001"</f>
        <v>1001</v>
      </c>
      <c r="C4" s="16" t="s">
        <v>9</v>
      </c>
      <c r="D4" s="16" t="s">
        <v>10</v>
      </c>
      <c r="E4" s="16" t="str">
        <f>"符丽梅"</f>
        <v>符丽梅</v>
      </c>
      <c r="F4" s="16" t="s">
        <v>13</v>
      </c>
      <c r="G4" s="17" t="s">
        <v>12</v>
      </c>
      <c r="H4" s="18"/>
    </row>
    <row r="5" spans="1:8" ht="24.75" customHeight="1">
      <c r="A5" s="14">
        <v>3</v>
      </c>
      <c r="B5" s="15" t="str">
        <f>"1001"</f>
        <v>1001</v>
      </c>
      <c r="C5" s="16" t="s">
        <v>9</v>
      </c>
      <c r="D5" s="16" t="s">
        <v>10</v>
      </c>
      <c r="E5" s="16" t="str">
        <f>"邱燕"</f>
        <v>邱燕</v>
      </c>
      <c r="F5" s="16" t="s">
        <v>14</v>
      </c>
      <c r="G5" s="17" t="s">
        <v>12</v>
      </c>
      <c r="H5" s="18"/>
    </row>
    <row r="6" spans="1:8" ht="24.75" customHeight="1">
      <c r="A6" s="14">
        <v>4</v>
      </c>
      <c r="B6" s="15" t="str">
        <f>"1003"</f>
        <v>1003</v>
      </c>
      <c r="C6" s="16" t="s">
        <v>15</v>
      </c>
      <c r="D6" s="16" t="s">
        <v>10</v>
      </c>
      <c r="E6" s="16" t="str">
        <f>"陈道耀"</f>
        <v>陈道耀</v>
      </c>
      <c r="F6" s="16" t="s">
        <v>16</v>
      </c>
      <c r="G6" s="17" t="s">
        <v>12</v>
      </c>
      <c r="H6" s="18"/>
    </row>
    <row r="7" spans="1:8" ht="24.75" customHeight="1">
      <c r="A7" s="14">
        <v>5</v>
      </c>
      <c r="B7" s="15" t="str">
        <f>"1003"</f>
        <v>1003</v>
      </c>
      <c r="C7" s="16" t="s">
        <v>15</v>
      </c>
      <c r="D7" s="16" t="s">
        <v>10</v>
      </c>
      <c r="E7" s="16" t="str">
        <f>"廖海雅"</f>
        <v>廖海雅</v>
      </c>
      <c r="F7" s="16" t="s">
        <v>17</v>
      </c>
      <c r="G7" s="17" t="s">
        <v>12</v>
      </c>
      <c r="H7" s="18"/>
    </row>
    <row r="8" spans="1:8" ht="24.75" customHeight="1">
      <c r="A8" s="14">
        <v>6</v>
      </c>
      <c r="B8" s="15" t="str">
        <f>"1004"</f>
        <v>1004</v>
      </c>
      <c r="C8" s="16" t="s">
        <v>18</v>
      </c>
      <c r="D8" s="16" t="s">
        <v>10</v>
      </c>
      <c r="E8" s="16" t="str">
        <f>"王刘燕"</f>
        <v>王刘燕</v>
      </c>
      <c r="F8" s="16" t="s">
        <v>19</v>
      </c>
      <c r="G8" s="17" t="s">
        <v>12</v>
      </c>
      <c r="H8" s="18"/>
    </row>
    <row r="9" spans="1:8" ht="24.75" customHeight="1">
      <c r="A9" s="14">
        <v>7</v>
      </c>
      <c r="B9" s="15" t="str">
        <f>"1005"</f>
        <v>1005</v>
      </c>
      <c r="C9" s="16" t="s">
        <v>20</v>
      </c>
      <c r="D9" s="16" t="s">
        <v>10</v>
      </c>
      <c r="E9" s="16" t="str">
        <f>"邓虹怡"</f>
        <v>邓虹怡</v>
      </c>
      <c r="F9" s="16" t="s">
        <v>21</v>
      </c>
      <c r="G9" s="17" t="s">
        <v>12</v>
      </c>
      <c r="H9" s="18"/>
    </row>
    <row r="10" spans="1:8" ht="24.75" customHeight="1">
      <c r="A10" s="14">
        <v>8</v>
      </c>
      <c r="B10" s="15" t="str">
        <f>"1005"</f>
        <v>1005</v>
      </c>
      <c r="C10" s="16" t="s">
        <v>20</v>
      </c>
      <c r="D10" s="16" t="s">
        <v>10</v>
      </c>
      <c r="E10" s="16" t="str">
        <f>"杨晶晶"</f>
        <v>杨晶晶</v>
      </c>
      <c r="F10" s="16" t="s">
        <v>22</v>
      </c>
      <c r="G10" s="17" t="s">
        <v>12</v>
      </c>
      <c r="H10" s="18"/>
    </row>
    <row r="11" spans="1:8" ht="24.75" customHeight="1">
      <c r="A11" s="14">
        <v>9</v>
      </c>
      <c r="B11" s="15" t="str">
        <f>"1006"</f>
        <v>1006</v>
      </c>
      <c r="C11" s="16" t="s">
        <v>23</v>
      </c>
      <c r="D11" s="16" t="s">
        <v>10</v>
      </c>
      <c r="E11" s="16" t="str">
        <f>"王葚"</f>
        <v>王葚</v>
      </c>
      <c r="F11" s="16" t="s">
        <v>24</v>
      </c>
      <c r="G11" s="17" t="s">
        <v>12</v>
      </c>
      <c r="H11" s="18"/>
    </row>
    <row r="12" spans="1:8" ht="24.75" customHeight="1">
      <c r="A12" s="14">
        <v>10</v>
      </c>
      <c r="B12" s="15" t="str">
        <f>"1006"</f>
        <v>1006</v>
      </c>
      <c r="C12" s="16" t="s">
        <v>23</v>
      </c>
      <c r="D12" s="16" t="s">
        <v>10</v>
      </c>
      <c r="E12" s="16" t="str">
        <f>"邱微"</f>
        <v>邱微</v>
      </c>
      <c r="F12" s="16" t="s">
        <v>25</v>
      </c>
      <c r="G12" s="17" t="s">
        <v>12</v>
      </c>
      <c r="H12" s="18"/>
    </row>
    <row r="13" spans="1:8" ht="24.75" customHeight="1">
      <c r="A13" s="14">
        <v>11</v>
      </c>
      <c r="B13" s="15" t="str">
        <f>"1007"</f>
        <v>1007</v>
      </c>
      <c r="C13" s="16" t="s">
        <v>26</v>
      </c>
      <c r="D13" s="16" t="s">
        <v>10</v>
      </c>
      <c r="E13" s="16" t="str">
        <f>"李雪"</f>
        <v>李雪</v>
      </c>
      <c r="F13" s="16" t="s">
        <v>27</v>
      </c>
      <c r="G13" s="17" t="s">
        <v>12</v>
      </c>
      <c r="H13" s="18"/>
    </row>
    <row r="14" spans="1:8" ht="24.75" customHeight="1">
      <c r="A14" s="14">
        <v>12</v>
      </c>
      <c r="B14" s="15" t="str">
        <f>"1008"</f>
        <v>1008</v>
      </c>
      <c r="C14" s="16" t="s">
        <v>28</v>
      </c>
      <c r="D14" s="16" t="s">
        <v>10</v>
      </c>
      <c r="E14" s="16" t="str">
        <f>"刘晶晶"</f>
        <v>刘晶晶</v>
      </c>
      <c r="F14" s="16" t="s">
        <v>29</v>
      </c>
      <c r="G14" s="17" t="s">
        <v>12</v>
      </c>
      <c r="H14" s="18"/>
    </row>
    <row r="15" spans="1:8" ht="24.75" customHeight="1">
      <c r="A15" s="14">
        <v>13</v>
      </c>
      <c r="B15" s="15" t="str">
        <f>"1009"</f>
        <v>1009</v>
      </c>
      <c r="C15" s="16" t="s">
        <v>30</v>
      </c>
      <c r="D15" s="16" t="s">
        <v>10</v>
      </c>
      <c r="E15" s="16" t="str">
        <f>"王秋萍"</f>
        <v>王秋萍</v>
      </c>
      <c r="F15" s="16" t="s">
        <v>31</v>
      </c>
      <c r="G15" s="17" t="s">
        <v>12</v>
      </c>
      <c r="H15" s="18"/>
    </row>
    <row r="16" spans="1:8" ht="24.75" customHeight="1">
      <c r="A16" s="14">
        <v>14</v>
      </c>
      <c r="B16" s="15" t="str">
        <f>"1010"</f>
        <v>1010</v>
      </c>
      <c r="C16" s="16" t="s">
        <v>32</v>
      </c>
      <c r="D16" s="16" t="s">
        <v>10</v>
      </c>
      <c r="E16" s="16" t="str">
        <f>"廖申旺"</f>
        <v>廖申旺</v>
      </c>
      <c r="F16" s="16" t="s">
        <v>33</v>
      </c>
      <c r="G16" s="17" t="s">
        <v>12</v>
      </c>
      <c r="H16" s="18"/>
    </row>
    <row r="17" spans="1:8" ht="24.75" customHeight="1">
      <c r="A17" s="14">
        <v>15</v>
      </c>
      <c r="B17" s="15" t="str">
        <f>"1011"</f>
        <v>1011</v>
      </c>
      <c r="C17" s="16" t="s">
        <v>34</v>
      </c>
      <c r="D17" s="16" t="s">
        <v>10</v>
      </c>
      <c r="E17" s="16" t="str">
        <f>"黎冰"</f>
        <v>黎冰</v>
      </c>
      <c r="F17" s="16" t="s">
        <v>35</v>
      </c>
      <c r="G17" s="17" t="s">
        <v>12</v>
      </c>
      <c r="H17" s="18"/>
    </row>
    <row r="18" spans="1:8" ht="24.75" customHeight="1">
      <c r="A18" s="14">
        <v>16</v>
      </c>
      <c r="B18" s="15" t="str">
        <f aca="true" t="shared" si="0" ref="B18:B47">"1012"</f>
        <v>1012</v>
      </c>
      <c r="C18" s="16" t="s">
        <v>36</v>
      </c>
      <c r="D18" s="16" t="s">
        <v>10</v>
      </c>
      <c r="E18" s="16" t="str">
        <f>"王妃"</f>
        <v>王妃</v>
      </c>
      <c r="F18" s="16" t="s">
        <v>37</v>
      </c>
      <c r="G18" s="17" t="s">
        <v>12</v>
      </c>
      <c r="H18" s="18"/>
    </row>
    <row r="19" spans="1:8" ht="24.75" customHeight="1">
      <c r="A19" s="14">
        <v>17</v>
      </c>
      <c r="B19" s="15" t="str">
        <f t="shared" si="0"/>
        <v>1012</v>
      </c>
      <c r="C19" s="16" t="s">
        <v>36</v>
      </c>
      <c r="D19" s="16" t="s">
        <v>10</v>
      </c>
      <c r="E19" s="16" t="str">
        <f>"黄珠凤"</f>
        <v>黄珠凤</v>
      </c>
      <c r="F19" s="16" t="s">
        <v>38</v>
      </c>
      <c r="G19" s="17" t="s">
        <v>12</v>
      </c>
      <c r="H19" s="18"/>
    </row>
    <row r="20" spans="1:8" ht="24.75" customHeight="1">
      <c r="A20" s="14">
        <v>18</v>
      </c>
      <c r="B20" s="15" t="str">
        <f t="shared" si="0"/>
        <v>1012</v>
      </c>
      <c r="C20" s="16" t="s">
        <v>36</v>
      </c>
      <c r="D20" s="16" t="s">
        <v>10</v>
      </c>
      <c r="E20" s="16" t="str">
        <f>"王川琼"</f>
        <v>王川琼</v>
      </c>
      <c r="F20" s="16" t="s">
        <v>39</v>
      </c>
      <c r="G20" s="17" t="s">
        <v>12</v>
      </c>
      <c r="H20" s="18"/>
    </row>
    <row r="21" spans="1:8" ht="24.75" customHeight="1">
      <c r="A21" s="14">
        <v>19</v>
      </c>
      <c r="B21" s="15" t="str">
        <f t="shared" si="0"/>
        <v>1012</v>
      </c>
      <c r="C21" s="16" t="s">
        <v>36</v>
      </c>
      <c r="D21" s="16" t="s">
        <v>10</v>
      </c>
      <c r="E21" s="16" t="str">
        <f>"张文"</f>
        <v>张文</v>
      </c>
      <c r="F21" s="16" t="s">
        <v>40</v>
      </c>
      <c r="G21" s="17" t="s">
        <v>12</v>
      </c>
      <c r="H21" s="18"/>
    </row>
    <row r="22" spans="1:8" ht="24.75" customHeight="1">
      <c r="A22" s="14">
        <v>20</v>
      </c>
      <c r="B22" s="15" t="str">
        <f t="shared" si="0"/>
        <v>1012</v>
      </c>
      <c r="C22" s="16" t="s">
        <v>36</v>
      </c>
      <c r="D22" s="16" t="s">
        <v>10</v>
      </c>
      <c r="E22" s="16" t="str">
        <f>"黄飞飞"</f>
        <v>黄飞飞</v>
      </c>
      <c r="F22" s="16" t="s">
        <v>41</v>
      </c>
      <c r="G22" s="17" t="s">
        <v>12</v>
      </c>
      <c r="H22" s="18"/>
    </row>
    <row r="23" spans="1:8" ht="24.75" customHeight="1">
      <c r="A23" s="14">
        <v>21</v>
      </c>
      <c r="B23" s="15" t="str">
        <f t="shared" si="0"/>
        <v>1012</v>
      </c>
      <c r="C23" s="16" t="s">
        <v>36</v>
      </c>
      <c r="D23" s="16" t="s">
        <v>10</v>
      </c>
      <c r="E23" s="16" t="str">
        <f>"黄晓绣"</f>
        <v>黄晓绣</v>
      </c>
      <c r="F23" s="16" t="s">
        <v>42</v>
      </c>
      <c r="G23" s="17" t="s">
        <v>12</v>
      </c>
      <c r="H23" s="18"/>
    </row>
    <row r="24" spans="1:8" ht="24.75" customHeight="1">
      <c r="A24" s="14">
        <v>22</v>
      </c>
      <c r="B24" s="15" t="str">
        <f t="shared" si="0"/>
        <v>1012</v>
      </c>
      <c r="C24" s="16" t="s">
        <v>36</v>
      </c>
      <c r="D24" s="16" t="s">
        <v>10</v>
      </c>
      <c r="E24" s="16" t="str">
        <f>"潘增红"</f>
        <v>潘增红</v>
      </c>
      <c r="F24" s="16" t="s">
        <v>43</v>
      </c>
      <c r="G24" s="17" t="s">
        <v>12</v>
      </c>
      <c r="H24" s="18"/>
    </row>
    <row r="25" spans="1:8" ht="24.75" customHeight="1">
      <c r="A25" s="14">
        <v>23</v>
      </c>
      <c r="B25" s="15" t="str">
        <f t="shared" si="0"/>
        <v>1012</v>
      </c>
      <c r="C25" s="16" t="s">
        <v>36</v>
      </c>
      <c r="D25" s="16" t="s">
        <v>10</v>
      </c>
      <c r="E25" s="16" t="str">
        <f>"王汶林"</f>
        <v>王汶林</v>
      </c>
      <c r="F25" s="16" t="s">
        <v>44</v>
      </c>
      <c r="G25" s="17" t="s">
        <v>12</v>
      </c>
      <c r="H25" s="18"/>
    </row>
    <row r="26" spans="1:8" ht="24.75" customHeight="1">
      <c r="A26" s="14">
        <v>24</v>
      </c>
      <c r="B26" s="15" t="str">
        <f t="shared" si="0"/>
        <v>1012</v>
      </c>
      <c r="C26" s="16" t="s">
        <v>36</v>
      </c>
      <c r="D26" s="16" t="s">
        <v>10</v>
      </c>
      <c r="E26" s="16" t="str">
        <f>"黄丽琼"</f>
        <v>黄丽琼</v>
      </c>
      <c r="F26" s="16" t="s">
        <v>45</v>
      </c>
      <c r="G26" s="17" t="s">
        <v>12</v>
      </c>
      <c r="H26" s="18"/>
    </row>
    <row r="27" spans="1:8" ht="24.75" customHeight="1">
      <c r="A27" s="14">
        <v>25</v>
      </c>
      <c r="B27" s="15" t="str">
        <f t="shared" si="0"/>
        <v>1012</v>
      </c>
      <c r="C27" s="16" t="s">
        <v>36</v>
      </c>
      <c r="D27" s="16" t="s">
        <v>10</v>
      </c>
      <c r="E27" s="16" t="str">
        <f>"李彩蝶"</f>
        <v>李彩蝶</v>
      </c>
      <c r="F27" s="16" t="s">
        <v>46</v>
      </c>
      <c r="G27" s="17" t="s">
        <v>12</v>
      </c>
      <c r="H27" s="18"/>
    </row>
    <row r="28" spans="1:8" ht="24.75" customHeight="1">
      <c r="A28" s="14">
        <v>26</v>
      </c>
      <c r="B28" s="15" t="str">
        <f t="shared" si="0"/>
        <v>1012</v>
      </c>
      <c r="C28" s="16" t="s">
        <v>36</v>
      </c>
      <c r="D28" s="16" t="s">
        <v>10</v>
      </c>
      <c r="E28" s="16" t="str">
        <f>"王露"</f>
        <v>王露</v>
      </c>
      <c r="F28" s="16" t="s">
        <v>47</v>
      </c>
      <c r="G28" s="17" t="s">
        <v>12</v>
      </c>
      <c r="H28" s="18"/>
    </row>
    <row r="29" spans="1:8" ht="24.75" customHeight="1">
      <c r="A29" s="14">
        <v>27</v>
      </c>
      <c r="B29" s="15" t="str">
        <f t="shared" si="0"/>
        <v>1012</v>
      </c>
      <c r="C29" s="16" t="s">
        <v>36</v>
      </c>
      <c r="D29" s="16" t="s">
        <v>10</v>
      </c>
      <c r="E29" s="16" t="str">
        <f>"陈泽宇"</f>
        <v>陈泽宇</v>
      </c>
      <c r="F29" s="16" t="s">
        <v>48</v>
      </c>
      <c r="G29" s="17" t="s">
        <v>12</v>
      </c>
      <c r="H29" s="18"/>
    </row>
    <row r="30" spans="1:8" ht="24.75" customHeight="1">
      <c r="A30" s="14">
        <v>28</v>
      </c>
      <c r="B30" s="15" t="str">
        <f t="shared" si="0"/>
        <v>1012</v>
      </c>
      <c r="C30" s="16" t="s">
        <v>36</v>
      </c>
      <c r="D30" s="16" t="s">
        <v>10</v>
      </c>
      <c r="E30" s="16" t="str">
        <f>"盘兴妹"</f>
        <v>盘兴妹</v>
      </c>
      <c r="F30" s="16" t="s">
        <v>49</v>
      </c>
      <c r="G30" s="17" t="s">
        <v>12</v>
      </c>
      <c r="H30" s="18"/>
    </row>
    <row r="31" spans="1:8" ht="24.75" customHeight="1">
      <c r="A31" s="14">
        <v>29</v>
      </c>
      <c r="B31" s="15" t="str">
        <f t="shared" si="0"/>
        <v>1012</v>
      </c>
      <c r="C31" s="16" t="s">
        <v>36</v>
      </c>
      <c r="D31" s="16" t="s">
        <v>10</v>
      </c>
      <c r="E31" s="16" t="str">
        <f>"王蕾蕾"</f>
        <v>王蕾蕾</v>
      </c>
      <c r="F31" s="16" t="s">
        <v>50</v>
      </c>
      <c r="G31" s="17" t="s">
        <v>12</v>
      </c>
      <c r="H31" s="18"/>
    </row>
    <row r="32" spans="1:8" ht="24.75" customHeight="1">
      <c r="A32" s="14">
        <v>30</v>
      </c>
      <c r="B32" s="15" t="str">
        <f t="shared" si="0"/>
        <v>1012</v>
      </c>
      <c r="C32" s="16" t="s">
        <v>36</v>
      </c>
      <c r="D32" s="16" t="s">
        <v>10</v>
      </c>
      <c r="E32" s="16" t="str">
        <f>"王冬雨"</f>
        <v>王冬雨</v>
      </c>
      <c r="F32" s="16" t="s">
        <v>51</v>
      </c>
      <c r="G32" s="17" t="s">
        <v>12</v>
      </c>
      <c r="H32" s="18"/>
    </row>
    <row r="33" spans="1:8" ht="24.75" customHeight="1">
      <c r="A33" s="14">
        <v>31</v>
      </c>
      <c r="B33" s="15" t="str">
        <f t="shared" si="0"/>
        <v>1012</v>
      </c>
      <c r="C33" s="16" t="s">
        <v>36</v>
      </c>
      <c r="D33" s="16" t="s">
        <v>10</v>
      </c>
      <c r="E33" s="16" t="str">
        <f>"黄那"</f>
        <v>黄那</v>
      </c>
      <c r="F33" s="16" t="s">
        <v>52</v>
      </c>
      <c r="G33" s="17" t="s">
        <v>12</v>
      </c>
      <c r="H33" s="18"/>
    </row>
    <row r="34" spans="1:8" ht="24.75" customHeight="1">
      <c r="A34" s="14">
        <v>32</v>
      </c>
      <c r="B34" s="15" t="str">
        <f t="shared" si="0"/>
        <v>1012</v>
      </c>
      <c r="C34" s="16" t="s">
        <v>36</v>
      </c>
      <c r="D34" s="16" t="s">
        <v>10</v>
      </c>
      <c r="E34" s="16" t="str">
        <f>"黄海玲"</f>
        <v>黄海玲</v>
      </c>
      <c r="F34" s="16" t="s">
        <v>53</v>
      </c>
      <c r="G34" s="17" t="s">
        <v>12</v>
      </c>
      <c r="H34" s="18"/>
    </row>
    <row r="35" spans="1:8" ht="24.75" customHeight="1">
      <c r="A35" s="14">
        <v>33</v>
      </c>
      <c r="B35" s="15" t="str">
        <f t="shared" si="0"/>
        <v>1012</v>
      </c>
      <c r="C35" s="16" t="s">
        <v>36</v>
      </c>
      <c r="D35" s="16" t="s">
        <v>10</v>
      </c>
      <c r="E35" s="16" t="str">
        <f>"李海妹"</f>
        <v>李海妹</v>
      </c>
      <c r="F35" s="16" t="s">
        <v>54</v>
      </c>
      <c r="G35" s="17" t="s">
        <v>12</v>
      </c>
      <c r="H35" s="18"/>
    </row>
    <row r="36" spans="1:8" ht="24.75" customHeight="1">
      <c r="A36" s="14">
        <v>34</v>
      </c>
      <c r="B36" s="15" t="str">
        <f t="shared" si="0"/>
        <v>1012</v>
      </c>
      <c r="C36" s="16" t="s">
        <v>36</v>
      </c>
      <c r="D36" s="16" t="s">
        <v>10</v>
      </c>
      <c r="E36" s="16" t="str">
        <f>"陈薇薇"</f>
        <v>陈薇薇</v>
      </c>
      <c r="F36" s="16" t="s">
        <v>55</v>
      </c>
      <c r="G36" s="17" t="s">
        <v>12</v>
      </c>
      <c r="H36" s="18"/>
    </row>
    <row r="37" spans="1:8" ht="24.75" customHeight="1">
      <c r="A37" s="14">
        <v>35</v>
      </c>
      <c r="B37" s="15" t="str">
        <f t="shared" si="0"/>
        <v>1012</v>
      </c>
      <c r="C37" s="16" t="s">
        <v>36</v>
      </c>
      <c r="D37" s="16" t="s">
        <v>10</v>
      </c>
      <c r="E37" s="16" t="str">
        <f>"王叶慧"</f>
        <v>王叶慧</v>
      </c>
      <c r="F37" s="16" t="s">
        <v>56</v>
      </c>
      <c r="G37" s="17" t="s">
        <v>12</v>
      </c>
      <c r="H37" s="18"/>
    </row>
    <row r="38" spans="1:8" ht="24.75" customHeight="1">
      <c r="A38" s="14">
        <v>36</v>
      </c>
      <c r="B38" s="15" t="str">
        <f t="shared" si="0"/>
        <v>1012</v>
      </c>
      <c r="C38" s="16" t="s">
        <v>36</v>
      </c>
      <c r="D38" s="16" t="s">
        <v>10</v>
      </c>
      <c r="E38" s="16" t="str">
        <f>"王燕玲"</f>
        <v>王燕玲</v>
      </c>
      <c r="F38" s="16" t="s">
        <v>57</v>
      </c>
      <c r="G38" s="17" t="s">
        <v>12</v>
      </c>
      <c r="H38" s="18"/>
    </row>
    <row r="39" spans="1:8" ht="24.75" customHeight="1">
      <c r="A39" s="14">
        <v>37</v>
      </c>
      <c r="B39" s="15" t="str">
        <f t="shared" si="0"/>
        <v>1012</v>
      </c>
      <c r="C39" s="16" t="s">
        <v>36</v>
      </c>
      <c r="D39" s="16" t="s">
        <v>10</v>
      </c>
      <c r="E39" s="16" t="str">
        <f>"梁霞"</f>
        <v>梁霞</v>
      </c>
      <c r="F39" s="16" t="s">
        <v>58</v>
      </c>
      <c r="G39" s="17" t="s">
        <v>12</v>
      </c>
      <c r="H39" s="18"/>
    </row>
    <row r="40" spans="1:8" ht="24.75" customHeight="1">
      <c r="A40" s="14">
        <v>38</v>
      </c>
      <c r="B40" s="15" t="str">
        <f t="shared" si="0"/>
        <v>1012</v>
      </c>
      <c r="C40" s="16" t="s">
        <v>36</v>
      </c>
      <c r="D40" s="16" t="s">
        <v>10</v>
      </c>
      <c r="E40" s="16" t="str">
        <f>"王玉磊"</f>
        <v>王玉磊</v>
      </c>
      <c r="F40" s="16" t="s">
        <v>59</v>
      </c>
      <c r="G40" s="17" t="s">
        <v>12</v>
      </c>
      <c r="H40" s="18"/>
    </row>
    <row r="41" spans="1:8" ht="24.75" customHeight="1">
      <c r="A41" s="14">
        <v>39</v>
      </c>
      <c r="B41" s="15" t="str">
        <f t="shared" si="0"/>
        <v>1012</v>
      </c>
      <c r="C41" s="16" t="s">
        <v>36</v>
      </c>
      <c r="D41" s="16" t="s">
        <v>10</v>
      </c>
      <c r="E41" s="16" t="str">
        <f>"陆雅倩"</f>
        <v>陆雅倩</v>
      </c>
      <c r="F41" s="16" t="s">
        <v>60</v>
      </c>
      <c r="G41" s="17" t="s">
        <v>12</v>
      </c>
      <c r="H41" s="18"/>
    </row>
    <row r="42" spans="1:8" ht="24.75" customHeight="1">
      <c r="A42" s="14">
        <v>40</v>
      </c>
      <c r="B42" s="15" t="str">
        <f t="shared" si="0"/>
        <v>1012</v>
      </c>
      <c r="C42" s="16" t="s">
        <v>36</v>
      </c>
      <c r="D42" s="16" t="s">
        <v>10</v>
      </c>
      <c r="E42" s="16" t="str">
        <f>"蒋彩霞"</f>
        <v>蒋彩霞</v>
      </c>
      <c r="F42" s="16" t="s">
        <v>61</v>
      </c>
      <c r="G42" s="17" t="s">
        <v>12</v>
      </c>
      <c r="H42" s="18"/>
    </row>
    <row r="43" spans="1:8" ht="24.75" customHeight="1">
      <c r="A43" s="14">
        <v>41</v>
      </c>
      <c r="B43" s="15" t="str">
        <f t="shared" si="0"/>
        <v>1012</v>
      </c>
      <c r="C43" s="16" t="s">
        <v>36</v>
      </c>
      <c r="D43" s="16" t="s">
        <v>10</v>
      </c>
      <c r="E43" s="16" t="str">
        <f>"王章件"</f>
        <v>王章件</v>
      </c>
      <c r="F43" s="16" t="s">
        <v>62</v>
      </c>
      <c r="G43" s="17" t="s">
        <v>12</v>
      </c>
      <c r="H43" s="18"/>
    </row>
    <row r="44" spans="1:8" ht="24.75" customHeight="1">
      <c r="A44" s="14">
        <v>42</v>
      </c>
      <c r="B44" s="15" t="str">
        <f t="shared" si="0"/>
        <v>1012</v>
      </c>
      <c r="C44" s="16" t="s">
        <v>36</v>
      </c>
      <c r="D44" s="16" t="s">
        <v>10</v>
      </c>
      <c r="E44" s="16" t="str">
        <f>"胡小晶"</f>
        <v>胡小晶</v>
      </c>
      <c r="F44" s="16" t="s">
        <v>63</v>
      </c>
      <c r="G44" s="17" t="s">
        <v>12</v>
      </c>
      <c r="H44" s="18"/>
    </row>
    <row r="45" spans="1:8" ht="24.75" customHeight="1">
      <c r="A45" s="14">
        <v>43</v>
      </c>
      <c r="B45" s="15" t="str">
        <f t="shared" si="0"/>
        <v>1012</v>
      </c>
      <c r="C45" s="16" t="s">
        <v>36</v>
      </c>
      <c r="D45" s="16" t="s">
        <v>10</v>
      </c>
      <c r="E45" s="16" t="str">
        <f>"王莹"</f>
        <v>王莹</v>
      </c>
      <c r="F45" s="16" t="s">
        <v>64</v>
      </c>
      <c r="G45" s="17" t="s">
        <v>12</v>
      </c>
      <c r="H45" s="18"/>
    </row>
    <row r="46" spans="1:8" ht="24.75" customHeight="1">
      <c r="A46" s="14">
        <v>44</v>
      </c>
      <c r="B46" s="15" t="str">
        <f t="shared" si="0"/>
        <v>1012</v>
      </c>
      <c r="C46" s="16" t="s">
        <v>36</v>
      </c>
      <c r="D46" s="16" t="s">
        <v>10</v>
      </c>
      <c r="E46" s="16" t="str">
        <f>"钟师云"</f>
        <v>钟师云</v>
      </c>
      <c r="F46" s="16" t="s">
        <v>65</v>
      </c>
      <c r="G46" s="17" t="s">
        <v>12</v>
      </c>
      <c r="H46" s="18"/>
    </row>
    <row r="47" spans="1:8" ht="24.75" customHeight="1">
      <c r="A47" s="14">
        <v>45</v>
      </c>
      <c r="B47" s="15" t="str">
        <f t="shared" si="0"/>
        <v>1012</v>
      </c>
      <c r="C47" s="16" t="s">
        <v>36</v>
      </c>
      <c r="D47" s="16" t="s">
        <v>10</v>
      </c>
      <c r="E47" s="16" t="str">
        <f>"陈婉珍"</f>
        <v>陈婉珍</v>
      </c>
      <c r="F47" s="16" t="s">
        <v>66</v>
      </c>
      <c r="G47" s="17" t="s">
        <v>12</v>
      </c>
      <c r="H47" s="18"/>
    </row>
    <row r="48" spans="1:8" ht="24.75" customHeight="1">
      <c r="A48" s="14">
        <v>46</v>
      </c>
      <c r="B48" s="15" t="str">
        <f aca="true" t="shared" si="1" ref="B48:B67">"1012"</f>
        <v>1012</v>
      </c>
      <c r="C48" s="16" t="s">
        <v>36</v>
      </c>
      <c r="D48" s="16" t="s">
        <v>10</v>
      </c>
      <c r="E48" s="16" t="str">
        <f>"黄恋"</f>
        <v>黄恋</v>
      </c>
      <c r="F48" s="16" t="s">
        <v>67</v>
      </c>
      <c r="G48" s="17" t="s">
        <v>12</v>
      </c>
      <c r="H48" s="18"/>
    </row>
    <row r="49" spans="1:8" ht="24.75" customHeight="1">
      <c r="A49" s="14">
        <v>47</v>
      </c>
      <c r="B49" s="15" t="str">
        <f t="shared" si="1"/>
        <v>1012</v>
      </c>
      <c r="C49" s="16" t="s">
        <v>36</v>
      </c>
      <c r="D49" s="16" t="s">
        <v>10</v>
      </c>
      <c r="E49" s="16" t="str">
        <f>"王容"</f>
        <v>王容</v>
      </c>
      <c r="F49" s="16" t="s">
        <v>68</v>
      </c>
      <c r="G49" s="17" t="s">
        <v>12</v>
      </c>
      <c r="H49" s="18"/>
    </row>
    <row r="50" spans="1:8" ht="24.75" customHeight="1">
      <c r="A50" s="14">
        <v>48</v>
      </c>
      <c r="B50" s="15" t="str">
        <f t="shared" si="1"/>
        <v>1012</v>
      </c>
      <c r="C50" s="16" t="s">
        <v>36</v>
      </c>
      <c r="D50" s="16" t="s">
        <v>10</v>
      </c>
      <c r="E50" s="16" t="str">
        <f>"王婉"</f>
        <v>王婉</v>
      </c>
      <c r="F50" s="16" t="s">
        <v>69</v>
      </c>
      <c r="G50" s="17" t="s">
        <v>12</v>
      </c>
      <c r="H50" s="18"/>
    </row>
    <row r="51" spans="1:8" ht="24.75" customHeight="1">
      <c r="A51" s="14">
        <v>49</v>
      </c>
      <c r="B51" s="15" t="str">
        <f t="shared" si="1"/>
        <v>1012</v>
      </c>
      <c r="C51" s="16" t="s">
        <v>36</v>
      </c>
      <c r="D51" s="16" t="s">
        <v>10</v>
      </c>
      <c r="E51" s="16" t="str">
        <f>"王丽莉"</f>
        <v>王丽莉</v>
      </c>
      <c r="F51" s="16" t="s">
        <v>70</v>
      </c>
      <c r="G51" s="17" t="s">
        <v>12</v>
      </c>
      <c r="H51" s="18"/>
    </row>
    <row r="52" spans="1:8" ht="24.75" customHeight="1">
      <c r="A52" s="14">
        <v>50</v>
      </c>
      <c r="B52" s="15" t="str">
        <f t="shared" si="1"/>
        <v>1012</v>
      </c>
      <c r="C52" s="16" t="s">
        <v>36</v>
      </c>
      <c r="D52" s="16" t="s">
        <v>10</v>
      </c>
      <c r="E52" s="16" t="str">
        <f>"王艳"</f>
        <v>王艳</v>
      </c>
      <c r="F52" s="16" t="s">
        <v>71</v>
      </c>
      <c r="G52" s="17" t="s">
        <v>12</v>
      </c>
      <c r="H52" s="18"/>
    </row>
    <row r="53" spans="1:8" ht="24.75" customHeight="1">
      <c r="A53" s="14">
        <v>51</v>
      </c>
      <c r="B53" s="15" t="str">
        <f t="shared" si="1"/>
        <v>1012</v>
      </c>
      <c r="C53" s="16" t="s">
        <v>36</v>
      </c>
      <c r="D53" s="16" t="s">
        <v>10</v>
      </c>
      <c r="E53" s="16" t="str">
        <f>"黄晓宇"</f>
        <v>黄晓宇</v>
      </c>
      <c r="F53" s="16" t="s">
        <v>72</v>
      </c>
      <c r="G53" s="17" t="s">
        <v>12</v>
      </c>
      <c r="H53" s="18"/>
    </row>
    <row r="54" spans="1:8" ht="24.75" customHeight="1">
      <c r="A54" s="14">
        <v>52</v>
      </c>
      <c r="B54" s="15" t="str">
        <f t="shared" si="1"/>
        <v>1012</v>
      </c>
      <c r="C54" s="16" t="s">
        <v>36</v>
      </c>
      <c r="D54" s="16" t="s">
        <v>10</v>
      </c>
      <c r="E54" s="16" t="str">
        <f>"王妃"</f>
        <v>王妃</v>
      </c>
      <c r="F54" s="16" t="s">
        <v>73</v>
      </c>
      <c r="G54" s="17" t="s">
        <v>12</v>
      </c>
      <c r="H54" s="18"/>
    </row>
    <row r="55" spans="1:8" ht="24.75" customHeight="1">
      <c r="A55" s="14">
        <v>53</v>
      </c>
      <c r="B55" s="15" t="str">
        <f t="shared" si="1"/>
        <v>1012</v>
      </c>
      <c r="C55" s="16" t="s">
        <v>36</v>
      </c>
      <c r="D55" s="16" t="s">
        <v>10</v>
      </c>
      <c r="E55" s="16" t="str">
        <f>"邢美静"</f>
        <v>邢美静</v>
      </c>
      <c r="F55" s="16" t="s">
        <v>74</v>
      </c>
      <c r="G55" s="17" t="s">
        <v>12</v>
      </c>
      <c r="H55" s="18"/>
    </row>
    <row r="56" spans="1:8" ht="24.75" customHeight="1">
      <c r="A56" s="14">
        <v>54</v>
      </c>
      <c r="B56" s="15" t="str">
        <f t="shared" si="1"/>
        <v>1012</v>
      </c>
      <c r="C56" s="16" t="s">
        <v>36</v>
      </c>
      <c r="D56" s="16" t="s">
        <v>10</v>
      </c>
      <c r="E56" s="16" t="str">
        <f>"符海菊"</f>
        <v>符海菊</v>
      </c>
      <c r="F56" s="16" t="s">
        <v>75</v>
      </c>
      <c r="G56" s="17" t="s">
        <v>12</v>
      </c>
      <c r="H56" s="18"/>
    </row>
    <row r="57" spans="1:8" ht="24.75" customHeight="1">
      <c r="A57" s="14">
        <v>55</v>
      </c>
      <c r="B57" s="15" t="str">
        <f t="shared" si="1"/>
        <v>1012</v>
      </c>
      <c r="C57" s="16" t="s">
        <v>36</v>
      </c>
      <c r="D57" s="16" t="s">
        <v>10</v>
      </c>
      <c r="E57" s="16" t="str">
        <f>"刘谷山"</f>
        <v>刘谷山</v>
      </c>
      <c r="F57" s="16" t="s">
        <v>76</v>
      </c>
      <c r="G57" s="17" t="s">
        <v>12</v>
      </c>
      <c r="H57" s="18"/>
    </row>
    <row r="58" spans="1:8" ht="24.75" customHeight="1">
      <c r="A58" s="14">
        <v>56</v>
      </c>
      <c r="B58" s="15" t="str">
        <f t="shared" si="1"/>
        <v>1012</v>
      </c>
      <c r="C58" s="16" t="s">
        <v>36</v>
      </c>
      <c r="D58" s="16" t="s">
        <v>10</v>
      </c>
      <c r="E58" s="16" t="str">
        <f>"王冬雪"</f>
        <v>王冬雪</v>
      </c>
      <c r="F58" s="16" t="s">
        <v>77</v>
      </c>
      <c r="G58" s="17" t="s">
        <v>12</v>
      </c>
      <c r="H58" s="18"/>
    </row>
    <row r="59" spans="1:8" ht="24.75" customHeight="1">
      <c r="A59" s="14">
        <v>57</v>
      </c>
      <c r="B59" s="15" t="str">
        <f t="shared" si="1"/>
        <v>1012</v>
      </c>
      <c r="C59" s="16" t="s">
        <v>36</v>
      </c>
      <c r="D59" s="16" t="s">
        <v>10</v>
      </c>
      <c r="E59" s="16" t="str">
        <f>"柯景杨"</f>
        <v>柯景杨</v>
      </c>
      <c r="F59" s="16" t="s">
        <v>78</v>
      </c>
      <c r="G59" s="17" t="s">
        <v>12</v>
      </c>
      <c r="H59" s="18"/>
    </row>
    <row r="60" spans="1:8" ht="24.75" customHeight="1">
      <c r="A60" s="14">
        <v>58</v>
      </c>
      <c r="B60" s="15" t="str">
        <f t="shared" si="1"/>
        <v>1012</v>
      </c>
      <c r="C60" s="16" t="s">
        <v>36</v>
      </c>
      <c r="D60" s="16" t="s">
        <v>10</v>
      </c>
      <c r="E60" s="16" t="str">
        <f>"邱春琴"</f>
        <v>邱春琴</v>
      </c>
      <c r="F60" s="16" t="s">
        <v>79</v>
      </c>
      <c r="G60" s="17" t="s">
        <v>12</v>
      </c>
      <c r="H60" s="18"/>
    </row>
    <row r="61" spans="1:8" ht="24.75" customHeight="1">
      <c r="A61" s="14">
        <v>59</v>
      </c>
      <c r="B61" s="15" t="str">
        <f t="shared" si="1"/>
        <v>1012</v>
      </c>
      <c r="C61" s="16" t="s">
        <v>36</v>
      </c>
      <c r="D61" s="16" t="s">
        <v>10</v>
      </c>
      <c r="E61" s="16" t="str">
        <f>"王亚秋"</f>
        <v>王亚秋</v>
      </c>
      <c r="F61" s="16" t="s">
        <v>80</v>
      </c>
      <c r="G61" s="17" t="s">
        <v>12</v>
      </c>
      <c r="H61" s="18"/>
    </row>
    <row r="62" spans="1:8" ht="24.75" customHeight="1">
      <c r="A62" s="14">
        <v>60</v>
      </c>
      <c r="B62" s="15" t="str">
        <f t="shared" si="1"/>
        <v>1012</v>
      </c>
      <c r="C62" s="16" t="s">
        <v>36</v>
      </c>
      <c r="D62" s="16" t="s">
        <v>10</v>
      </c>
      <c r="E62" s="16" t="str">
        <f>"王颖"</f>
        <v>王颖</v>
      </c>
      <c r="F62" s="16" t="s">
        <v>81</v>
      </c>
      <c r="G62" s="17" t="s">
        <v>12</v>
      </c>
      <c r="H62" s="18"/>
    </row>
    <row r="63" spans="1:8" ht="24.75" customHeight="1">
      <c r="A63" s="14">
        <v>61</v>
      </c>
      <c r="B63" s="15" t="str">
        <f t="shared" si="1"/>
        <v>1012</v>
      </c>
      <c r="C63" s="16" t="s">
        <v>36</v>
      </c>
      <c r="D63" s="16" t="s">
        <v>10</v>
      </c>
      <c r="E63" s="16" t="str">
        <f>"王菊"</f>
        <v>王菊</v>
      </c>
      <c r="F63" s="16" t="s">
        <v>82</v>
      </c>
      <c r="G63" s="17" t="s">
        <v>12</v>
      </c>
      <c r="H63" s="18"/>
    </row>
    <row r="64" spans="1:8" ht="24.75" customHeight="1">
      <c r="A64" s="14">
        <v>62</v>
      </c>
      <c r="B64" s="15" t="str">
        <f t="shared" si="1"/>
        <v>1012</v>
      </c>
      <c r="C64" s="16" t="s">
        <v>36</v>
      </c>
      <c r="D64" s="16" t="s">
        <v>10</v>
      </c>
      <c r="E64" s="16" t="str">
        <f>"杨紫茵"</f>
        <v>杨紫茵</v>
      </c>
      <c r="F64" s="16" t="s">
        <v>83</v>
      </c>
      <c r="G64" s="17" t="s">
        <v>12</v>
      </c>
      <c r="H64" s="18"/>
    </row>
    <row r="65" spans="1:8" ht="24.75" customHeight="1">
      <c r="A65" s="14">
        <v>63</v>
      </c>
      <c r="B65" s="15" t="str">
        <f t="shared" si="1"/>
        <v>1012</v>
      </c>
      <c r="C65" s="16" t="s">
        <v>36</v>
      </c>
      <c r="D65" s="16" t="s">
        <v>10</v>
      </c>
      <c r="E65" s="16" t="str">
        <f>"凌香"</f>
        <v>凌香</v>
      </c>
      <c r="F65" s="16" t="s">
        <v>84</v>
      </c>
      <c r="G65" s="17" t="s">
        <v>12</v>
      </c>
      <c r="H65" s="18"/>
    </row>
    <row r="66" spans="1:8" ht="24.75" customHeight="1">
      <c r="A66" s="14">
        <v>64</v>
      </c>
      <c r="B66" s="15" t="str">
        <f t="shared" si="1"/>
        <v>1012</v>
      </c>
      <c r="C66" s="16" t="s">
        <v>36</v>
      </c>
      <c r="D66" s="16" t="s">
        <v>10</v>
      </c>
      <c r="E66" s="16" t="str">
        <f>"王伟"</f>
        <v>王伟</v>
      </c>
      <c r="F66" s="16" t="s">
        <v>85</v>
      </c>
      <c r="G66" s="17" t="s">
        <v>12</v>
      </c>
      <c r="H66" s="18"/>
    </row>
    <row r="67" spans="1:8" ht="24.75" customHeight="1">
      <c r="A67" s="14">
        <v>65</v>
      </c>
      <c r="B67" s="15" t="str">
        <f t="shared" si="1"/>
        <v>1012</v>
      </c>
      <c r="C67" s="16" t="s">
        <v>36</v>
      </c>
      <c r="D67" s="16" t="s">
        <v>10</v>
      </c>
      <c r="E67" s="16" t="str">
        <f>"王琪灵"</f>
        <v>王琪灵</v>
      </c>
      <c r="F67" s="16" t="s">
        <v>86</v>
      </c>
      <c r="G67" s="17" t="s">
        <v>12</v>
      </c>
      <c r="H67" s="18"/>
    </row>
    <row r="68" spans="1:8" ht="24.75" customHeight="1">
      <c r="A68" s="14">
        <v>66</v>
      </c>
      <c r="B68" s="15" t="str">
        <f>"1013"</f>
        <v>1013</v>
      </c>
      <c r="C68" s="16" t="s">
        <v>87</v>
      </c>
      <c r="D68" s="16" t="s">
        <v>10</v>
      </c>
      <c r="E68" s="16" t="str">
        <f>"柯彭菲"</f>
        <v>柯彭菲</v>
      </c>
      <c r="F68" s="16" t="s">
        <v>88</v>
      </c>
      <c r="G68" s="17" t="s">
        <v>12</v>
      </c>
      <c r="H68" s="18"/>
    </row>
    <row r="69" spans="1:8" ht="24.75" customHeight="1">
      <c r="A69" s="14">
        <v>67</v>
      </c>
      <c r="B69" s="15" t="str">
        <f>"1013"</f>
        <v>1013</v>
      </c>
      <c r="C69" s="16" t="s">
        <v>87</v>
      </c>
      <c r="D69" s="16" t="s">
        <v>10</v>
      </c>
      <c r="E69" s="16" t="str">
        <f>"符艳珠"</f>
        <v>符艳珠</v>
      </c>
      <c r="F69" s="16" t="s">
        <v>89</v>
      </c>
      <c r="G69" s="17" t="s">
        <v>12</v>
      </c>
      <c r="H69" s="18"/>
    </row>
    <row r="70" spans="1:8" ht="24.75" customHeight="1">
      <c r="A70" s="14">
        <v>68</v>
      </c>
      <c r="B70" s="15" t="str">
        <f>"1013"</f>
        <v>1013</v>
      </c>
      <c r="C70" s="16" t="s">
        <v>87</v>
      </c>
      <c r="D70" s="16" t="s">
        <v>10</v>
      </c>
      <c r="E70" s="16" t="str">
        <f>"符江贝"</f>
        <v>符江贝</v>
      </c>
      <c r="F70" s="16" t="s">
        <v>90</v>
      </c>
      <c r="G70" s="17" t="s">
        <v>12</v>
      </c>
      <c r="H70" s="18"/>
    </row>
    <row r="71" spans="1:8" ht="24.75" customHeight="1">
      <c r="A71" s="14">
        <v>69</v>
      </c>
      <c r="B71" s="15" t="str">
        <f>"1014"</f>
        <v>1014</v>
      </c>
      <c r="C71" s="16" t="s">
        <v>91</v>
      </c>
      <c r="D71" s="16" t="s">
        <v>10</v>
      </c>
      <c r="E71" s="16" t="str">
        <f>"唐芸玲"</f>
        <v>唐芸玲</v>
      </c>
      <c r="F71" s="16" t="s">
        <v>92</v>
      </c>
      <c r="G71" s="17" t="s">
        <v>12</v>
      </c>
      <c r="H71" s="18"/>
    </row>
    <row r="72" spans="1:8" ht="24.75" customHeight="1">
      <c r="A72" s="14">
        <v>70</v>
      </c>
      <c r="B72" s="15" t="str">
        <f>"1014"</f>
        <v>1014</v>
      </c>
      <c r="C72" s="16" t="s">
        <v>91</v>
      </c>
      <c r="D72" s="16" t="s">
        <v>10</v>
      </c>
      <c r="E72" s="16" t="str">
        <f>"周巧南"</f>
        <v>周巧南</v>
      </c>
      <c r="F72" s="16" t="s">
        <v>93</v>
      </c>
      <c r="G72" s="17" t="s">
        <v>12</v>
      </c>
      <c r="H72" s="18"/>
    </row>
    <row r="73" spans="1:8" ht="24.75" customHeight="1">
      <c r="A73" s="14">
        <v>71</v>
      </c>
      <c r="B73" s="15" t="str">
        <f>"1014"</f>
        <v>1014</v>
      </c>
      <c r="C73" s="16" t="s">
        <v>91</v>
      </c>
      <c r="D73" s="16" t="s">
        <v>10</v>
      </c>
      <c r="E73" s="16" t="str">
        <f>"陈慧妮"</f>
        <v>陈慧妮</v>
      </c>
      <c r="F73" s="16" t="s">
        <v>94</v>
      </c>
      <c r="G73" s="17" t="s">
        <v>12</v>
      </c>
      <c r="H73" s="18"/>
    </row>
    <row r="74" spans="1:8" ht="24.75" customHeight="1">
      <c r="A74" s="14">
        <v>72</v>
      </c>
      <c r="B74" s="15" t="str">
        <f>"1014"</f>
        <v>1014</v>
      </c>
      <c r="C74" s="16" t="s">
        <v>91</v>
      </c>
      <c r="D74" s="16" t="s">
        <v>10</v>
      </c>
      <c r="E74" s="16" t="str">
        <f>"杨猜"</f>
        <v>杨猜</v>
      </c>
      <c r="F74" s="16" t="s">
        <v>95</v>
      </c>
      <c r="G74" s="17" t="s">
        <v>12</v>
      </c>
      <c r="H74" s="18"/>
    </row>
    <row r="75" spans="1:8" ht="24.75" customHeight="1">
      <c r="A75" s="14">
        <v>73</v>
      </c>
      <c r="B75" s="15" t="str">
        <f>"1015"</f>
        <v>1015</v>
      </c>
      <c r="C75" s="16" t="s">
        <v>96</v>
      </c>
      <c r="D75" s="16" t="s">
        <v>10</v>
      </c>
      <c r="E75" s="16" t="str">
        <f>"郭莹"</f>
        <v>郭莹</v>
      </c>
      <c r="F75" s="16" t="s">
        <v>97</v>
      </c>
      <c r="G75" s="17" t="s">
        <v>12</v>
      </c>
      <c r="H75" s="18"/>
    </row>
    <row r="76" spans="1:8" ht="24.75" customHeight="1">
      <c r="A76" s="14">
        <v>74</v>
      </c>
      <c r="B76" s="15" t="str">
        <f>"1015"</f>
        <v>1015</v>
      </c>
      <c r="C76" s="16" t="s">
        <v>96</v>
      </c>
      <c r="D76" s="16" t="s">
        <v>10</v>
      </c>
      <c r="E76" s="16" t="str">
        <f>"蔡华俊"</f>
        <v>蔡华俊</v>
      </c>
      <c r="F76" s="16" t="s">
        <v>98</v>
      </c>
      <c r="G76" s="17" t="s">
        <v>12</v>
      </c>
      <c r="H76" s="18"/>
    </row>
    <row r="77" spans="1:8" ht="24.75" customHeight="1">
      <c r="A77" s="14">
        <v>75</v>
      </c>
      <c r="B77" s="15" t="str">
        <f>"1015"</f>
        <v>1015</v>
      </c>
      <c r="C77" s="16" t="s">
        <v>96</v>
      </c>
      <c r="D77" s="16" t="s">
        <v>10</v>
      </c>
      <c r="E77" s="16" t="str">
        <f>"肖俊"</f>
        <v>肖俊</v>
      </c>
      <c r="F77" s="16" t="s">
        <v>99</v>
      </c>
      <c r="G77" s="17" t="s">
        <v>12</v>
      </c>
      <c r="H77" s="18"/>
    </row>
    <row r="78" spans="1:8" ht="24.75" customHeight="1">
      <c r="A78" s="14">
        <v>76</v>
      </c>
      <c r="B78" s="15" t="str">
        <f>"1015"</f>
        <v>1015</v>
      </c>
      <c r="C78" s="16" t="s">
        <v>96</v>
      </c>
      <c r="D78" s="16" t="s">
        <v>10</v>
      </c>
      <c r="E78" s="16" t="str">
        <f>"蓝永富"</f>
        <v>蓝永富</v>
      </c>
      <c r="F78" s="16" t="s">
        <v>100</v>
      </c>
      <c r="G78" s="17" t="s">
        <v>12</v>
      </c>
      <c r="H78" s="18"/>
    </row>
    <row r="79" spans="1:8" ht="24.75" customHeight="1">
      <c r="A79" s="14">
        <v>77</v>
      </c>
      <c r="B79" s="15" t="str">
        <f aca="true" t="shared" si="2" ref="B79:B85">"1016"</f>
        <v>1016</v>
      </c>
      <c r="C79" s="16" t="s">
        <v>101</v>
      </c>
      <c r="D79" s="16" t="s">
        <v>10</v>
      </c>
      <c r="E79" s="16" t="str">
        <f>"黎国安"</f>
        <v>黎国安</v>
      </c>
      <c r="F79" s="16" t="s">
        <v>102</v>
      </c>
      <c r="G79" s="17" t="s">
        <v>12</v>
      </c>
      <c r="H79" s="18"/>
    </row>
    <row r="80" spans="1:8" ht="24.75" customHeight="1">
      <c r="A80" s="14">
        <v>78</v>
      </c>
      <c r="B80" s="15" t="str">
        <f t="shared" si="2"/>
        <v>1016</v>
      </c>
      <c r="C80" s="16" t="s">
        <v>101</v>
      </c>
      <c r="D80" s="16" t="s">
        <v>10</v>
      </c>
      <c r="E80" s="16" t="str">
        <f>"苏为帅"</f>
        <v>苏为帅</v>
      </c>
      <c r="F80" s="16" t="s">
        <v>103</v>
      </c>
      <c r="G80" s="17" t="s">
        <v>12</v>
      </c>
      <c r="H80" s="18"/>
    </row>
    <row r="81" spans="1:8" ht="24.75" customHeight="1">
      <c r="A81" s="14">
        <v>79</v>
      </c>
      <c r="B81" s="15" t="str">
        <f t="shared" si="2"/>
        <v>1016</v>
      </c>
      <c r="C81" s="16" t="s">
        <v>101</v>
      </c>
      <c r="D81" s="16" t="s">
        <v>10</v>
      </c>
      <c r="E81" s="16" t="str">
        <f>"王金丽"</f>
        <v>王金丽</v>
      </c>
      <c r="F81" s="16" t="s">
        <v>104</v>
      </c>
      <c r="G81" s="17" t="s">
        <v>12</v>
      </c>
      <c r="H81" s="18"/>
    </row>
    <row r="82" spans="1:8" ht="24.75" customHeight="1">
      <c r="A82" s="14">
        <v>80</v>
      </c>
      <c r="B82" s="15" t="str">
        <f t="shared" si="2"/>
        <v>1016</v>
      </c>
      <c r="C82" s="16" t="s">
        <v>101</v>
      </c>
      <c r="D82" s="16" t="s">
        <v>10</v>
      </c>
      <c r="E82" s="16" t="str">
        <f>"张慧珍"</f>
        <v>张慧珍</v>
      </c>
      <c r="F82" s="16" t="s">
        <v>105</v>
      </c>
      <c r="G82" s="17" t="s">
        <v>12</v>
      </c>
      <c r="H82" s="18"/>
    </row>
    <row r="83" spans="1:8" ht="24.75" customHeight="1">
      <c r="A83" s="14">
        <v>81</v>
      </c>
      <c r="B83" s="15" t="str">
        <f t="shared" si="2"/>
        <v>1016</v>
      </c>
      <c r="C83" s="16" t="s">
        <v>101</v>
      </c>
      <c r="D83" s="16" t="s">
        <v>10</v>
      </c>
      <c r="E83" s="16" t="str">
        <f>"劳王飘"</f>
        <v>劳王飘</v>
      </c>
      <c r="F83" s="16" t="s">
        <v>106</v>
      </c>
      <c r="G83" s="17" t="s">
        <v>12</v>
      </c>
      <c r="H83" s="18"/>
    </row>
    <row r="84" spans="1:8" ht="24.75" customHeight="1">
      <c r="A84" s="14">
        <v>82</v>
      </c>
      <c r="B84" s="15" t="str">
        <f t="shared" si="2"/>
        <v>1016</v>
      </c>
      <c r="C84" s="16" t="s">
        <v>101</v>
      </c>
      <c r="D84" s="16" t="s">
        <v>10</v>
      </c>
      <c r="E84" s="16" t="str">
        <f>"林璋礼"</f>
        <v>林璋礼</v>
      </c>
      <c r="F84" s="16" t="s">
        <v>107</v>
      </c>
      <c r="G84" s="17" t="s">
        <v>12</v>
      </c>
      <c r="H84" s="18"/>
    </row>
    <row r="85" spans="1:8" ht="24.75" customHeight="1">
      <c r="A85" s="14">
        <v>83</v>
      </c>
      <c r="B85" s="15" t="str">
        <f t="shared" si="2"/>
        <v>1016</v>
      </c>
      <c r="C85" s="16" t="s">
        <v>101</v>
      </c>
      <c r="D85" s="16" t="s">
        <v>10</v>
      </c>
      <c r="E85" s="16" t="str">
        <f>"秦嘉伶"</f>
        <v>秦嘉伶</v>
      </c>
      <c r="F85" s="16" t="s">
        <v>108</v>
      </c>
      <c r="G85" s="17" t="s">
        <v>12</v>
      </c>
      <c r="H85" s="18"/>
    </row>
    <row r="86" spans="1:8" ht="24.75" customHeight="1">
      <c r="A86" s="14">
        <v>84</v>
      </c>
      <c r="B86" s="15" t="str">
        <f aca="true" t="shared" si="3" ref="B86:B91">"1017"</f>
        <v>1017</v>
      </c>
      <c r="C86" s="16" t="s">
        <v>109</v>
      </c>
      <c r="D86" s="16" t="s">
        <v>10</v>
      </c>
      <c r="E86" s="16" t="str">
        <f>"王秀伟"</f>
        <v>王秀伟</v>
      </c>
      <c r="F86" s="16" t="s">
        <v>110</v>
      </c>
      <c r="G86" s="17" t="s">
        <v>12</v>
      </c>
      <c r="H86" s="18"/>
    </row>
    <row r="87" spans="1:8" ht="24.75" customHeight="1">
      <c r="A87" s="14">
        <v>85</v>
      </c>
      <c r="B87" s="15" t="str">
        <f t="shared" si="3"/>
        <v>1017</v>
      </c>
      <c r="C87" s="16" t="s">
        <v>109</v>
      </c>
      <c r="D87" s="16" t="s">
        <v>10</v>
      </c>
      <c r="E87" s="16" t="str">
        <f>"周盈"</f>
        <v>周盈</v>
      </c>
      <c r="F87" s="16" t="s">
        <v>111</v>
      </c>
      <c r="G87" s="17" t="s">
        <v>12</v>
      </c>
      <c r="H87" s="18"/>
    </row>
    <row r="88" spans="1:8" ht="24.75" customHeight="1">
      <c r="A88" s="14">
        <v>86</v>
      </c>
      <c r="B88" s="15" t="str">
        <f t="shared" si="3"/>
        <v>1017</v>
      </c>
      <c r="C88" s="16" t="s">
        <v>109</v>
      </c>
      <c r="D88" s="16" t="s">
        <v>10</v>
      </c>
      <c r="E88" s="16" t="str">
        <f>"翁超伦"</f>
        <v>翁超伦</v>
      </c>
      <c r="F88" s="16" t="s">
        <v>112</v>
      </c>
      <c r="G88" s="17" t="s">
        <v>12</v>
      </c>
      <c r="H88" s="18"/>
    </row>
    <row r="89" spans="1:8" ht="24.75" customHeight="1">
      <c r="A89" s="14">
        <v>87</v>
      </c>
      <c r="B89" s="15" t="str">
        <f t="shared" si="3"/>
        <v>1017</v>
      </c>
      <c r="C89" s="16" t="s">
        <v>109</v>
      </c>
      <c r="D89" s="16" t="s">
        <v>10</v>
      </c>
      <c r="E89" s="16" t="str">
        <f>"程春香"</f>
        <v>程春香</v>
      </c>
      <c r="F89" s="16" t="s">
        <v>113</v>
      </c>
      <c r="G89" s="17" t="s">
        <v>12</v>
      </c>
      <c r="H89" s="18"/>
    </row>
    <row r="90" spans="1:8" ht="24.75" customHeight="1">
      <c r="A90" s="14">
        <v>88</v>
      </c>
      <c r="B90" s="15" t="str">
        <f t="shared" si="3"/>
        <v>1017</v>
      </c>
      <c r="C90" s="16" t="s">
        <v>109</v>
      </c>
      <c r="D90" s="16" t="s">
        <v>10</v>
      </c>
      <c r="E90" s="16" t="str">
        <f>"王国仙"</f>
        <v>王国仙</v>
      </c>
      <c r="F90" s="16" t="s">
        <v>114</v>
      </c>
      <c r="G90" s="17" t="s">
        <v>12</v>
      </c>
      <c r="H90" s="18"/>
    </row>
    <row r="91" spans="1:8" ht="24.75" customHeight="1">
      <c r="A91" s="14">
        <v>89</v>
      </c>
      <c r="B91" s="15" t="str">
        <f t="shared" si="3"/>
        <v>1017</v>
      </c>
      <c r="C91" s="16" t="s">
        <v>109</v>
      </c>
      <c r="D91" s="16" t="s">
        <v>10</v>
      </c>
      <c r="E91" s="16" t="str">
        <f>"崔凯"</f>
        <v>崔凯</v>
      </c>
      <c r="F91" s="16" t="s">
        <v>115</v>
      </c>
      <c r="G91" s="17" t="s">
        <v>12</v>
      </c>
      <c r="H91" s="18"/>
    </row>
    <row r="92" spans="1:8" ht="24.75" customHeight="1">
      <c r="A92" s="14">
        <v>90</v>
      </c>
      <c r="B92" s="15" t="str">
        <f>"1018"</f>
        <v>1018</v>
      </c>
      <c r="C92" s="16" t="s">
        <v>116</v>
      </c>
      <c r="D92" s="16" t="s">
        <v>10</v>
      </c>
      <c r="E92" s="16" t="str">
        <f>"樊卫珍"</f>
        <v>樊卫珍</v>
      </c>
      <c r="F92" s="16" t="s">
        <v>117</v>
      </c>
      <c r="G92" s="17" t="s">
        <v>12</v>
      </c>
      <c r="H92" s="18"/>
    </row>
    <row r="93" spans="1:8" ht="24.75" customHeight="1">
      <c r="A93" s="14">
        <v>91</v>
      </c>
      <c r="B93" s="15" t="str">
        <f>"1022"</f>
        <v>1022</v>
      </c>
      <c r="C93" s="16" t="s">
        <v>118</v>
      </c>
      <c r="D93" s="16" t="s">
        <v>10</v>
      </c>
      <c r="E93" s="16" t="str">
        <f>"王伟新"</f>
        <v>王伟新</v>
      </c>
      <c r="F93" s="16" t="s">
        <v>119</v>
      </c>
      <c r="G93" s="17" t="s">
        <v>12</v>
      </c>
      <c r="H93" s="18"/>
    </row>
    <row r="94" spans="1:8" ht="24.75" customHeight="1">
      <c r="A94" s="14">
        <v>92</v>
      </c>
      <c r="B94" s="15" t="str">
        <f>"1025"</f>
        <v>1025</v>
      </c>
      <c r="C94" s="16" t="s">
        <v>120</v>
      </c>
      <c r="D94" s="16" t="s">
        <v>10</v>
      </c>
      <c r="E94" s="16" t="str">
        <f>"王学智"</f>
        <v>王学智</v>
      </c>
      <c r="F94" s="16" t="s">
        <v>121</v>
      </c>
      <c r="G94" s="17" t="s">
        <v>12</v>
      </c>
      <c r="H94" s="18"/>
    </row>
    <row r="95" spans="1:8" ht="24.75" customHeight="1">
      <c r="A95" s="14">
        <v>93</v>
      </c>
      <c r="B95" s="15" t="str">
        <f>"1026"</f>
        <v>1026</v>
      </c>
      <c r="C95" s="16" t="s">
        <v>122</v>
      </c>
      <c r="D95" s="16" t="s">
        <v>10</v>
      </c>
      <c r="E95" s="16" t="str">
        <f>"黎新宇"</f>
        <v>黎新宇</v>
      </c>
      <c r="F95" s="16" t="s">
        <v>123</v>
      </c>
      <c r="G95" s="17" t="s">
        <v>12</v>
      </c>
      <c r="H95" s="18"/>
    </row>
    <row r="96" spans="1:8" ht="24.75" customHeight="1">
      <c r="A96" s="14">
        <v>94</v>
      </c>
      <c r="B96" s="15" t="str">
        <f>"1028"</f>
        <v>1028</v>
      </c>
      <c r="C96" s="16" t="s">
        <v>124</v>
      </c>
      <c r="D96" s="16" t="s">
        <v>10</v>
      </c>
      <c r="E96" s="16" t="str">
        <f>"陈薇"</f>
        <v>陈薇</v>
      </c>
      <c r="F96" s="16" t="s">
        <v>125</v>
      </c>
      <c r="G96" s="17" t="s">
        <v>12</v>
      </c>
      <c r="H96" s="18"/>
    </row>
    <row r="97" spans="1:8" ht="24.75" customHeight="1">
      <c r="A97" s="14">
        <v>95</v>
      </c>
      <c r="B97" s="15" t="str">
        <f>"1029"</f>
        <v>1029</v>
      </c>
      <c r="C97" s="16" t="s">
        <v>126</v>
      </c>
      <c r="D97" s="16" t="s">
        <v>10</v>
      </c>
      <c r="E97" s="16" t="str">
        <f>"程小薇"</f>
        <v>程小薇</v>
      </c>
      <c r="F97" s="16" t="s">
        <v>127</v>
      </c>
      <c r="G97" s="17" t="s">
        <v>12</v>
      </c>
      <c r="H97" s="18"/>
    </row>
    <row r="98" spans="1:8" ht="24.75" customHeight="1">
      <c r="A98" s="14">
        <v>96</v>
      </c>
      <c r="B98" s="15" t="str">
        <f>"1029"</f>
        <v>1029</v>
      </c>
      <c r="C98" s="16" t="s">
        <v>126</v>
      </c>
      <c r="D98" s="16" t="s">
        <v>10</v>
      </c>
      <c r="E98" s="16" t="str">
        <f>"羊秀尾"</f>
        <v>羊秀尾</v>
      </c>
      <c r="F98" s="16" t="s">
        <v>128</v>
      </c>
      <c r="G98" s="17" t="s">
        <v>12</v>
      </c>
      <c r="H98" s="18"/>
    </row>
    <row r="99" spans="1:8" ht="24.75" customHeight="1">
      <c r="A99" s="14">
        <v>97</v>
      </c>
      <c r="B99" s="15" t="str">
        <f>"1029"</f>
        <v>1029</v>
      </c>
      <c r="C99" s="16" t="s">
        <v>126</v>
      </c>
      <c r="D99" s="16" t="s">
        <v>10</v>
      </c>
      <c r="E99" s="16" t="str">
        <f>"吴江涛"</f>
        <v>吴江涛</v>
      </c>
      <c r="F99" s="16" t="s">
        <v>129</v>
      </c>
      <c r="G99" s="17" t="s">
        <v>12</v>
      </c>
      <c r="H99" s="18"/>
    </row>
    <row r="100" spans="1:8" ht="24.75" customHeight="1">
      <c r="A100" s="14">
        <v>98</v>
      </c>
      <c r="B100" s="15" t="str">
        <f>"1030"</f>
        <v>1030</v>
      </c>
      <c r="C100" s="16" t="s">
        <v>130</v>
      </c>
      <c r="D100" s="16" t="s">
        <v>10</v>
      </c>
      <c r="E100" s="16" t="str">
        <f>"黄彩玉"</f>
        <v>黄彩玉</v>
      </c>
      <c r="F100" s="16" t="s">
        <v>131</v>
      </c>
      <c r="G100" s="17" t="s">
        <v>12</v>
      </c>
      <c r="H100" s="18"/>
    </row>
    <row r="101" spans="1:8" ht="24.75" customHeight="1">
      <c r="A101" s="14">
        <v>99</v>
      </c>
      <c r="B101" s="15" t="str">
        <f>"1030"</f>
        <v>1030</v>
      </c>
      <c r="C101" s="16" t="s">
        <v>130</v>
      </c>
      <c r="D101" s="16" t="s">
        <v>10</v>
      </c>
      <c r="E101" s="16" t="str">
        <f>"陈海丽"</f>
        <v>陈海丽</v>
      </c>
      <c r="F101" s="16" t="s">
        <v>132</v>
      </c>
      <c r="G101" s="17" t="s">
        <v>12</v>
      </c>
      <c r="H101" s="18"/>
    </row>
    <row r="102" spans="1:8" ht="24.75" customHeight="1">
      <c r="A102" s="14">
        <v>100</v>
      </c>
      <c r="B102" s="15" t="str">
        <f>"1031"</f>
        <v>1031</v>
      </c>
      <c r="C102" s="16" t="s">
        <v>133</v>
      </c>
      <c r="D102" s="16" t="s">
        <v>10</v>
      </c>
      <c r="E102" s="16" t="str">
        <f>"王年慧"</f>
        <v>王年慧</v>
      </c>
      <c r="F102" s="16" t="s">
        <v>134</v>
      </c>
      <c r="G102" s="17" t="s">
        <v>12</v>
      </c>
      <c r="H102" s="18"/>
    </row>
    <row r="103" spans="1:8" ht="24.75" customHeight="1">
      <c r="A103" s="14">
        <v>101</v>
      </c>
      <c r="B103" s="15" t="str">
        <f>"1031"</f>
        <v>1031</v>
      </c>
      <c r="C103" s="16" t="s">
        <v>133</v>
      </c>
      <c r="D103" s="16" t="s">
        <v>10</v>
      </c>
      <c r="E103" s="16" t="str">
        <f>"梁碧薇"</f>
        <v>梁碧薇</v>
      </c>
      <c r="F103" s="16" t="s">
        <v>135</v>
      </c>
      <c r="G103" s="17" t="s">
        <v>12</v>
      </c>
      <c r="H103" s="18"/>
    </row>
    <row r="104" spans="1:8" ht="24.75" customHeight="1">
      <c r="A104" s="14">
        <v>102</v>
      </c>
      <c r="B104" s="15" t="str">
        <f>"1032"</f>
        <v>1032</v>
      </c>
      <c r="C104" s="16" t="s">
        <v>133</v>
      </c>
      <c r="D104" s="16" t="s">
        <v>10</v>
      </c>
      <c r="E104" s="16" t="str">
        <f>"刘龙朋"</f>
        <v>刘龙朋</v>
      </c>
      <c r="F104" s="16" t="s">
        <v>136</v>
      </c>
      <c r="G104" s="17" t="s">
        <v>12</v>
      </c>
      <c r="H104" s="18"/>
    </row>
    <row r="105" spans="1:8" ht="24.75" customHeight="1">
      <c r="A105" s="14">
        <v>103</v>
      </c>
      <c r="B105" s="15" t="str">
        <f>"1032"</f>
        <v>1032</v>
      </c>
      <c r="C105" s="16" t="s">
        <v>133</v>
      </c>
      <c r="D105" s="16" t="s">
        <v>10</v>
      </c>
      <c r="E105" s="16" t="str">
        <f>"陈荣萍"</f>
        <v>陈荣萍</v>
      </c>
      <c r="F105" s="16" t="s">
        <v>137</v>
      </c>
      <c r="G105" s="17" t="s">
        <v>12</v>
      </c>
      <c r="H105" s="18"/>
    </row>
    <row r="106" spans="1:8" ht="24.75" customHeight="1">
      <c r="A106" s="14">
        <v>104</v>
      </c>
      <c r="B106" s="15" t="str">
        <f>"1032"</f>
        <v>1032</v>
      </c>
      <c r="C106" s="16" t="s">
        <v>133</v>
      </c>
      <c r="D106" s="16" t="s">
        <v>10</v>
      </c>
      <c r="E106" s="16" t="str">
        <f>"李宏丽"</f>
        <v>李宏丽</v>
      </c>
      <c r="F106" s="16" t="s">
        <v>138</v>
      </c>
      <c r="G106" s="17" t="s">
        <v>12</v>
      </c>
      <c r="H106" s="18"/>
    </row>
    <row r="107" spans="1:8" ht="24.75" customHeight="1">
      <c r="A107" s="14">
        <v>105</v>
      </c>
      <c r="B107" s="15" t="str">
        <f>"1033"</f>
        <v>1033</v>
      </c>
      <c r="C107" s="16" t="s">
        <v>139</v>
      </c>
      <c r="D107" s="16" t="s">
        <v>10</v>
      </c>
      <c r="E107" s="16" t="str">
        <f>"王丽云"</f>
        <v>王丽云</v>
      </c>
      <c r="F107" s="16" t="s">
        <v>140</v>
      </c>
      <c r="G107" s="17" t="s">
        <v>12</v>
      </c>
      <c r="H107" s="18"/>
    </row>
    <row r="108" spans="1:8" ht="24.75" customHeight="1">
      <c r="A108" s="14">
        <v>106</v>
      </c>
      <c r="B108" s="15" t="str">
        <f aca="true" t="shared" si="4" ref="B108:B115">"1034"</f>
        <v>1034</v>
      </c>
      <c r="C108" s="16" t="s">
        <v>141</v>
      </c>
      <c r="D108" s="16" t="s">
        <v>10</v>
      </c>
      <c r="E108" s="16" t="str">
        <f>"王丽虹"</f>
        <v>王丽虹</v>
      </c>
      <c r="F108" s="16" t="s">
        <v>142</v>
      </c>
      <c r="G108" s="17" t="s">
        <v>12</v>
      </c>
      <c r="H108" s="18"/>
    </row>
    <row r="109" spans="1:8" ht="24.75" customHeight="1">
      <c r="A109" s="14">
        <v>107</v>
      </c>
      <c r="B109" s="15" t="str">
        <f t="shared" si="4"/>
        <v>1034</v>
      </c>
      <c r="C109" s="16" t="s">
        <v>141</v>
      </c>
      <c r="D109" s="16" t="s">
        <v>10</v>
      </c>
      <c r="E109" s="16" t="str">
        <f>"王小春"</f>
        <v>王小春</v>
      </c>
      <c r="F109" s="16" t="s">
        <v>143</v>
      </c>
      <c r="G109" s="17" t="s">
        <v>12</v>
      </c>
      <c r="H109" s="18"/>
    </row>
    <row r="110" spans="1:8" ht="24.75" customHeight="1">
      <c r="A110" s="14">
        <v>108</v>
      </c>
      <c r="B110" s="15" t="str">
        <f t="shared" si="4"/>
        <v>1034</v>
      </c>
      <c r="C110" s="16" t="s">
        <v>141</v>
      </c>
      <c r="D110" s="16" t="s">
        <v>10</v>
      </c>
      <c r="E110" s="16" t="str">
        <f>"陈翠"</f>
        <v>陈翠</v>
      </c>
      <c r="F110" s="16" t="s">
        <v>144</v>
      </c>
      <c r="G110" s="17" t="s">
        <v>12</v>
      </c>
      <c r="H110" s="18"/>
    </row>
    <row r="111" spans="1:8" ht="24.75" customHeight="1">
      <c r="A111" s="14">
        <v>109</v>
      </c>
      <c r="B111" s="15" t="str">
        <f t="shared" si="4"/>
        <v>1034</v>
      </c>
      <c r="C111" s="16" t="s">
        <v>141</v>
      </c>
      <c r="D111" s="16" t="s">
        <v>10</v>
      </c>
      <c r="E111" s="16" t="str">
        <f>"王风秋"</f>
        <v>王风秋</v>
      </c>
      <c r="F111" s="16" t="s">
        <v>145</v>
      </c>
      <c r="G111" s="17" t="s">
        <v>12</v>
      </c>
      <c r="H111" s="18"/>
    </row>
    <row r="112" spans="1:8" ht="24.75" customHeight="1">
      <c r="A112" s="14">
        <v>110</v>
      </c>
      <c r="B112" s="15" t="str">
        <f t="shared" si="4"/>
        <v>1034</v>
      </c>
      <c r="C112" s="16" t="s">
        <v>141</v>
      </c>
      <c r="D112" s="16" t="s">
        <v>10</v>
      </c>
      <c r="E112" s="16" t="str">
        <f>"蒋英连"</f>
        <v>蒋英连</v>
      </c>
      <c r="F112" s="16" t="s">
        <v>146</v>
      </c>
      <c r="G112" s="17" t="s">
        <v>12</v>
      </c>
      <c r="H112" s="18"/>
    </row>
    <row r="113" spans="1:8" ht="24.75" customHeight="1">
      <c r="A113" s="14">
        <v>111</v>
      </c>
      <c r="B113" s="15" t="str">
        <f t="shared" si="4"/>
        <v>1034</v>
      </c>
      <c r="C113" s="16" t="s">
        <v>141</v>
      </c>
      <c r="D113" s="16" t="s">
        <v>10</v>
      </c>
      <c r="E113" s="16" t="str">
        <f>"王曼"</f>
        <v>王曼</v>
      </c>
      <c r="F113" s="16" t="s">
        <v>147</v>
      </c>
      <c r="G113" s="17" t="s">
        <v>12</v>
      </c>
      <c r="H113" s="18"/>
    </row>
    <row r="114" spans="1:8" ht="24.75" customHeight="1">
      <c r="A114" s="14">
        <v>112</v>
      </c>
      <c r="B114" s="15" t="str">
        <f t="shared" si="4"/>
        <v>1034</v>
      </c>
      <c r="C114" s="16" t="s">
        <v>141</v>
      </c>
      <c r="D114" s="16" t="s">
        <v>10</v>
      </c>
      <c r="E114" s="16" t="str">
        <f>"李菊丽"</f>
        <v>李菊丽</v>
      </c>
      <c r="F114" s="16" t="s">
        <v>148</v>
      </c>
      <c r="G114" s="17" t="s">
        <v>12</v>
      </c>
      <c r="H114" s="18"/>
    </row>
    <row r="115" spans="1:8" ht="24.75" customHeight="1">
      <c r="A115" s="14">
        <v>113</v>
      </c>
      <c r="B115" s="15" t="str">
        <f t="shared" si="4"/>
        <v>1034</v>
      </c>
      <c r="C115" s="16" t="s">
        <v>141</v>
      </c>
      <c r="D115" s="16" t="s">
        <v>10</v>
      </c>
      <c r="E115" s="16" t="str">
        <f>"王俏婷"</f>
        <v>王俏婷</v>
      </c>
      <c r="F115" s="16" t="s">
        <v>149</v>
      </c>
      <c r="G115" s="17" t="s">
        <v>12</v>
      </c>
      <c r="H115" s="18"/>
    </row>
    <row r="116" spans="1:8" ht="24.75" customHeight="1">
      <c r="A116" s="14">
        <v>114</v>
      </c>
      <c r="B116" s="15" t="str">
        <f aca="true" t="shared" si="5" ref="B116:B123">"1034"</f>
        <v>1034</v>
      </c>
      <c r="C116" s="16" t="s">
        <v>141</v>
      </c>
      <c r="D116" s="16" t="s">
        <v>10</v>
      </c>
      <c r="E116" s="16" t="str">
        <f>"郑小妹"</f>
        <v>郑小妹</v>
      </c>
      <c r="F116" s="16" t="s">
        <v>150</v>
      </c>
      <c r="G116" s="17" t="s">
        <v>12</v>
      </c>
      <c r="H116" s="18"/>
    </row>
    <row r="117" spans="1:8" ht="24.75" customHeight="1">
      <c r="A117" s="14">
        <v>115</v>
      </c>
      <c r="B117" s="15" t="str">
        <f t="shared" si="5"/>
        <v>1034</v>
      </c>
      <c r="C117" s="16" t="s">
        <v>141</v>
      </c>
      <c r="D117" s="16" t="s">
        <v>10</v>
      </c>
      <c r="E117" s="16" t="str">
        <f>"王燕方"</f>
        <v>王燕方</v>
      </c>
      <c r="F117" s="16" t="s">
        <v>151</v>
      </c>
      <c r="G117" s="17" t="s">
        <v>12</v>
      </c>
      <c r="H117" s="18"/>
    </row>
    <row r="118" spans="1:8" ht="24.75" customHeight="1">
      <c r="A118" s="14">
        <v>116</v>
      </c>
      <c r="B118" s="15" t="str">
        <f t="shared" si="5"/>
        <v>1034</v>
      </c>
      <c r="C118" s="16" t="s">
        <v>141</v>
      </c>
      <c r="D118" s="16" t="s">
        <v>10</v>
      </c>
      <c r="E118" s="16" t="str">
        <f>"郑惠君"</f>
        <v>郑惠君</v>
      </c>
      <c r="F118" s="16" t="s">
        <v>152</v>
      </c>
      <c r="G118" s="17" t="s">
        <v>12</v>
      </c>
      <c r="H118" s="18"/>
    </row>
    <row r="119" spans="1:8" ht="24.75" customHeight="1">
      <c r="A119" s="14">
        <v>117</v>
      </c>
      <c r="B119" s="15" t="str">
        <f t="shared" si="5"/>
        <v>1034</v>
      </c>
      <c r="C119" s="16" t="s">
        <v>141</v>
      </c>
      <c r="D119" s="16" t="s">
        <v>10</v>
      </c>
      <c r="E119" s="16" t="str">
        <f>"王雅诗"</f>
        <v>王雅诗</v>
      </c>
      <c r="F119" s="16" t="s">
        <v>153</v>
      </c>
      <c r="G119" s="17" t="s">
        <v>12</v>
      </c>
      <c r="H119" s="18"/>
    </row>
    <row r="120" spans="1:8" ht="24.75" customHeight="1">
      <c r="A120" s="14">
        <v>118</v>
      </c>
      <c r="B120" s="15" t="str">
        <f t="shared" si="5"/>
        <v>1034</v>
      </c>
      <c r="C120" s="16" t="s">
        <v>141</v>
      </c>
      <c r="D120" s="16" t="s">
        <v>10</v>
      </c>
      <c r="E120" s="16" t="str">
        <f>"黄冬琴"</f>
        <v>黄冬琴</v>
      </c>
      <c r="F120" s="16" t="s">
        <v>154</v>
      </c>
      <c r="G120" s="17" t="s">
        <v>12</v>
      </c>
      <c r="H120" s="18"/>
    </row>
    <row r="121" spans="1:8" ht="24.75" customHeight="1">
      <c r="A121" s="14">
        <v>119</v>
      </c>
      <c r="B121" s="15" t="str">
        <f t="shared" si="5"/>
        <v>1034</v>
      </c>
      <c r="C121" s="16" t="s">
        <v>141</v>
      </c>
      <c r="D121" s="16" t="s">
        <v>10</v>
      </c>
      <c r="E121" s="16" t="str">
        <f>"王亚如"</f>
        <v>王亚如</v>
      </c>
      <c r="F121" s="16" t="s">
        <v>155</v>
      </c>
      <c r="G121" s="17" t="s">
        <v>12</v>
      </c>
      <c r="H121" s="18"/>
    </row>
    <row r="122" spans="1:8" ht="24.75" customHeight="1">
      <c r="A122" s="14">
        <v>120</v>
      </c>
      <c r="B122" s="15" t="str">
        <f t="shared" si="5"/>
        <v>1034</v>
      </c>
      <c r="C122" s="16" t="s">
        <v>141</v>
      </c>
      <c r="D122" s="16" t="s">
        <v>10</v>
      </c>
      <c r="E122" s="16" t="str">
        <f>"王翠霞"</f>
        <v>王翠霞</v>
      </c>
      <c r="F122" s="16" t="s">
        <v>156</v>
      </c>
      <c r="G122" s="17" t="s">
        <v>12</v>
      </c>
      <c r="H122" s="18"/>
    </row>
    <row r="123" spans="1:8" ht="24.75" customHeight="1">
      <c r="A123" s="14">
        <v>121</v>
      </c>
      <c r="B123" s="15" t="str">
        <f t="shared" si="5"/>
        <v>1034</v>
      </c>
      <c r="C123" s="16" t="s">
        <v>141</v>
      </c>
      <c r="D123" s="16" t="s">
        <v>10</v>
      </c>
      <c r="E123" s="16" t="str">
        <f>"王晶"</f>
        <v>王晶</v>
      </c>
      <c r="F123" s="16" t="s">
        <v>157</v>
      </c>
      <c r="G123" s="17" t="s">
        <v>12</v>
      </c>
      <c r="H123" s="18"/>
    </row>
    <row r="124" spans="1:8" ht="24.75" customHeight="1">
      <c r="A124" s="14">
        <v>122</v>
      </c>
      <c r="B124" s="15" t="str">
        <f>"1035"</f>
        <v>1035</v>
      </c>
      <c r="C124" s="16" t="s">
        <v>158</v>
      </c>
      <c r="D124" s="16" t="s">
        <v>10</v>
      </c>
      <c r="E124" s="16" t="str">
        <f>"王书敏"</f>
        <v>王书敏</v>
      </c>
      <c r="F124" s="16" t="s">
        <v>159</v>
      </c>
      <c r="G124" s="17" t="s">
        <v>12</v>
      </c>
      <c r="H124" s="18"/>
    </row>
    <row r="125" spans="1:8" ht="24.75" customHeight="1">
      <c r="A125" s="14">
        <v>123</v>
      </c>
      <c r="B125" s="15" t="str">
        <f>"1035"</f>
        <v>1035</v>
      </c>
      <c r="C125" s="16" t="s">
        <v>158</v>
      </c>
      <c r="D125" s="16" t="s">
        <v>10</v>
      </c>
      <c r="E125" s="16" t="str">
        <f>"刘伟楠"</f>
        <v>刘伟楠</v>
      </c>
      <c r="F125" s="16" t="s">
        <v>160</v>
      </c>
      <c r="G125" s="17" t="s">
        <v>12</v>
      </c>
      <c r="H125" s="18"/>
    </row>
    <row r="126" spans="1:8" ht="24.75" customHeight="1">
      <c r="A126" s="14">
        <v>124</v>
      </c>
      <c r="B126" s="15" t="str">
        <f aca="true" t="shared" si="6" ref="B126:B132">"1036"</f>
        <v>1036</v>
      </c>
      <c r="C126" s="16" t="s">
        <v>161</v>
      </c>
      <c r="D126" s="16" t="s">
        <v>10</v>
      </c>
      <c r="E126" s="16" t="str">
        <f>"李善群"</f>
        <v>李善群</v>
      </c>
      <c r="F126" s="16" t="s">
        <v>162</v>
      </c>
      <c r="G126" s="17" t="s">
        <v>12</v>
      </c>
      <c r="H126" s="18"/>
    </row>
    <row r="127" spans="1:8" ht="24.75" customHeight="1">
      <c r="A127" s="14">
        <v>125</v>
      </c>
      <c r="B127" s="15" t="str">
        <f t="shared" si="6"/>
        <v>1036</v>
      </c>
      <c r="C127" s="16" t="s">
        <v>161</v>
      </c>
      <c r="D127" s="16" t="s">
        <v>10</v>
      </c>
      <c r="E127" s="16" t="str">
        <f>"陈亚珠"</f>
        <v>陈亚珠</v>
      </c>
      <c r="F127" s="16" t="s">
        <v>163</v>
      </c>
      <c r="G127" s="17" t="s">
        <v>12</v>
      </c>
      <c r="H127" s="18"/>
    </row>
    <row r="128" spans="1:8" ht="24.75" customHeight="1">
      <c r="A128" s="14">
        <v>126</v>
      </c>
      <c r="B128" s="15" t="str">
        <f t="shared" si="6"/>
        <v>1036</v>
      </c>
      <c r="C128" s="16" t="s">
        <v>161</v>
      </c>
      <c r="D128" s="16" t="s">
        <v>10</v>
      </c>
      <c r="E128" s="16" t="str">
        <f>"卢海青"</f>
        <v>卢海青</v>
      </c>
      <c r="F128" s="16" t="s">
        <v>164</v>
      </c>
      <c r="G128" s="17" t="s">
        <v>12</v>
      </c>
      <c r="H128" s="18"/>
    </row>
    <row r="129" spans="1:8" ht="24.75" customHeight="1">
      <c r="A129" s="14">
        <v>127</v>
      </c>
      <c r="B129" s="15" t="str">
        <f t="shared" si="6"/>
        <v>1036</v>
      </c>
      <c r="C129" s="16" t="s">
        <v>161</v>
      </c>
      <c r="D129" s="16" t="s">
        <v>10</v>
      </c>
      <c r="E129" s="16" t="str">
        <f>"盘小梅"</f>
        <v>盘小梅</v>
      </c>
      <c r="F129" s="16" t="s">
        <v>165</v>
      </c>
      <c r="G129" s="17" t="s">
        <v>12</v>
      </c>
      <c r="H129" s="18"/>
    </row>
    <row r="130" spans="1:8" ht="24.75" customHeight="1">
      <c r="A130" s="14">
        <v>128</v>
      </c>
      <c r="B130" s="15" t="str">
        <f t="shared" si="6"/>
        <v>1036</v>
      </c>
      <c r="C130" s="16" t="s">
        <v>161</v>
      </c>
      <c r="D130" s="16" t="s">
        <v>10</v>
      </c>
      <c r="E130" s="16" t="str">
        <f>"王时学"</f>
        <v>王时学</v>
      </c>
      <c r="F130" s="16" t="s">
        <v>166</v>
      </c>
      <c r="G130" s="17" t="s">
        <v>12</v>
      </c>
      <c r="H130" s="18"/>
    </row>
    <row r="131" spans="1:8" ht="24.75" customHeight="1">
      <c r="A131" s="14">
        <v>129</v>
      </c>
      <c r="B131" s="15" t="str">
        <f t="shared" si="6"/>
        <v>1036</v>
      </c>
      <c r="C131" s="16" t="s">
        <v>161</v>
      </c>
      <c r="D131" s="16" t="s">
        <v>10</v>
      </c>
      <c r="E131" s="16" t="str">
        <f>" 李至书"</f>
        <v> 李至书</v>
      </c>
      <c r="F131" s="16" t="s">
        <v>167</v>
      </c>
      <c r="G131" s="17" t="s">
        <v>12</v>
      </c>
      <c r="H131" s="18"/>
    </row>
    <row r="132" spans="1:8" ht="24.75" customHeight="1">
      <c r="A132" s="14">
        <v>130</v>
      </c>
      <c r="B132" s="15" t="str">
        <f t="shared" si="6"/>
        <v>1036</v>
      </c>
      <c r="C132" s="16" t="s">
        <v>161</v>
      </c>
      <c r="D132" s="16" t="s">
        <v>10</v>
      </c>
      <c r="E132" s="16" t="str">
        <f>"邱远强"</f>
        <v>邱远强</v>
      </c>
      <c r="F132" s="16" t="s">
        <v>168</v>
      </c>
      <c r="G132" s="17" t="s">
        <v>12</v>
      </c>
      <c r="H132" s="18"/>
    </row>
    <row r="133" spans="1:8" ht="24.75" customHeight="1">
      <c r="A133" s="14">
        <v>131</v>
      </c>
      <c r="B133" s="15" t="str">
        <f>"1037"</f>
        <v>1037</v>
      </c>
      <c r="C133" s="16" t="s">
        <v>169</v>
      </c>
      <c r="D133" s="16" t="s">
        <v>10</v>
      </c>
      <c r="E133" s="16" t="str">
        <f>"王玲玲"</f>
        <v>王玲玲</v>
      </c>
      <c r="F133" s="16" t="s">
        <v>170</v>
      </c>
      <c r="G133" s="17" t="s">
        <v>12</v>
      </c>
      <c r="H133" s="18"/>
    </row>
    <row r="134" spans="1:8" ht="24.75" customHeight="1">
      <c r="A134" s="14">
        <v>132</v>
      </c>
      <c r="B134" s="15" t="str">
        <f>"1037"</f>
        <v>1037</v>
      </c>
      <c r="C134" s="16" t="s">
        <v>169</v>
      </c>
      <c r="D134" s="16" t="s">
        <v>10</v>
      </c>
      <c r="E134" s="16" t="str">
        <f>"陈照"</f>
        <v>陈照</v>
      </c>
      <c r="F134" s="16" t="s">
        <v>171</v>
      </c>
      <c r="G134" s="17" t="s">
        <v>12</v>
      </c>
      <c r="H134" s="18"/>
    </row>
    <row r="135" spans="1:8" ht="24.75" customHeight="1">
      <c r="A135" s="14">
        <v>133</v>
      </c>
      <c r="B135" s="15" t="str">
        <f>"1037"</f>
        <v>1037</v>
      </c>
      <c r="C135" s="16" t="s">
        <v>169</v>
      </c>
      <c r="D135" s="16" t="s">
        <v>10</v>
      </c>
      <c r="E135" s="16" t="str">
        <f>"吉鸿媚"</f>
        <v>吉鸿媚</v>
      </c>
      <c r="F135" s="16" t="s">
        <v>172</v>
      </c>
      <c r="G135" s="17" t="s">
        <v>12</v>
      </c>
      <c r="H135" s="18"/>
    </row>
    <row r="136" spans="1:8" ht="24.75" customHeight="1">
      <c r="A136" s="14">
        <v>134</v>
      </c>
      <c r="B136" s="15" t="str">
        <f>"1037"</f>
        <v>1037</v>
      </c>
      <c r="C136" s="16" t="s">
        <v>169</v>
      </c>
      <c r="D136" s="16" t="s">
        <v>10</v>
      </c>
      <c r="E136" s="16" t="str">
        <f>"马秋诗"</f>
        <v>马秋诗</v>
      </c>
      <c r="F136" s="16" t="s">
        <v>173</v>
      </c>
      <c r="G136" s="17" t="s">
        <v>12</v>
      </c>
      <c r="H136" s="18"/>
    </row>
    <row r="137" spans="1:8" ht="24.75" customHeight="1">
      <c r="A137" s="14">
        <v>135</v>
      </c>
      <c r="B137" s="15" t="str">
        <f aca="true" t="shared" si="7" ref="B137:B143">"1038"</f>
        <v>1038</v>
      </c>
      <c r="C137" s="16" t="s">
        <v>174</v>
      </c>
      <c r="D137" s="16" t="s">
        <v>10</v>
      </c>
      <c r="E137" s="16" t="str">
        <f>"王燕玲"</f>
        <v>王燕玲</v>
      </c>
      <c r="F137" s="16" t="s">
        <v>175</v>
      </c>
      <c r="G137" s="17" t="s">
        <v>12</v>
      </c>
      <c r="H137" s="18"/>
    </row>
    <row r="138" spans="1:8" ht="24.75" customHeight="1">
      <c r="A138" s="14">
        <v>136</v>
      </c>
      <c r="B138" s="15" t="str">
        <f t="shared" si="7"/>
        <v>1038</v>
      </c>
      <c r="C138" s="16" t="s">
        <v>174</v>
      </c>
      <c r="D138" s="16" t="s">
        <v>10</v>
      </c>
      <c r="E138" s="16" t="str">
        <f>"陈丽"</f>
        <v>陈丽</v>
      </c>
      <c r="F138" s="16" t="s">
        <v>176</v>
      </c>
      <c r="G138" s="17" t="s">
        <v>12</v>
      </c>
      <c r="H138" s="18"/>
    </row>
    <row r="139" spans="1:8" ht="24.75" customHeight="1">
      <c r="A139" s="14">
        <v>137</v>
      </c>
      <c r="B139" s="15" t="str">
        <f t="shared" si="7"/>
        <v>1038</v>
      </c>
      <c r="C139" s="16" t="s">
        <v>174</v>
      </c>
      <c r="D139" s="16" t="s">
        <v>10</v>
      </c>
      <c r="E139" s="16" t="str">
        <f>"杜苏珊"</f>
        <v>杜苏珊</v>
      </c>
      <c r="F139" s="16" t="s">
        <v>177</v>
      </c>
      <c r="G139" s="17" t="s">
        <v>12</v>
      </c>
      <c r="H139" s="18"/>
    </row>
    <row r="140" spans="1:8" ht="24.75" customHeight="1">
      <c r="A140" s="14">
        <v>138</v>
      </c>
      <c r="B140" s="15" t="str">
        <f t="shared" si="7"/>
        <v>1038</v>
      </c>
      <c r="C140" s="16" t="s">
        <v>174</v>
      </c>
      <c r="D140" s="16" t="s">
        <v>10</v>
      </c>
      <c r="E140" s="16" t="str">
        <f>"余耀廷"</f>
        <v>余耀廷</v>
      </c>
      <c r="F140" s="16" t="s">
        <v>178</v>
      </c>
      <c r="G140" s="17" t="s">
        <v>12</v>
      </c>
      <c r="H140" s="18"/>
    </row>
    <row r="141" spans="1:8" ht="24.75" customHeight="1">
      <c r="A141" s="14">
        <v>139</v>
      </c>
      <c r="B141" s="15" t="str">
        <f t="shared" si="7"/>
        <v>1038</v>
      </c>
      <c r="C141" s="16" t="s">
        <v>174</v>
      </c>
      <c r="D141" s="16" t="s">
        <v>10</v>
      </c>
      <c r="E141" s="16" t="str">
        <f>"王妹"</f>
        <v>王妹</v>
      </c>
      <c r="F141" s="16" t="s">
        <v>179</v>
      </c>
      <c r="G141" s="17" t="s">
        <v>12</v>
      </c>
      <c r="H141" s="18"/>
    </row>
    <row r="142" spans="1:8" ht="24.75" customHeight="1">
      <c r="A142" s="14">
        <v>140</v>
      </c>
      <c r="B142" s="15" t="str">
        <f t="shared" si="7"/>
        <v>1038</v>
      </c>
      <c r="C142" s="16" t="s">
        <v>174</v>
      </c>
      <c r="D142" s="16" t="s">
        <v>10</v>
      </c>
      <c r="E142" s="16" t="str">
        <f>"黄娜"</f>
        <v>黄娜</v>
      </c>
      <c r="F142" s="16" t="s">
        <v>180</v>
      </c>
      <c r="G142" s="17" t="s">
        <v>12</v>
      </c>
      <c r="H142" s="18"/>
    </row>
    <row r="143" spans="1:8" ht="24.75" customHeight="1">
      <c r="A143" s="14">
        <v>141</v>
      </c>
      <c r="B143" s="15" t="str">
        <f t="shared" si="7"/>
        <v>1038</v>
      </c>
      <c r="C143" s="16" t="s">
        <v>174</v>
      </c>
      <c r="D143" s="16" t="s">
        <v>10</v>
      </c>
      <c r="E143" s="16" t="str">
        <f>"马杏丽"</f>
        <v>马杏丽</v>
      </c>
      <c r="F143" s="16" t="s">
        <v>181</v>
      </c>
      <c r="G143" s="17" t="s">
        <v>12</v>
      </c>
      <c r="H143" s="18"/>
    </row>
    <row r="144" spans="1:8" ht="24.75" customHeight="1">
      <c r="A144" s="14">
        <v>142</v>
      </c>
      <c r="B144" s="15" t="str">
        <f aca="true" t="shared" si="8" ref="B144:B152">"1039"</f>
        <v>1039</v>
      </c>
      <c r="C144" s="16" t="s">
        <v>36</v>
      </c>
      <c r="D144" s="16" t="s">
        <v>10</v>
      </c>
      <c r="E144" s="16" t="str">
        <f>"王璐珈"</f>
        <v>王璐珈</v>
      </c>
      <c r="F144" s="16" t="s">
        <v>182</v>
      </c>
      <c r="G144" s="17" t="s">
        <v>12</v>
      </c>
      <c r="H144" s="18"/>
    </row>
    <row r="145" spans="1:8" ht="24.75" customHeight="1">
      <c r="A145" s="14">
        <v>143</v>
      </c>
      <c r="B145" s="15" t="str">
        <f t="shared" si="8"/>
        <v>1039</v>
      </c>
      <c r="C145" s="16" t="s">
        <v>36</v>
      </c>
      <c r="D145" s="16" t="s">
        <v>10</v>
      </c>
      <c r="E145" s="16" t="str">
        <f>"付立君"</f>
        <v>付立君</v>
      </c>
      <c r="F145" s="16" t="s">
        <v>183</v>
      </c>
      <c r="G145" s="17" t="s">
        <v>12</v>
      </c>
      <c r="H145" s="18"/>
    </row>
    <row r="146" spans="1:8" ht="24.75" customHeight="1">
      <c r="A146" s="14">
        <v>144</v>
      </c>
      <c r="B146" s="15" t="str">
        <f t="shared" si="8"/>
        <v>1039</v>
      </c>
      <c r="C146" s="16" t="s">
        <v>36</v>
      </c>
      <c r="D146" s="16" t="s">
        <v>10</v>
      </c>
      <c r="E146" s="16" t="str">
        <f>"胡小妹"</f>
        <v>胡小妹</v>
      </c>
      <c r="F146" s="16" t="s">
        <v>184</v>
      </c>
      <c r="G146" s="17" t="s">
        <v>12</v>
      </c>
      <c r="H146" s="18"/>
    </row>
    <row r="147" spans="1:8" ht="24.75" customHeight="1">
      <c r="A147" s="14">
        <v>145</v>
      </c>
      <c r="B147" s="15" t="str">
        <f t="shared" si="8"/>
        <v>1039</v>
      </c>
      <c r="C147" s="16" t="s">
        <v>36</v>
      </c>
      <c r="D147" s="16" t="s">
        <v>10</v>
      </c>
      <c r="E147" s="16" t="str">
        <f>"王婷"</f>
        <v>王婷</v>
      </c>
      <c r="F147" s="16" t="s">
        <v>185</v>
      </c>
      <c r="G147" s="17" t="s">
        <v>12</v>
      </c>
      <c r="H147" s="18"/>
    </row>
    <row r="148" spans="1:8" ht="24.75" customHeight="1">
      <c r="A148" s="14">
        <v>146</v>
      </c>
      <c r="B148" s="15" t="str">
        <f t="shared" si="8"/>
        <v>1039</v>
      </c>
      <c r="C148" s="16" t="s">
        <v>36</v>
      </c>
      <c r="D148" s="16" t="s">
        <v>10</v>
      </c>
      <c r="E148" s="16" t="str">
        <f>"王翠晓"</f>
        <v>王翠晓</v>
      </c>
      <c r="F148" s="16" t="s">
        <v>186</v>
      </c>
      <c r="G148" s="17" t="s">
        <v>12</v>
      </c>
      <c r="H148" s="18"/>
    </row>
    <row r="149" spans="1:8" ht="24.75" customHeight="1">
      <c r="A149" s="14">
        <v>147</v>
      </c>
      <c r="B149" s="15" t="str">
        <f t="shared" si="8"/>
        <v>1039</v>
      </c>
      <c r="C149" s="16" t="s">
        <v>36</v>
      </c>
      <c r="D149" s="16" t="s">
        <v>10</v>
      </c>
      <c r="E149" s="16" t="str">
        <f>"梁冰"</f>
        <v>梁冰</v>
      </c>
      <c r="F149" s="16" t="s">
        <v>187</v>
      </c>
      <c r="G149" s="17" t="s">
        <v>12</v>
      </c>
      <c r="H149" s="18"/>
    </row>
    <row r="150" spans="1:8" ht="24.75" customHeight="1">
      <c r="A150" s="14">
        <v>148</v>
      </c>
      <c r="B150" s="15" t="str">
        <f t="shared" si="8"/>
        <v>1039</v>
      </c>
      <c r="C150" s="16" t="s">
        <v>36</v>
      </c>
      <c r="D150" s="16" t="s">
        <v>10</v>
      </c>
      <c r="E150" s="16" t="str">
        <f>"邓丽爱"</f>
        <v>邓丽爱</v>
      </c>
      <c r="F150" s="16" t="s">
        <v>188</v>
      </c>
      <c r="G150" s="17" t="s">
        <v>12</v>
      </c>
      <c r="H150" s="18"/>
    </row>
    <row r="151" spans="1:8" ht="24.75" customHeight="1">
      <c r="A151" s="14">
        <v>149</v>
      </c>
      <c r="B151" s="15" t="str">
        <f t="shared" si="8"/>
        <v>1039</v>
      </c>
      <c r="C151" s="16" t="s">
        <v>36</v>
      </c>
      <c r="D151" s="16" t="s">
        <v>10</v>
      </c>
      <c r="E151" s="16" t="str">
        <f>"王丽香"</f>
        <v>王丽香</v>
      </c>
      <c r="F151" s="16" t="s">
        <v>189</v>
      </c>
      <c r="G151" s="17" t="s">
        <v>12</v>
      </c>
      <c r="H151" s="18"/>
    </row>
    <row r="152" spans="1:8" ht="24.75" customHeight="1">
      <c r="A152" s="14">
        <v>150</v>
      </c>
      <c r="B152" s="15" t="str">
        <f t="shared" si="8"/>
        <v>1039</v>
      </c>
      <c r="C152" s="16" t="s">
        <v>36</v>
      </c>
      <c r="D152" s="16" t="s">
        <v>10</v>
      </c>
      <c r="E152" s="16" t="str">
        <f>"林明娟"</f>
        <v>林明娟</v>
      </c>
      <c r="F152" s="16" t="s">
        <v>190</v>
      </c>
      <c r="G152" s="17" t="s">
        <v>12</v>
      </c>
      <c r="H152" s="18"/>
    </row>
  </sheetData>
  <sheetProtection/>
  <mergeCells count="1">
    <mergeCell ref="A1:H1"/>
  </mergeCells>
  <printOptions/>
  <pageMargins left="0.16" right="0.1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陈陈</cp:lastModifiedBy>
  <dcterms:created xsi:type="dcterms:W3CDTF">2021-10-27T09:04:14Z</dcterms:created>
  <dcterms:modified xsi:type="dcterms:W3CDTF">2021-11-17T01:23:59Z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EBD69244C0274098B3F62F6AEB13A0A9</vt:lpwstr>
  </property>
  <property fmtid="{D5CDD505-2E9C-101B-9397-08002B2CF9AE}" pid="4" name="KSOProductBuildV">
    <vt:lpwstr>2052-10.8.0.6108</vt:lpwstr>
  </property>
</Properties>
</file>