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3497_618873aabb985" sheetId="1" r:id="rId1"/>
  </sheets>
  <definedNames/>
  <calcPr fullCalcOnLoad="1"/>
</workbook>
</file>

<file path=xl/sharedStrings.xml><?xml version="1.0" encoding="utf-8"?>
<sst xmlns="http://schemas.openxmlformats.org/spreadsheetml/2006/main" count="105" uniqueCount="39">
  <si>
    <t>2021年屯昌县基层教育专业技术人才激励机制改革试点农村地区优秀教育人才公开招聘资格审查通过人员名单</t>
  </si>
  <si>
    <t>序号</t>
  </si>
  <si>
    <t>岗位名称</t>
  </si>
  <si>
    <t>招聘单位</t>
  </si>
  <si>
    <t>姓名</t>
  </si>
  <si>
    <t>性别</t>
  </si>
  <si>
    <t>民族</t>
  </si>
  <si>
    <t>出生年月</t>
  </si>
  <si>
    <t>政治面貌</t>
  </si>
  <si>
    <t>最高学历</t>
  </si>
  <si>
    <t>毕业学校</t>
  </si>
  <si>
    <t>教龄</t>
  </si>
  <si>
    <t>任教学段</t>
  </si>
  <si>
    <t>任教学科</t>
  </si>
  <si>
    <t>专业技术职务</t>
  </si>
  <si>
    <t>农村省级中学骨干校长</t>
  </si>
  <si>
    <t>屯昌县枫木镇枫木中学</t>
  </si>
  <si>
    <t>26年</t>
  </si>
  <si>
    <t>初中</t>
  </si>
  <si>
    <t>中学高级教师</t>
  </si>
  <si>
    <t>农村特级中学教师</t>
  </si>
  <si>
    <t>23年</t>
  </si>
  <si>
    <t>中小学高级教师</t>
  </si>
  <si>
    <t>28年</t>
  </si>
  <si>
    <t>农村省级中学学科带头人</t>
  </si>
  <si>
    <t>英语</t>
  </si>
  <si>
    <t>一级教师</t>
  </si>
  <si>
    <t>13年</t>
  </si>
  <si>
    <t>20年</t>
  </si>
  <si>
    <t>高级教师</t>
  </si>
  <si>
    <t>屯昌县新兴镇新兴中学</t>
  </si>
  <si>
    <t>29年</t>
  </si>
  <si>
    <t>24年</t>
  </si>
  <si>
    <t>高中</t>
  </si>
  <si>
    <t>17年</t>
  </si>
  <si>
    <t>11年</t>
  </si>
  <si>
    <t>25年</t>
  </si>
  <si>
    <t>27年</t>
  </si>
  <si>
    <t>22年</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</si>
</sst>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1"/>
      <color theme="1"/>
      <name val="Calibri"/>
      <family val="0"/>
    </font>
    <font>
      <sz val="11"/>
      <name val="宋体"/>
      <family val="0"/>
    </font>
    <font>
      <b/>
      <sz val="16"/>
      <color indexed="8"/>
      <name val="宋体"/>
      <family val="0"/>
    </font>
    <font>
      <sz val="11"/>
      <color indexed="9"/>
      <name val="宋体"/>
      <family val="0"/>
    </font>
    <font>
      <u val="single"/>
      <sz val="11"/>
      <color indexed="20"/>
      <name val="宋体"/>
      <family val="0"/>
    </font>
    <font>
      <b/>
      <sz val="11"/>
      <color indexed="54"/>
      <name val="宋体"/>
      <family val="0"/>
    </font>
    <font>
      <sz val="11"/>
      <color indexed="16"/>
      <name val="宋体"/>
      <family val="0"/>
    </font>
    <font>
      <sz val="11"/>
      <color indexed="19"/>
      <name val="宋体"/>
      <family val="0"/>
    </font>
    <font>
      <i/>
      <sz val="11"/>
      <color indexed="23"/>
      <name val="宋体"/>
      <family val="0"/>
    </font>
    <font>
      <sz val="11"/>
      <color indexed="62"/>
      <name val="宋体"/>
      <family val="0"/>
    </font>
    <font>
      <sz val="11"/>
      <color indexed="10"/>
      <name val="宋体"/>
      <family val="0"/>
    </font>
    <font>
      <u val="single"/>
      <sz val="11"/>
      <color indexed="12"/>
      <name val="宋体"/>
      <family val="0"/>
    </font>
    <font>
      <b/>
      <sz val="11"/>
      <color indexed="63"/>
      <name val="宋体"/>
      <family val="0"/>
    </font>
    <font>
      <b/>
      <sz val="18"/>
      <color indexed="54"/>
      <name val="宋体"/>
      <family val="0"/>
    </font>
    <font>
      <b/>
      <sz val="11"/>
      <color indexed="53"/>
      <name val="宋体"/>
      <family val="0"/>
    </font>
    <font>
      <b/>
      <sz val="15"/>
      <color indexed="54"/>
      <name val="宋体"/>
      <family val="0"/>
    </font>
    <font>
      <b/>
      <sz val="13"/>
      <color indexed="54"/>
      <name val="宋体"/>
      <family val="0"/>
    </font>
    <font>
      <sz val="11"/>
      <color indexed="17"/>
      <name val="宋体"/>
      <family val="0"/>
    </font>
    <font>
      <b/>
      <sz val="11"/>
      <color indexed="9"/>
      <name val="宋体"/>
      <family val="0"/>
    </font>
    <font>
      <sz val="11"/>
      <color indexed="53"/>
      <name val="宋体"/>
      <family val="0"/>
    </font>
    <font>
      <b/>
      <sz val="11"/>
      <color indexed="8"/>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6"/>
      <color theme="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3" fillId="5" borderId="0" applyNumberFormat="0" applyBorder="0" applyAlignment="0" applyProtection="0"/>
    <xf numFmtId="43" fontId="0" fillId="0" borderId="0" applyFont="0" applyFill="0" applyBorder="0" applyAlignment="0" applyProtection="0"/>
    <xf numFmtId="0" fontId="24" fillId="6" borderId="0" applyNumberFormat="0" applyBorder="0" applyAlignment="0" applyProtection="0"/>
    <xf numFmtId="0" fontId="25" fillId="0" borderId="0" applyNumberFormat="0" applyFill="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0" fillId="7" borderId="2" applyNumberFormat="0" applyFont="0" applyAlignment="0" applyProtection="0"/>
    <xf numFmtId="0" fontId="24" fillId="8" borderId="0" applyNumberFormat="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3" applyNumberFormat="0" applyFill="0" applyAlignment="0" applyProtection="0"/>
    <xf numFmtId="0" fontId="32" fillId="0" borderId="3" applyNumberFormat="0" applyFill="0" applyAlignment="0" applyProtection="0"/>
    <xf numFmtId="0" fontId="24" fillId="9" borderId="0" applyNumberFormat="0" applyBorder="0" applyAlignment="0" applyProtection="0"/>
    <xf numFmtId="0" fontId="27" fillId="0" borderId="4" applyNumberFormat="0" applyFill="0" applyAlignment="0" applyProtection="0"/>
    <xf numFmtId="0" fontId="24" fillId="10" borderId="0" applyNumberFormat="0" applyBorder="0" applyAlignment="0" applyProtection="0"/>
    <xf numFmtId="0" fontId="33" fillId="11" borderId="5" applyNumberFormat="0" applyAlignment="0" applyProtection="0"/>
    <xf numFmtId="0" fontId="34" fillId="11" borderId="1" applyNumberFormat="0" applyAlignment="0" applyProtection="0"/>
    <xf numFmtId="0" fontId="35" fillId="12" borderId="6" applyNumberFormat="0" applyAlignment="0" applyProtection="0"/>
    <xf numFmtId="0" fontId="0" fillId="13" borderId="0" applyNumberFormat="0" applyBorder="0" applyAlignment="0" applyProtection="0"/>
    <xf numFmtId="0" fontId="24" fillId="14" borderId="0" applyNumberFormat="0" applyBorder="0" applyAlignment="0" applyProtection="0"/>
    <xf numFmtId="0" fontId="36" fillId="0" borderId="7" applyNumberFormat="0" applyFill="0" applyAlignment="0" applyProtection="0"/>
    <xf numFmtId="0" fontId="37" fillId="0" borderId="8" applyNumberFormat="0" applyFill="0" applyAlignment="0" applyProtection="0"/>
    <xf numFmtId="0" fontId="38" fillId="15" borderId="0" applyNumberFormat="0" applyBorder="0" applyAlignment="0" applyProtection="0"/>
    <xf numFmtId="0" fontId="39" fillId="16" borderId="0" applyNumberFormat="0" applyBorder="0" applyAlignment="0" applyProtection="0"/>
    <xf numFmtId="0" fontId="0" fillId="17" borderId="0" applyNumberFormat="0" applyBorder="0" applyAlignment="0" applyProtection="0"/>
    <xf numFmtId="0" fontId="24"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4" fillId="27" borderId="0" applyNumberFormat="0" applyBorder="0" applyAlignment="0" applyProtection="0"/>
    <xf numFmtId="0" fontId="0"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0" fillId="31" borderId="0" applyNumberFormat="0" applyBorder="0" applyAlignment="0" applyProtection="0"/>
    <xf numFmtId="0" fontId="24" fillId="32" borderId="0" applyNumberFormat="0" applyBorder="0" applyAlignment="0" applyProtection="0"/>
  </cellStyleXfs>
  <cellXfs count="5">
    <xf numFmtId="0" fontId="0" fillId="0" borderId="0" xfId="0" applyFont="1" applyAlignment="1">
      <alignment vertical="center"/>
    </xf>
    <xf numFmtId="0" fontId="0" fillId="0" borderId="0" xfId="0" applyAlignment="1">
      <alignment horizontal="justify" vertical="center" wrapText="1"/>
    </xf>
    <xf numFmtId="0" fontId="0" fillId="0" borderId="0" xfId="0" applyAlignment="1">
      <alignment vertical="center" wrapText="1"/>
    </xf>
    <xf numFmtId="0" fontId="40" fillId="0" borderId="0" xfId="0" applyFont="1" applyAlignment="1">
      <alignment horizontal="center" vertical="center" wrapText="1"/>
    </xf>
    <xf numFmtId="0" fontId="0" fillId="0" borderId="9" xfId="0"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25"/>
  <sheetViews>
    <sheetView tabSelected="1" workbookViewId="0" topLeftCell="A1">
      <selection activeCell="P1" sqref="P1"/>
    </sheetView>
  </sheetViews>
  <sheetFormatPr defaultColWidth="9.00390625" defaultRowHeight="15"/>
  <cols>
    <col min="1" max="1" width="4.421875" style="2" customWidth="1"/>
    <col min="2" max="2" width="13.421875" style="2" customWidth="1"/>
    <col min="3" max="3" width="11.140625" style="2" customWidth="1"/>
    <col min="4" max="4" width="7.421875" style="2" customWidth="1"/>
    <col min="5" max="5" width="5.7109375" style="2" customWidth="1"/>
    <col min="6" max="6" width="6.140625" style="2" customWidth="1"/>
    <col min="7" max="7" width="10.8515625" style="2" customWidth="1"/>
    <col min="8" max="8" width="5.421875" style="2" customWidth="1"/>
    <col min="9" max="9" width="5.57421875" style="2" customWidth="1"/>
    <col min="10" max="10" width="17.28125" style="2" customWidth="1"/>
    <col min="11" max="11" width="12.8515625" style="2" customWidth="1"/>
    <col min="12" max="12" width="11.8515625" style="2" customWidth="1"/>
    <col min="13" max="13" width="11.7109375" style="2" customWidth="1"/>
    <col min="14" max="236" width="20.00390625" style="2" customWidth="1"/>
    <col min="237" max="16384" width="9.00390625" style="2" customWidth="1"/>
  </cols>
  <sheetData>
    <row r="1" spans="1:14" ht="42" customHeight="1">
      <c r="A1" s="3" t="s">
        <v>0</v>
      </c>
      <c r="B1" s="3"/>
      <c r="C1" s="3"/>
      <c r="D1" s="3"/>
      <c r="E1" s="3"/>
      <c r="F1" s="3"/>
      <c r="G1" s="3"/>
      <c r="H1" s="3"/>
      <c r="I1" s="3"/>
      <c r="J1" s="3"/>
      <c r="K1" s="3"/>
      <c r="L1" s="3"/>
      <c r="M1" s="3"/>
      <c r="N1" s="3"/>
    </row>
    <row r="2" spans="1:14" ht="27.75" customHeight="1">
      <c r="A2" s="4" t="s">
        <v>1</v>
      </c>
      <c r="B2" s="4" t="s">
        <v>2</v>
      </c>
      <c r="C2" s="4" t="s">
        <v>3</v>
      </c>
      <c r="D2" s="4" t="s">
        <v>4</v>
      </c>
      <c r="E2" s="4" t="s">
        <v>5</v>
      </c>
      <c r="F2" s="4" t="s">
        <v>6</v>
      </c>
      <c r="G2" s="4" t="s">
        <v>7</v>
      </c>
      <c r="H2" s="4" t="s">
        <v>8</v>
      </c>
      <c r="I2" s="4" t="s">
        <v>9</v>
      </c>
      <c r="J2" s="4" t="s">
        <v>10</v>
      </c>
      <c r="K2" s="4" t="s">
        <v>11</v>
      </c>
      <c r="L2" s="4" t="s">
        <v>12</v>
      </c>
      <c r="M2" s="4" t="s">
        <v>13</v>
      </c>
      <c r="N2" s="4" t="s">
        <v>14</v>
      </c>
    </row>
    <row r="3" spans="1:14" s="1" customFormat="1" ht="27.75" customHeight="1">
      <c r="A3" s="4">
        <v>1</v>
      </c>
      <c r="B3" s="4" t="s">
        <v>15</v>
      </c>
      <c r="C3" s="4" t="s">
        <v>16</v>
      </c>
      <c r="D3" s="4" t="str">
        <f>"姜连波"</f>
        <v>姜连波</v>
      </c>
      <c r="E3" s="4" t="str">
        <f>"男"</f>
        <v>男</v>
      </c>
      <c r="F3" s="4" t="str">
        <f>"汉族"</f>
        <v>汉族</v>
      </c>
      <c r="G3" s="4" t="str">
        <f>"197401"</f>
        <v>197401</v>
      </c>
      <c r="H3" s="4" t="str">
        <f>"党员"</f>
        <v>党员</v>
      </c>
      <c r="I3" s="4" t="str">
        <f aca="true" t="shared" si="0" ref="I3:I17">"本科"</f>
        <v>本科</v>
      </c>
      <c r="J3" s="4" t="str">
        <f>"内蒙古民族师范学院"</f>
        <v>内蒙古民族师范学院</v>
      </c>
      <c r="K3" s="4" t="s">
        <v>17</v>
      </c>
      <c r="L3" s="4" t="s">
        <v>18</v>
      </c>
      <c r="M3" s="4" t="str">
        <f>"物理"</f>
        <v>物理</v>
      </c>
      <c r="N3" s="4" t="s">
        <v>19</v>
      </c>
    </row>
    <row r="4" spans="1:14" s="1" customFormat="1" ht="27.75" customHeight="1">
      <c r="A4" s="4">
        <v>2</v>
      </c>
      <c r="B4" s="4" t="s">
        <v>20</v>
      </c>
      <c r="C4" s="4" t="s">
        <v>16</v>
      </c>
      <c r="D4" s="4" t="str">
        <f>"郑凤娟"</f>
        <v>郑凤娟</v>
      </c>
      <c r="E4" s="4" t="str">
        <f>"女"</f>
        <v>女</v>
      </c>
      <c r="F4" s="4" t="str">
        <f>"汉族"</f>
        <v>汉族</v>
      </c>
      <c r="G4" s="4">
        <v>197712</v>
      </c>
      <c r="H4" s="4" t="str">
        <f>"群众"</f>
        <v>群众</v>
      </c>
      <c r="I4" s="4" t="str">
        <f t="shared" si="0"/>
        <v>本科</v>
      </c>
      <c r="J4" s="4" t="str">
        <f>"通化师范学院"</f>
        <v>通化师范学院</v>
      </c>
      <c r="K4" s="4" t="s">
        <v>21</v>
      </c>
      <c r="L4" s="4" t="s">
        <v>18</v>
      </c>
      <c r="M4" s="4" t="str">
        <f>"语文"</f>
        <v>语文</v>
      </c>
      <c r="N4" s="4" t="s">
        <v>22</v>
      </c>
    </row>
    <row r="5" spans="1:14" s="1" customFormat="1" ht="27.75" customHeight="1">
      <c r="A5" s="4">
        <v>3</v>
      </c>
      <c r="B5" s="4" t="s">
        <v>20</v>
      </c>
      <c r="C5" s="4" t="s">
        <v>16</v>
      </c>
      <c r="D5" s="4" t="str">
        <f>"李明春"</f>
        <v>李明春</v>
      </c>
      <c r="E5" s="4" t="str">
        <f>"男"</f>
        <v>男</v>
      </c>
      <c r="F5" s="4" t="str">
        <f>"汉族"</f>
        <v>汉族</v>
      </c>
      <c r="G5" s="4">
        <v>197409</v>
      </c>
      <c r="H5" s="4" t="str">
        <f>"群众"</f>
        <v>群众</v>
      </c>
      <c r="I5" s="4" t="str">
        <f t="shared" si="0"/>
        <v>本科</v>
      </c>
      <c r="J5" s="4" t="str">
        <f>"河南省教育学院"</f>
        <v>河南省教育学院</v>
      </c>
      <c r="K5" s="4" t="s">
        <v>23</v>
      </c>
      <c r="L5" s="4" t="str">
        <f>"初中"</f>
        <v>初中</v>
      </c>
      <c r="M5" s="4" t="str">
        <f>"语文"</f>
        <v>语文</v>
      </c>
      <c r="N5" s="4" t="str">
        <f>"中小学高级教师"</f>
        <v>中小学高级教师</v>
      </c>
    </row>
    <row r="6" spans="1:14" s="1" customFormat="1" ht="27.75" customHeight="1">
      <c r="A6" s="4">
        <v>4</v>
      </c>
      <c r="B6" s="4" t="s">
        <v>24</v>
      </c>
      <c r="C6" s="4" t="s">
        <v>16</v>
      </c>
      <c r="D6" s="4" t="str">
        <f>"黄丽霞"</f>
        <v>黄丽霞</v>
      </c>
      <c r="E6" s="4" t="str">
        <f>"女"</f>
        <v>女</v>
      </c>
      <c r="F6" s="4" t="str">
        <f>"汉族"</f>
        <v>汉族</v>
      </c>
      <c r="G6" s="4">
        <v>198003</v>
      </c>
      <c r="H6" s="4" t="str">
        <f>"党员"</f>
        <v>党员</v>
      </c>
      <c r="I6" s="4" t="str">
        <f t="shared" si="0"/>
        <v>本科</v>
      </c>
      <c r="J6" s="4" t="str">
        <f>"茂名学院"</f>
        <v>茂名学院</v>
      </c>
      <c r="K6" s="4" t="str">
        <f>"18年"</f>
        <v>18年</v>
      </c>
      <c r="L6" s="4" t="str">
        <f>"高中"</f>
        <v>高中</v>
      </c>
      <c r="M6" s="4" t="s">
        <v>25</v>
      </c>
      <c r="N6" s="4" t="s">
        <v>26</v>
      </c>
    </row>
    <row r="7" spans="1:14" s="1" customFormat="1" ht="27.75" customHeight="1">
      <c r="A7" s="4">
        <v>5</v>
      </c>
      <c r="B7" s="4" t="s">
        <v>24</v>
      </c>
      <c r="C7" s="4" t="s">
        <v>16</v>
      </c>
      <c r="D7" s="4" t="str">
        <f>"李志敏"</f>
        <v>李志敏</v>
      </c>
      <c r="E7" s="4" t="str">
        <f>"女"</f>
        <v>女</v>
      </c>
      <c r="F7" s="4" t="str">
        <f>"汉族"</f>
        <v>汉族</v>
      </c>
      <c r="G7" s="4">
        <v>198604</v>
      </c>
      <c r="H7" s="4" t="str">
        <f>"党员"</f>
        <v>党员</v>
      </c>
      <c r="I7" s="4" t="str">
        <f t="shared" si="0"/>
        <v>本科</v>
      </c>
      <c r="J7" s="4" t="str">
        <f>"白城师范学院"</f>
        <v>白城师范学院</v>
      </c>
      <c r="K7" s="4" t="s">
        <v>27</v>
      </c>
      <c r="L7" s="4" t="s">
        <v>18</v>
      </c>
      <c r="M7" s="4" t="str">
        <f>"英语"</f>
        <v>英语</v>
      </c>
      <c r="N7" s="4" t="s">
        <v>26</v>
      </c>
    </row>
    <row r="8" spans="1:14" s="1" customFormat="1" ht="27.75" customHeight="1">
      <c r="A8" s="4">
        <v>6</v>
      </c>
      <c r="B8" s="4" t="s">
        <v>24</v>
      </c>
      <c r="C8" s="4" t="s">
        <v>16</v>
      </c>
      <c r="D8" s="4" t="str">
        <f>"纪亚波"</f>
        <v>纪亚波</v>
      </c>
      <c r="E8" s="4" t="str">
        <f aca="true" t="shared" si="1" ref="E8:E14">"男"</f>
        <v>男</v>
      </c>
      <c r="F8" s="4" t="str">
        <f>"汉族"</f>
        <v>汉族</v>
      </c>
      <c r="G8" s="4">
        <v>197506</v>
      </c>
      <c r="H8" s="4" t="str">
        <f>"群众"</f>
        <v>群众</v>
      </c>
      <c r="I8" s="4" t="str">
        <f t="shared" si="0"/>
        <v>本科</v>
      </c>
      <c r="J8" s="4" t="str">
        <f>"内蒙古民族大学"</f>
        <v>内蒙古民族大学</v>
      </c>
      <c r="K8" s="4" t="str">
        <f>"26年"</f>
        <v>26年</v>
      </c>
      <c r="L8" s="4" t="s">
        <v>18</v>
      </c>
      <c r="M8" s="4" t="str">
        <f>"物理"</f>
        <v>物理</v>
      </c>
      <c r="N8" s="4" t="s">
        <v>22</v>
      </c>
    </row>
    <row r="9" spans="1:14" s="1" customFormat="1" ht="27.75" customHeight="1">
      <c r="A9" s="4">
        <v>7</v>
      </c>
      <c r="B9" s="4" t="s">
        <v>24</v>
      </c>
      <c r="C9" s="4" t="s">
        <v>16</v>
      </c>
      <c r="D9" s="4" t="str">
        <f>"陶继伟"</f>
        <v>陶继伟</v>
      </c>
      <c r="E9" s="4" t="str">
        <f t="shared" si="1"/>
        <v>男</v>
      </c>
      <c r="F9" s="4" t="str">
        <f>"汉族"</f>
        <v>汉族</v>
      </c>
      <c r="G9" s="4">
        <v>198206</v>
      </c>
      <c r="H9" s="4" t="str">
        <f>"党员"</f>
        <v>党员</v>
      </c>
      <c r="I9" s="4" t="str">
        <f t="shared" si="0"/>
        <v>本科</v>
      </c>
      <c r="J9" s="4" t="str">
        <f>"哈尔滨教育学院"</f>
        <v>哈尔滨教育学院</v>
      </c>
      <c r="K9" s="4" t="s">
        <v>28</v>
      </c>
      <c r="L9" s="4" t="s">
        <v>18</v>
      </c>
      <c r="M9" s="4" t="str">
        <f>"生物"</f>
        <v>生物</v>
      </c>
      <c r="N9" s="4" t="s">
        <v>29</v>
      </c>
    </row>
    <row r="10" spans="1:14" s="1" customFormat="1" ht="27.75" customHeight="1">
      <c r="A10" s="4">
        <v>8</v>
      </c>
      <c r="B10" s="4" t="s">
        <v>15</v>
      </c>
      <c r="C10" s="4" t="s">
        <v>30</v>
      </c>
      <c r="D10" s="4" t="str">
        <f>"樊聚科"</f>
        <v>樊聚科</v>
      </c>
      <c r="E10" s="4" t="str">
        <f t="shared" si="1"/>
        <v>男</v>
      </c>
      <c r="F10" s="4" t="str">
        <f>"回族"</f>
        <v>回族</v>
      </c>
      <c r="G10" s="4">
        <v>197612</v>
      </c>
      <c r="H10" s="4" t="str">
        <f>"党员"</f>
        <v>党员</v>
      </c>
      <c r="I10" s="4" t="str">
        <f t="shared" si="0"/>
        <v>本科</v>
      </c>
      <c r="J10" s="4" t="str">
        <f>"河南大学"</f>
        <v>河南大学</v>
      </c>
      <c r="K10" s="4" t="str">
        <f>"25年"</f>
        <v>25年</v>
      </c>
      <c r="L10" s="4" t="s">
        <v>18</v>
      </c>
      <c r="M10" s="4" t="str">
        <f>"道德与法治"</f>
        <v>道德与法治</v>
      </c>
      <c r="N10" s="4" t="str">
        <f>"中小学高级教师"</f>
        <v>中小学高级教师</v>
      </c>
    </row>
    <row r="11" spans="1:14" s="1" customFormat="1" ht="27.75" customHeight="1">
      <c r="A11" s="4">
        <v>9</v>
      </c>
      <c r="B11" s="4" t="s">
        <v>15</v>
      </c>
      <c r="C11" s="4" t="s">
        <v>30</v>
      </c>
      <c r="D11" s="4" t="str">
        <f>"雷道成"</f>
        <v>雷道成</v>
      </c>
      <c r="E11" s="4" t="str">
        <f t="shared" si="1"/>
        <v>男</v>
      </c>
      <c r="F11" s="4" t="str">
        <f>"汉族"</f>
        <v>汉族</v>
      </c>
      <c r="G11" s="4">
        <v>197206</v>
      </c>
      <c r="H11" s="4" t="str">
        <f>"党员"</f>
        <v>党员</v>
      </c>
      <c r="I11" s="4" t="str">
        <f t="shared" si="0"/>
        <v>本科</v>
      </c>
      <c r="J11" s="4" t="str">
        <f>"北京师范大学"</f>
        <v>北京师范大学</v>
      </c>
      <c r="K11" s="4" t="s">
        <v>31</v>
      </c>
      <c r="L11" s="4" t="s">
        <v>18</v>
      </c>
      <c r="M11" s="4" t="str">
        <f>"语文、政治"</f>
        <v>语文、政治</v>
      </c>
      <c r="N11" s="4" t="str">
        <f>"中小学高级教师"</f>
        <v>中小学高级教师</v>
      </c>
    </row>
    <row r="12" spans="1:14" s="1" customFormat="1" ht="27.75" customHeight="1">
      <c r="A12" s="4">
        <v>10</v>
      </c>
      <c r="B12" s="4" t="s">
        <v>15</v>
      </c>
      <c r="C12" s="4" t="s">
        <v>30</v>
      </c>
      <c r="D12" s="4" t="str">
        <f>"陈昭"</f>
        <v>陈昭</v>
      </c>
      <c r="E12" s="4" t="str">
        <f t="shared" si="1"/>
        <v>男</v>
      </c>
      <c r="F12" s="4" t="str">
        <f>"汉族"</f>
        <v>汉族</v>
      </c>
      <c r="G12" s="4">
        <v>197810</v>
      </c>
      <c r="H12" s="4" t="str">
        <f>"党员"</f>
        <v>党员</v>
      </c>
      <c r="I12" s="4" t="str">
        <f t="shared" si="0"/>
        <v>本科</v>
      </c>
      <c r="J12" s="4" t="str">
        <f>"东北师范大学"</f>
        <v>东北师范大学</v>
      </c>
      <c r="K12" s="4" t="s">
        <v>32</v>
      </c>
      <c r="L12" s="4" t="str">
        <f>"初中"</f>
        <v>初中</v>
      </c>
      <c r="M12" s="4" t="str">
        <f>"语文"</f>
        <v>语文</v>
      </c>
      <c r="N12" s="4" t="str">
        <f>"中小学高级教师"</f>
        <v>中小学高级教师</v>
      </c>
    </row>
    <row r="13" spans="1:14" s="1" customFormat="1" ht="27.75" customHeight="1">
      <c r="A13" s="4">
        <v>11</v>
      </c>
      <c r="B13" s="4" t="s">
        <v>15</v>
      </c>
      <c r="C13" s="4" t="s">
        <v>30</v>
      </c>
      <c r="D13" s="4" t="str">
        <f>"赵亮"</f>
        <v>赵亮</v>
      </c>
      <c r="E13" s="4" t="str">
        <f t="shared" si="1"/>
        <v>男</v>
      </c>
      <c r="F13" s="4" t="str">
        <f>"满族"</f>
        <v>满族</v>
      </c>
      <c r="G13" s="4">
        <v>197809</v>
      </c>
      <c r="H13" s="4" t="str">
        <f>"党员"</f>
        <v>党员</v>
      </c>
      <c r="I13" s="4" t="str">
        <f t="shared" si="0"/>
        <v>本科</v>
      </c>
      <c r="J13" s="4" t="str">
        <f>"沈阳师范大学"</f>
        <v>沈阳师范大学</v>
      </c>
      <c r="K13" s="4" t="s">
        <v>21</v>
      </c>
      <c r="L13" s="4" t="s">
        <v>33</v>
      </c>
      <c r="M13" s="4" t="str">
        <f>"美术"</f>
        <v>美术</v>
      </c>
      <c r="N13" s="4" t="str">
        <f>"中学高级教师"</f>
        <v>中学高级教师</v>
      </c>
    </row>
    <row r="14" spans="1:14" s="1" customFormat="1" ht="27.75" customHeight="1">
      <c r="A14" s="4">
        <v>12</v>
      </c>
      <c r="B14" s="4" t="s">
        <v>24</v>
      </c>
      <c r="C14" s="4" t="s">
        <v>30</v>
      </c>
      <c r="D14" s="4" t="str">
        <f>"胡云锋"</f>
        <v>胡云锋</v>
      </c>
      <c r="E14" s="4" t="str">
        <f t="shared" si="1"/>
        <v>男</v>
      </c>
      <c r="F14" s="4" t="str">
        <f>"汉族"</f>
        <v>汉族</v>
      </c>
      <c r="G14" s="4">
        <v>197907</v>
      </c>
      <c r="H14" s="4" t="str">
        <f>"群众"</f>
        <v>群众</v>
      </c>
      <c r="I14" s="4" t="str">
        <f t="shared" si="0"/>
        <v>本科</v>
      </c>
      <c r="J14" s="4" t="str">
        <f>"黄冈师范学院"</f>
        <v>黄冈师范学院</v>
      </c>
      <c r="K14" s="4" t="s">
        <v>34</v>
      </c>
      <c r="L14" s="4" t="s">
        <v>18</v>
      </c>
      <c r="M14" s="4" t="str">
        <f>"语文"</f>
        <v>语文</v>
      </c>
      <c r="N14" s="4" t="s">
        <v>26</v>
      </c>
    </row>
    <row r="15" spans="1:14" s="1" customFormat="1" ht="27.75" customHeight="1">
      <c r="A15" s="4">
        <v>13</v>
      </c>
      <c r="B15" s="4" t="s">
        <v>24</v>
      </c>
      <c r="C15" s="4" t="s">
        <v>30</v>
      </c>
      <c r="D15" s="4" t="str">
        <f>"臧名家"</f>
        <v>臧名家</v>
      </c>
      <c r="E15" s="4" t="str">
        <f>"女"</f>
        <v>女</v>
      </c>
      <c r="F15" s="4" t="str">
        <f>"汉族"</f>
        <v>汉族</v>
      </c>
      <c r="G15" s="4">
        <v>198508</v>
      </c>
      <c r="H15" s="4" t="str">
        <f>"党员"</f>
        <v>党员</v>
      </c>
      <c r="I15" s="4" t="str">
        <f t="shared" si="0"/>
        <v>本科</v>
      </c>
      <c r="J15" s="4" t="str">
        <f>"哈尔滨师范大学"</f>
        <v>哈尔滨师范大学</v>
      </c>
      <c r="K15" s="4" t="s">
        <v>35</v>
      </c>
      <c r="L15" s="4" t="str">
        <f>"初中"</f>
        <v>初中</v>
      </c>
      <c r="M15" s="4" t="str">
        <f>"语文"</f>
        <v>语文</v>
      </c>
      <c r="N15" s="4" t="s">
        <v>26</v>
      </c>
    </row>
    <row r="16" spans="1:14" s="1" customFormat="1" ht="27.75" customHeight="1">
      <c r="A16" s="4">
        <v>14</v>
      </c>
      <c r="B16" s="4" t="s">
        <v>24</v>
      </c>
      <c r="C16" s="4" t="s">
        <v>30</v>
      </c>
      <c r="D16" s="4" t="str">
        <f>"闫浩"</f>
        <v>闫浩</v>
      </c>
      <c r="E16" s="4" t="str">
        <f>"男"</f>
        <v>男</v>
      </c>
      <c r="F16" s="4" t="str">
        <f>"汉族"</f>
        <v>汉族</v>
      </c>
      <c r="G16" s="4">
        <v>197506</v>
      </c>
      <c r="H16" s="4" t="str">
        <f>"党员"</f>
        <v>党员</v>
      </c>
      <c r="I16" s="4" t="str">
        <f t="shared" si="0"/>
        <v>本科</v>
      </c>
      <c r="J16" s="4" t="str">
        <f>"河南教育学院"</f>
        <v>河南教育学院</v>
      </c>
      <c r="K16" s="4" t="str">
        <f>"24年"</f>
        <v>24年</v>
      </c>
      <c r="L16" s="4" t="str">
        <f>"初中"</f>
        <v>初中</v>
      </c>
      <c r="M16" s="4" t="str">
        <f>"道德与法治"</f>
        <v>道德与法治</v>
      </c>
      <c r="N16" s="4" t="str">
        <f>"中小学高级教师"</f>
        <v>中小学高级教师</v>
      </c>
    </row>
    <row r="17" spans="1:14" s="1" customFormat="1" ht="27.75" customHeight="1">
      <c r="A17" s="4">
        <v>15</v>
      </c>
      <c r="B17" s="4" t="s">
        <v>24</v>
      </c>
      <c r="C17" s="4" t="s">
        <v>30</v>
      </c>
      <c r="D17" s="4" t="str">
        <f>"孙柏东"</f>
        <v>孙柏东</v>
      </c>
      <c r="E17" s="4" t="str">
        <f>"男"</f>
        <v>男</v>
      </c>
      <c r="F17" s="4" t="str">
        <f>"汉族"</f>
        <v>汉族</v>
      </c>
      <c r="G17" s="4">
        <v>197212</v>
      </c>
      <c r="H17" s="4" t="str">
        <f>"党员"</f>
        <v>党员</v>
      </c>
      <c r="I17" s="4" t="str">
        <f t="shared" si="0"/>
        <v>本科</v>
      </c>
      <c r="J17" s="4" t="str">
        <f>"东北师范大学"</f>
        <v>东北师范大学</v>
      </c>
      <c r="K17" s="4" t="s">
        <v>36</v>
      </c>
      <c r="L17" s="4" t="str">
        <f>"初中"</f>
        <v>初中</v>
      </c>
      <c r="M17" s="4" t="str">
        <f>"政治"</f>
        <v>政治</v>
      </c>
      <c r="N17" s="4" t="s">
        <v>19</v>
      </c>
    </row>
    <row r="18" spans="1:14" s="1" customFormat="1" ht="27.75" customHeight="1">
      <c r="A18" s="4">
        <v>16</v>
      </c>
      <c r="B18" s="4" t="s">
        <v>24</v>
      </c>
      <c r="C18" s="4" t="s">
        <v>30</v>
      </c>
      <c r="D18" s="4" t="str">
        <f>"刘俊"</f>
        <v>刘俊</v>
      </c>
      <c r="E18" s="4" t="str">
        <f>"男"</f>
        <v>男</v>
      </c>
      <c r="F18" s="4" t="str">
        <f>"汉族"</f>
        <v>汉族</v>
      </c>
      <c r="G18" s="4">
        <v>197107</v>
      </c>
      <c r="H18" s="4" t="str">
        <f>"党员"</f>
        <v>党员</v>
      </c>
      <c r="I18" s="4" t="str">
        <f>"硕士研究生"</f>
        <v>硕士研究生</v>
      </c>
      <c r="J18" s="4" t="str">
        <f>"武汉大学"</f>
        <v>武汉大学</v>
      </c>
      <c r="K18" s="4" t="s">
        <v>21</v>
      </c>
      <c r="L18" s="4" t="str">
        <f>"高中"</f>
        <v>高中</v>
      </c>
      <c r="M18" s="4" t="str">
        <f>"思想政治"</f>
        <v>思想政治</v>
      </c>
      <c r="N18" s="4" t="s">
        <v>22</v>
      </c>
    </row>
    <row r="19" spans="1:14" s="1" customFormat="1" ht="27.75" customHeight="1">
      <c r="A19" s="4">
        <v>17</v>
      </c>
      <c r="B19" s="4" t="s">
        <v>24</v>
      </c>
      <c r="C19" s="4" t="s">
        <v>30</v>
      </c>
      <c r="D19" s="4" t="str">
        <f>"陈国辉"</f>
        <v>陈国辉</v>
      </c>
      <c r="E19" s="4" t="str">
        <f>"男"</f>
        <v>男</v>
      </c>
      <c r="F19" s="4" t="str">
        <f>"汉族"</f>
        <v>汉族</v>
      </c>
      <c r="G19" s="4">
        <v>197603</v>
      </c>
      <c r="H19" s="4" t="str">
        <f>"群众"</f>
        <v>群众</v>
      </c>
      <c r="I19" s="4" t="str">
        <f>"本科"</f>
        <v>本科</v>
      </c>
      <c r="J19" s="4" t="str">
        <f>"佳木斯大学"</f>
        <v>佳木斯大学</v>
      </c>
      <c r="K19" s="4" t="s">
        <v>17</v>
      </c>
      <c r="L19" s="4" t="str">
        <f aca="true" t="shared" si="2" ref="L19:L24">"初中"</f>
        <v>初中</v>
      </c>
      <c r="M19" s="4" t="str">
        <f>"数学"</f>
        <v>数学</v>
      </c>
      <c r="N19" s="4" t="s">
        <v>22</v>
      </c>
    </row>
    <row r="20" spans="1:14" s="1" customFormat="1" ht="27.75" customHeight="1">
      <c r="A20" s="4">
        <v>18</v>
      </c>
      <c r="B20" s="4" t="s">
        <v>24</v>
      </c>
      <c r="C20" s="4" t="s">
        <v>30</v>
      </c>
      <c r="D20" s="4" t="str">
        <f>"徐海霞"</f>
        <v>徐海霞</v>
      </c>
      <c r="E20" s="4" t="str">
        <f>"女"</f>
        <v>女</v>
      </c>
      <c r="F20" s="4" t="str">
        <f>"汉族"</f>
        <v>汉族</v>
      </c>
      <c r="G20" s="4">
        <v>198002</v>
      </c>
      <c r="H20" s="4" t="str">
        <f>"群众"</f>
        <v>群众</v>
      </c>
      <c r="I20" s="4" t="str">
        <f>"本科"</f>
        <v>本科</v>
      </c>
      <c r="J20" s="4" t="str">
        <f>"中央广播电视大学"</f>
        <v>中央广播电视大学</v>
      </c>
      <c r="K20" s="4" t="s">
        <v>28</v>
      </c>
      <c r="L20" s="4" t="str">
        <f t="shared" si="2"/>
        <v>初中</v>
      </c>
      <c r="M20" s="4" t="str">
        <f>"数学"</f>
        <v>数学</v>
      </c>
      <c r="N20" s="4" t="s">
        <v>26</v>
      </c>
    </row>
    <row r="21" spans="1:14" s="1" customFormat="1" ht="27.75" customHeight="1">
      <c r="A21" s="4">
        <v>19</v>
      </c>
      <c r="B21" s="4" t="s">
        <v>24</v>
      </c>
      <c r="C21" s="4" t="s">
        <v>30</v>
      </c>
      <c r="D21" s="4" t="str">
        <f>"王平"</f>
        <v>王平</v>
      </c>
      <c r="E21" s="4" t="str">
        <f>"男"</f>
        <v>男</v>
      </c>
      <c r="F21" s="4" t="str">
        <f>"汉族"</f>
        <v>汉族</v>
      </c>
      <c r="G21" s="4">
        <v>197104</v>
      </c>
      <c r="H21" s="4" t="str">
        <f>"党员"</f>
        <v>党员</v>
      </c>
      <c r="I21" s="4" t="str">
        <f>"本科"</f>
        <v>本科</v>
      </c>
      <c r="J21" s="4" t="str">
        <f>"中央广播电视大学"</f>
        <v>中央广播电视大学</v>
      </c>
      <c r="K21" s="4" t="s">
        <v>31</v>
      </c>
      <c r="L21" s="4" t="str">
        <f t="shared" si="2"/>
        <v>初中</v>
      </c>
      <c r="M21" s="4" t="str">
        <f aca="true" t="shared" si="3" ref="M19:M22">"数学"</f>
        <v>数学</v>
      </c>
      <c r="N21" s="4" t="s">
        <v>22</v>
      </c>
    </row>
    <row r="22" spans="1:14" s="1" customFormat="1" ht="27.75" customHeight="1">
      <c r="A22" s="4">
        <v>20</v>
      </c>
      <c r="B22" s="4" t="s">
        <v>24</v>
      </c>
      <c r="C22" s="4" t="s">
        <v>30</v>
      </c>
      <c r="D22" s="4" t="str">
        <f>"王绍兴"</f>
        <v>王绍兴</v>
      </c>
      <c r="E22" s="4" t="str">
        <f>"男"</f>
        <v>男</v>
      </c>
      <c r="F22" s="4" t="str">
        <f>"汉族"</f>
        <v>汉族</v>
      </c>
      <c r="G22" s="4">
        <v>197504</v>
      </c>
      <c r="H22" s="4" t="str">
        <f>"党员"</f>
        <v>党员</v>
      </c>
      <c r="I22" s="4" t="str">
        <f>"大学本科"</f>
        <v>大学本科</v>
      </c>
      <c r="J22" s="4" t="str">
        <f>"齐齐哈尔大学"</f>
        <v>齐齐哈尔大学</v>
      </c>
      <c r="K22" s="4" t="str">
        <f>"23年"</f>
        <v>23年</v>
      </c>
      <c r="L22" s="4" t="str">
        <f t="shared" si="2"/>
        <v>初中</v>
      </c>
      <c r="M22" s="4" t="str">
        <f t="shared" si="3"/>
        <v>数学</v>
      </c>
      <c r="N22" s="4" t="str">
        <f>"一级教师"</f>
        <v>一级教师</v>
      </c>
    </row>
    <row r="23" spans="1:14" s="1" customFormat="1" ht="27.75" customHeight="1">
      <c r="A23" s="4">
        <v>21</v>
      </c>
      <c r="B23" s="4" t="s">
        <v>24</v>
      </c>
      <c r="C23" s="4" t="s">
        <v>30</v>
      </c>
      <c r="D23" s="4" t="str">
        <f>"李池红"</f>
        <v>李池红</v>
      </c>
      <c r="E23" s="4" t="str">
        <f>"女"</f>
        <v>女</v>
      </c>
      <c r="F23" s="4" t="str">
        <f>"汉族"</f>
        <v>汉族</v>
      </c>
      <c r="G23" s="4">
        <v>197209</v>
      </c>
      <c r="H23" s="4" t="str">
        <f>"群众"</f>
        <v>群众</v>
      </c>
      <c r="I23" s="4" t="str">
        <f>"在职研究"</f>
        <v>在职研究</v>
      </c>
      <c r="J23" s="4" t="str">
        <f>"东北师范大学"</f>
        <v>东北师范大学</v>
      </c>
      <c r="K23" s="4" t="s">
        <v>37</v>
      </c>
      <c r="L23" s="4" t="str">
        <f t="shared" si="2"/>
        <v>初中</v>
      </c>
      <c r="M23" s="4" t="str">
        <f>"英语"</f>
        <v>英语</v>
      </c>
      <c r="N23" s="4" t="s">
        <v>19</v>
      </c>
    </row>
    <row r="24" spans="1:14" s="1" customFormat="1" ht="27.75" customHeight="1">
      <c r="A24" s="4">
        <v>22</v>
      </c>
      <c r="B24" s="4" t="s">
        <v>24</v>
      </c>
      <c r="C24" s="4" t="s">
        <v>30</v>
      </c>
      <c r="D24" s="4" t="str">
        <f>"王国仕"</f>
        <v>王国仕</v>
      </c>
      <c r="E24" s="4" t="str">
        <f>"男"</f>
        <v>男</v>
      </c>
      <c r="F24" s="4" t="str">
        <f>"满族"</f>
        <v>满族</v>
      </c>
      <c r="G24" s="4">
        <v>197609</v>
      </c>
      <c r="H24" s="4" t="str">
        <f>"党员"</f>
        <v>党员</v>
      </c>
      <c r="I24" s="4" t="str">
        <f>"本科"</f>
        <v>本科</v>
      </c>
      <c r="J24" s="4" t="str">
        <f>"佳木斯大学"</f>
        <v>佳木斯大学</v>
      </c>
      <c r="K24" s="4" t="s">
        <v>38</v>
      </c>
      <c r="L24" s="4" t="str">
        <f t="shared" si="2"/>
        <v>初中</v>
      </c>
      <c r="M24" s="4" t="str">
        <f>"英语"</f>
        <v>英语</v>
      </c>
      <c r="N24" s="4" t="s">
        <v>19</v>
      </c>
    </row>
    <row r="25" spans="1:14" s="1" customFormat="1" ht="27.75" customHeight="1">
      <c r="A25" s="4">
        <v>23</v>
      </c>
      <c r="B25" s="4" t="s">
        <v>24</v>
      </c>
      <c r="C25" s="4" t="s">
        <v>30</v>
      </c>
      <c r="D25" s="4" t="str">
        <f>"张艳"</f>
        <v>张艳</v>
      </c>
      <c r="E25" s="4" t="str">
        <f>"女"</f>
        <v>女</v>
      </c>
      <c r="F25" s="4" t="str">
        <f>"汉族"</f>
        <v>汉族</v>
      </c>
      <c r="G25" s="4">
        <v>197607</v>
      </c>
      <c r="H25" s="4" t="str">
        <f>"群众"</f>
        <v>群众</v>
      </c>
      <c r="I25" s="4" t="str">
        <f>"本科"</f>
        <v>本科</v>
      </c>
      <c r="J25" s="4" t="str">
        <f>"哈尔滨师范大学"</f>
        <v>哈尔滨师范大学</v>
      </c>
      <c r="K25" s="4" t="s">
        <v>17</v>
      </c>
      <c r="L25" s="4" t="str">
        <f>"初中"</f>
        <v>初中</v>
      </c>
      <c r="M25" s="4" t="str">
        <f>"英语"</f>
        <v>英语</v>
      </c>
      <c r="N25" s="4" t="s">
        <v>26</v>
      </c>
    </row>
  </sheetData>
  <sheetProtection/>
  <mergeCells count="1">
    <mergeCell ref="A1:N1"/>
  </mergeCells>
  <printOptions/>
  <pageMargins left="0.275" right="0.2361111111111111" top="1" bottom="1" header="0.5" footer="0.5"/>
  <pageSetup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2021-11-08T00:48:05Z</dcterms:created>
  <dcterms:modified xsi:type="dcterms:W3CDTF">2021-11-09T01:04:20Z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42B4367012AE48BAAC68630775267D9E</vt:lpwstr>
  </property>
  <property fmtid="{D5CDD505-2E9C-101B-9397-08002B2CF9AE}" pid="4" name="KSOProductBuildV">
    <vt:lpwstr>2052-11.8.2.8411</vt:lpwstr>
  </property>
</Properties>
</file>