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 tabRatio="857" firstSheet="1" activeTab="1"/>
  </bookViews>
  <sheets>
    <sheet name="2020年人才引进计划一览表" sheetId="3" state="hidden" r:id="rId1"/>
    <sheet name="博士研究生引进计划" sheetId="1" r:id="rId2"/>
    <sheet name="Sheet3" sheetId="9" state="hidden" r:id="rId3"/>
    <sheet name="Sheet1" sheetId="7" state="hidden" r:id="rId4"/>
    <sheet name="Sheet2" sheetId="8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Sheet1!$A$1:$A$186</definedName>
    <definedName name="_xlnm._FilterDatabase" localSheetId="0" hidden="1">'2020年人才引进计划一览表'!$A$3:$Y$39</definedName>
    <definedName name="_xlnm._FilterDatabase" localSheetId="1" hidden="1">博士研究生引进计划!$3:$4</definedName>
  </definedNames>
  <calcPr calcId="144525"/>
</workbook>
</file>

<file path=xl/sharedStrings.xml><?xml version="1.0" encoding="utf-8"?>
<sst xmlns="http://schemas.openxmlformats.org/spreadsheetml/2006/main" count="1020" uniqueCount="106">
  <si>
    <t>序号</t>
  </si>
  <si>
    <t>单位名称</t>
  </si>
  <si>
    <t>2020年计划招聘博士研究生人数</t>
  </si>
  <si>
    <t>2020年计划招聘硕士研究生人数</t>
  </si>
  <si>
    <t>专任教师数</t>
  </si>
  <si>
    <t>博士比例</t>
  </si>
  <si>
    <t>高级职称比例</t>
  </si>
  <si>
    <t>5年专任教师退休数</t>
  </si>
  <si>
    <t>本科生数</t>
  </si>
  <si>
    <t>研究生数</t>
  </si>
  <si>
    <t>博士生数目</t>
  </si>
  <si>
    <t>在校折合生数</t>
  </si>
  <si>
    <t>生师比</t>
  </si>
  <si>
    <t>上报的5年人才引进规划</t>
  </si>
  <si>
    <t>5年专任教师退休数(不含专职辅导员)</t>
  </si>
  <si>
    <t>省市共建协议测算的人才指标分配预估表</t>
  </si>
  <si>
    <t>学科特区</t>
  </si>
  <si>
    <t>博士授权培育建设学科</t>
  </si>
  <si>
    <t>省一流学科</t>
  </si>
  <si>
    <t>博士建议招聘人数</t>
  </si>
  <si>
    <t>硕士建议招聘人数</t>
  </si>
  <si>
    <t>备注</t>
  </si>
  <si>
    <t>博士</t>
  </si>
  <si>
    <t>硕士</t>
  </si>
  <si>
    <t>5年后的
本科生/专任教师</t>
  </si>
  <si>
    <t>国家级
人才</t>
  </si>
  <si>
    <t>省部级
人才</t>
  </si>
  <si>
    <t>5年后
生师比</t>
  </si>
  <si>
    <t>其中：
 领军人才</t>
  </si>
  <si>
    <t>其中：
 拔尖人才</t>
  </si>
  <si>
    <t>法学院</t>
  </si>
  <si>
    <t>国际教育交流学院</t>
  </si>
  <si>
    <t>人文学院</t>
  </si>
  <si>
    <t>经济管理学院</t>
  </si>
  <si>
    <t>硕士实验转岗</t>
  </si>
  <si>
    <t>光电信息科学技术学院</t>
  </si>
  <si>
    <t>海洋学院</t>
  </si>
  <si>
    <t>机电汽车工程学院</t>
  </si>
  <si>
    <t>土木工程学院</t>
  </si>
  <si>
    <t>计算机与控制工程学院</t>
  </si>
  <si>
    <t>化学化工学院</t>
  </si>
  <si>
    <t>环境与材料工程学院</t>
  </si>
  <si>
    <t>核装备与核工程学院</t>
  </si>
  <si>
    <t>生命科学学院</t>
  </si>
  <si>
    <t>药学院</t>
  </si>
  <si>
    <t>数学与信息科学学院</t>
  </si>
  <si>
    <t>外国语学院</t>
  </si>
  <si>
    <t>建筑学院</t>
  </si>
  <si>
    <t>音乐舞蹈学院</t>
  </si>
  <si>
    <t>若干</t>
  </si>
  <si>
    <t>舞蹈表演、音乐表演、作曲、体育，特别优秀的硕士毕业生须通过公开招聘方式引进。</t>
  </si>
  <si>
    <t>体育学院</t>
  </si>
  <si>
    <t>体育教学部</t>
  </si>
  <si>
    <t>马克思主义学院</t>
  </si>
  <si>
    <t>按照1:350测算，需要引进42人左右。</t>
  </si>
  <si>
    <t>精准材料高等研究院</t>
  </si>
  <si>
    <t>知识产权研究中心</t>
  </si>
  <si>
    <t>继续教育学院</t>
  </si>
  <si>
    <t>图书馆</t>
  </si>
  <si>
    <t>财务处</t>
  </si>
  <si>
    <t>党委宣传部</t>
  </si>
  <si>
    <t>工程实训中心</t>
  </si>
  <si>
    <t>审计处</t>
  </si>
  <si>
    <t>网络与教育技术中心</t>
  </si>
  <si>
    <t>资产与实验室管理处</t>
  </si>
  <si>
    <t>党委学生工作部</t>
  </si>
  <si>
    <t>按照1:200测算，需要引进68人左右。2019年底将选聘19名博士辅导员。</t>
  </si>
  <si>
    <t>发展规划与学科建设处</t>
  </si>
  <si>
    <t>人事处</t>
  </si>
  <si>
    <t>其他</t>
  </si>
  <si>
    <t>合计</t>
  </si>
  <si>
    <t>说明：
1.省市共建协议测算的人才指标分配预估表中每个单位博士数(不含省部级及以上人才数目)为其他单位按照博士学位授权生师比为16:1、马院按照350:1，数学院和外国语学院以专业课教师为基数,建筑学院、音乐学院按照11:1测算的数目与预计引进博士800人折算得出的。</t>
  </si>
  <si>
    <t>烟台大学马克思主义学院2022年度引进人才计划</t>
  </si>
  <si>
    <t>招聘单位</t>
  </si>
  <si>
    <t>岗位名称</t>
  </si>
  <si>
    <t>招聘人数</t>
  </si>
  <si>
    <t>岗位描述</t>
  </si>
  <si>
    <t>招聘学科专业及相关条件</t>
  </si>
  <si>
    <t>学科团队归属</t>
  </si>
  <si>
    <t>联系人</t>
  </si>
  <si>
    <t>联系电话</t>
  </si>
  <si>
    <t>邮箱</t>
  </si>
  <si>
    <t>人才引进层次</t>
  </si>
  <si>
    <t>学历学位要求</t>
  </si>
  <si>
    <t>学科、专业</t>
  </si>
  <si>
    <t>学术成果门槛条件</t>
  </si>
  <si>
    <t>其他条件（年龄、职称、工作经历等）</t>
  </si>
  <si>
    <t>专任教师</t>
  </si>
  <si>
    <t>从事马克思主义理论、民族学领域教学和科研工作</t>
  </si>
  <si>
    <t>优秀博士或优秀青年学者</t>
  </si>
  <si>
    <t>博士研究生</t>
  </si>
  <si>
    <t>一级学科：
马克思主义理论、哲学、政治学、中国史
二级学科：
马克思主义基本原理；马克思主义发展史；马克思主义中国化研究；国外马克思主义研究；思想政治教育；马克思主义哲学；科学社会主义与国际共产主义运动；中共党史(含：党的学说与党的建设)；中国近代史；中国现代史
一级学科：
民族学
二级学科：
民族学；马克思主义民族理论与政策；中国少数民族经济；中国少数民族史；中国少数民族艺术</t>
  </si>
  <si>
    <t>附件2中优秀博士或优秀青年学者的要求</t>
  </si>
  <si>
    <t>中共党员；35岁以内</t>
  </si>
  <si>
    <t>马克思主义基本原理、马克思主义中国化、中国近现代史基本问题研究、思想政治教育团队</t>
  </si>
  <si>
    <t>张旭</t>
  </si>
  <si>
    <t>0535-6901069
15006509906</t>
  </si>
  <si>
    <t>233933581@qq.com</t>
  </si>
  <si>
    <t>DDUnit_name</t>
  </si>
  <si>
    <t>学校办公室</t>
  </si>
  <si>
    <t>服务地方办公室</t>
  </si>
  <si>
    <t>文经学院</t>
  </si>
  <si>
    <t>待分配</t>
  </si>
  <si>
    <t>科技处</t>
  </si>
  <si>
    <t>党委研究生工作部</t>
  </si>
  <si>
    <t>教务处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</si>
</sst>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sz val="48"/>
      <name val="宋体"/>
      <charset val="134"/>
      <scheme val="minor"/>
    </font>
    <font>
      <b/>
      <sz val="20"/>
      <name val="宋体"/>
      <charset val="134"/>
      <scheme val="minor"/>
    </font>
    <font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20"/>
      <name val="黑体"/>
      <charset val="134"/>
    </font>
    <font>
      <b/>
      <u/>
      <sz val="20"/>
      <name val="宋体"/>
      <charset val="134"/>
      <scheme val="minor"/>
    </font>
    <font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23" borderId="13" applyNumberFormat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Fill="1" applyBorder="1" applyAlignment="1"/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1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Border="1">
      <alignment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8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13;&#24535;&#40527;\1.&#20154;&#25165;&#24341;&#36827;\3.&#20844;&#24320;&#25307;&#32856;&#23454;&#26045;\2.&#21508;&#21333;&#20301;&#26448;&#26009;&#19978;&#25253;&#65288;&#27599;&#21608;&#20116;&#19979;&#29677;&#21069;&#65289;\2019&#24180;&#21508;&#21333;&#20301;&#20154;&#25165;&#24341;&#36827;&#24773;&#20917;&#36861;&#3639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13;&#24535;&#40527;\&#65281;&#65281;&#19987;&#39033;&#24037;&#20316;&#65281;&#65281;\&#24072;&#36164;&#38431;&#20237;&#32771;&#26680;\&#24072;&#36164;&#38431;&#20237;&#24314;&#35774;&#24037;&#20316;&#32771;&#26680;&#65288;&#23450;&#37327;&#37096;&#2099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13;&#24535;&#40527;\000&#26700;&#38754;&#25991;&#20214;&#24402;&#32622;&#22788;000\&#24120;&#29992;&#25968;&#25454;\&#25945;&#21153;&#22788;&#25968;&#25454;\&#21508;&#25945;&#23398;&#21333;&#20301;&#25945;&#24072;&#19982;&#26412;&#31185;&#29983;&#24773;&#209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13;&#24535;&#40527;\000&#26700;&#38754;&#25991;&#20214;&#24402;&#32622;&#22788;000\&#24120;&#29992;&#25968;&#25454;\&#30740;&#31350;&#29983;&#22788;\&#30740;&#31350;&#29983;&#22788;&#21457;&#36865;&#30340;&#30740;&#31350;&#29983;&#20154;&#2596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313;&#24535;&#40527;\1.&#20154;&#25165;&#24341;&#36827;\2.&#26657;&#20869;&#21508;&#21333;&#20301;&#24341;&#36827;&#20154;&#25165;&#35745;&#21010;\2019&#24180;&#21508;&#21333;&#20301;&#20154;&#25165;&#24341;&#36827;&#35745;&#21010;\&#19978;&#20250;&#29256;&#26412;\2019&#21508;&#21333;&#20301;&#25311;&#24341;&#36827;&#20154;&#25165;&#35745;&#21010;&#27719;&#24635;&#65288;&#32456;&#292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格"/>
      <sheetName val="Sheet5"/>
      <sheetName val="Sheet4"/>
      <sheetName val="1拟引进人才名单"/>
      <sheetName val="汇报数据"/>
      <sheetName val="1职称及待遇讨论"/>
      <sheetName val="各单位2018来入职人员名单"/>
      <sheetName val="历年进人备案或者调动情况"/>
      <sheetName val="Sheet3"/>
      <sheetName val="Sheet1"/>
      <sheetName val="Sheet2"/>
    </sheetNames>
    <sheetDataSet>
      <sheetData sheetId="0">
        <row r="2">
          <cell r="B2" t="str">
            <v>单位</v>
          </cell>
          <cell r="C2" t="str">
            <v>学生数</v>
          </cell>
          <cell r="D2" t="str">
            <v>专任教师数
（去除辅导员）</v>
          </cell>
        </row>
        <row r="4">
          <cell r="B4" t="str">
            <v>法学院</v>
          </cell>
          <cell r="C4">
            <v>1240</v>
          </cell>
          <cell r="D4">
            <v>47</v>
          </cell>
        </row>
        <row r="5">
          <cell r="B5" t="str">
            <v>光电信息科学技术学院</v>
          </cell>
          <cell r="C5">
            <v>2038</v>
          </cell>
          <cell r="D5">
            <v>90</v>
          </cell>
        </row>
        <row r="6">
          <cell r="B6" t="str">
            <v>国际教育交流学院</v>
          </cell>
          <cell r="C6">
            <v>595</v>
          </cell>
          <cell r="D6">
            <v>20</v>
          </cell>
        </row>
        <row r="7">
          <cell r="B7" t="str">
            <v>海洋学院</v>
          </cell>
          <cell r="C7">
            <v>2365</v>
          </cell>
          <cell r="D7">
            <v>79</v>
          </cell>
        </row>
        <row r="8">
          <cell r="B8" t="str">
            <v>化学化工学院</v>
          </cell>
          <cell r="C8">
            <v>2031</v>
          </cell>
          <cell r="D8">
            <v>102</v>
          </cell>
        </row>
        <row r="9">
          <cell r="B9" t="str">
            <v>环境与材料工程学院</v>
          </cell>
          <cell r="C9">
            <v>1819</v>
          </cell>
          <cell r="D9">
            <v>57</v>
          </cell>
        </row>
        <row r="10">
          <cell r="B10" t="str">
            <v>机电汽车工程学院</v>
          </cell>
          <cell r="C10">
            <v>2503</v>
          </cell>
          <cell r="D10">
            <v>74</v>
          </cell>
        </row>
        <row r="11">
          <cell r="B11" t="str">
            <v>计算机与控制工程学院</v>
          </cell>
          <cell r="C11">
            <v>2207</v>
          </cell>
          <cell r="D11">
            <v>74</v>
          </cell>
        </row>
        <row r="12">
          <cell r="B12" t="str">
            <v>建筑学院</v>
          </cell>
          <cell r="C12">
            <v>952</v>
          </cell>
          <cell r="D12">
            <v>66</v>
          </cell>
        </row>
        <row r="13">
          <cell r="B13" t="str">
            <v>经济管理学院</v>
          </cell>
          <cell r="C13">
            <v>3110</v>
          </cell>
          <cell r="D13">
            <v>61</v>
          </cell>
        </row>
        <row r="14">
          <cell r="B14" t="str">
            <v>马克思主义学院</v>
          </cell>
          <cell r="C14">
            <v>29508</v>
          </cell>
          <cell r="D14">
            <v>39</v>
          </cell>
        </row>
        <row r="15">
          <cell r="B15" t="str">
            <v>人文学院</v>
          </cell>
          <cell r="C15">
            <v>1606</v>
          </cell>
          <cell r="D15">
            <v>67</v>
          </cell>
        </row>
        <row r="16">
          <cell r="B16" t="str">
            <v>生命科学学院</v>
          </cell>
          <cell r="C16">
            <v>2023</v>
          </cell>
          <cell r="D16">
            <v>77</v>
          </cell>
        </row>
        <row r="17">
          <cell r="B17" t="str">
            <v>数学与信息科学学院</v>
          </cell>
          <cell r="C17">
            <v>1124</v>
          </cell>
          <cell r="D17">
            <v>76</v>
          </cell>
        </row>
        <row r="18">
          <cell r="B18" t="str">
            <v>体育教学部</v>
          </cell>
          <cell r="C18">
            <v>14486</v>
          </cell>
          <cell r="D18">
            <v>40</v>
          </cell>
        </row>
        <row r="19">
          <cell r="B19" t="str">
            <v>体育学院</v>
          </cell>
          <cell r="C19">
            <v>612</v>
          </cell>
          <cell r="D19">
            <v>10</v>
          </cell>
        </row>
        <row r="20">
          <cell r="B20" t="str">
            <v>土木工程学院</v>
          </cell>
          <cell r="C20">
            <v>1748</v>
          </cell>
          <cell r="D20">
            <v>58</v>
          </cell>
        </row>
        <row r="21">
          <cell r="B21" t="str">
            <v>外国语学院</v>
          </cell>
          <cell r="C21">
            <v>1108</v>
          </cell>
          <cell r="D21">
            <v>111</v>
          </cell>
        </row>
        <row r="22">
          <cell r="B22" t="str">
            <v>药学院</v>
          </cell>
          <cell r="C22">
            <v>974</v>
          </cell>
          <cell r="D22">
            <v>44</v>
          </cell>
        </row>
        <row r="23">
          <cell r="B23" t="str">
            <v>音乐舞蹈学院</v>
          </cell>
          <cell r="C23">
            <v>555</v>
          </cell>
          <cell r="D23">
            <v>42</v>
          </cell>
        </row>
        <row r="24">
          <cell r="B24" t="str">
            <v>核装备与核工程学院</v>
          </cell>
          <cell r="C24">
            <v>822</v>
          </cell>
          <cell r="D24">
            <v>27</v>
          </cell>
        </row>
        <row r="25">
          <cell r="B25" t="str">
            <v>知识产权研究中心</v>
          </cell>
          <cell r="C25">
            <v>217</v>
          </cell>
          <cell r="D25">
            <v>4</v>
          </cell>
        </row>
        <row r="26">
          <cell r="B26" t="str">
            <v>发展规划处</v>
          </cell>
        </row>
        <row r="26">
          <cell r="D26">
            <v>0</v>
          </cell>
        </row>
        <row r="27">
          <cell r="B27" t="str">
            <v>工程实训中心</v>
          </cell>
        </row>
        <row r="27">
          <cell r="D27">
            <v>1</v>
          </cell>
        </row>
        <row r="28">
          <cell r="B28" t="str">
            <v>精准材料高等研究院</v>
          </cell>
        </row>
        <row r="28">
          <cell r="D28">
            <v>2</v>
          </cell>
        </row>
        <row r="29">
          <cell r="B29" t="str">
            <v>学校办公室</v>
          </cell>
        </row>
        <row r="29">
          <cell r="D29">
            <v>7</v>
          </cell>
        </row>
        <row r="30">
          <cell r="B30" t="str">
            <v>其他</v>
          </cell>
        </row>
        <row r="30">
          <cell r="D30">
            <v>15</v>
          </cell>
        </row>
        <row r="31">
          <cell r="B31" t="str">
            <v>合计：</v>
          </cell>
          <cell r="C31">
            <v>29508</v>
          </cell>
          <cell r="D31">
            <v>1290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分"/>
      <sheetName val="总分 (2)"/>
      <sheetName val="高层次人才和特色加分-赵"/>
      <sheetName val="师资队伍结构比例-余"/>
      <sheetName val="公开招聘-余"/>
      <sheetName val="国际化和进修-杨"/>
      <sheetName val="Sheet1"/>
    </sheetNames>
    <sheetDataSet>
      <sheetData sheetId="0"/>
      <sheetData sheetId="1"/>
      <sheetData sheetId="2"/>
      <sheetData sheetId="3">
        <row r="1">
          <cell r="B1" t="str">
            <v>单位</v>
          </cell>
          <cell r="C1" t="str">
            <v>专任教师数</v>
          </cell>
          <cell r="D1" t="str">
            <v>博士研究生数</v>
          </cell>
          <cell r="E1" t="str">
            <v>博士比例</v>
          </cell>
        </row>
        <row r="2">
          <cell r="B2" t="str">
            <v>药学院</v>
          </cell>
          <cell r="C2">
            <v>44</v>
          </cell>
          <cell r="D2">
            <v>44</v>
          </cell>
          <cell r="E2">
            <v>1</v>
          </cell>
        </row>
        <row r="3">
          <cell r="B3" t="str">
            <v>人文学院</v>
          </cell>
          <cell r="C3">
            <v>67</v>
          </cell>
          <cell r="D3">
            <v>44</v>
          </cell>
          <cell r="E3">
            <v>0.656716417910448</v>
          </cell>
        </row>
        <row r="4">
          <cell r="B4" t="str">
            <v>土木工程学院</v>
          </cell>
          <cell r="C4">
            <v>58</v>
          </cell>
          <cell r="D4">
            <v>48</v>
          </cell>
          <cell r="E4">
            <v>0.827586206896552</v>
          </cell>
        </row>
        <row r="5">
          <cell r="B5" t="str">
            <v>国际教育交流学院</v>
          </cell>
          <cell r="C5">
            <v>20</v>
          </cell>
          <cell r="D5">
            <v>11</v>
          </cell>
          <cell r="E5">
            <v>0.55</v>
          </cell>
        </row>
        <row r="6">
          <cell r="B6" t="str">
            <v>生命科学学院</v>
          </cell>
          <cell r="C6">
            <v>77</v>
          </cell>
          <cell r="D6">
            <v>63</v>
          </cell>
          <cell r="E6">
            <v>0.818181818181818</v>
          </cell>
        </row>
        <row r="7">
          <cell r="B7" t="str">
            <v>数学与信息科学学院</v>
          </cell>
          <cell r="C7">
            <v>76</v>
          </cell>
          <cell r="D7">
            <v>52</v>
          </cell>
          <cell r="E7">
            <v>0.684210526315789</v>
          </cell>
        </row>
        <row r="8">
          <cell r="B8" t="str">
            <v>机电汽车工程学院</v>
          </cell>
          <cell r="C8">
            <v>74</v>
          </cell>
          <cell r="D8">
            <v>46</v>
          </cell>
          <cell r="E8">
            <v>0.621621621621622</v>
          </cell>
        </row>
        <row r="9">
          <cell r="B9" t="str">
            <v>化学化工学院</v>
          </cell>
          <cell r="C9">
            <v>102</v>
          </cell>
          <cell r="D9">
            <v>79</v>
          </cell>
          <cell r="E9">
            <v>0.774509803921569</v>
          </cell>
        </row>
        <row r="10">
          <cell r="B10" t="str">
            <v>计算机与控制工程学院</v>
          </cell>
          <cell r="C10">
            <v>74</v>
          </cell>
          <cell r="D10">
            <v>42</v>
          </cell>
          <cell r="E10">
            <v>0.567567567567568</v>
          </cell>
        </row>
        <row r="11">
          <cell r="B11" t="str">
            <v>环境与材料工程学院</v>
          </cell>
          <cell r="C11">
            <v>57</v>
          </cell>
          <cell r="D11">
            <v>47</v>
          </cell>
          <cell r="E11">
            <v>0.824561403508772</v>
          </cell>
        </row>
        <row r="12">
          <cell r="B12" t="str">
            <v>光电信息科学技术学院</v>
          </cell>
          <cell r="C12">
            <v>90</v>
          </cell>
          <cell r="D12">
            <v>66</v>
          </cell>
          <cell r="E12">
            <v>0.733333333333333</v>
          </cell>
        </row>
        <row r="13">
          <cell r="B13" t="str">
            <v>法学院</v>
          </cell>
          <cell r="C13">
            <v>47</v>
          </cell>
          <cell r="D13">
            <v>34</v>
          </cell>
          <cell r="E13">
            <v>0.723404255319149</v>
          </cell>
        </row>
        <row r="14">
          <cell r="B14" t="str">
            <v>海洋学院</v>
          </cell>
          <cell r="C14">
            <v>79</v>
          </cell>
          <cell r="D14">
            <v>31</v>
          </cell>
          <cell r="E14">
            <v>0.392405063291139</v>
          </cell>
        </row>
        <row r="15">
          <cell r="B15" t="str">
            <v>经济管理学院</v>
          </cell>
          <cell r="C15">
            <v>61</v>
          </cell>
          <cell r="D15">
            <v>38</v>
          </cell>
          <cell r="E15">
            <v>0.622950819672131</v>
          </cell>
        </row>
        <row r="16">
          <cell r="B16" t="str">
            <v>马克思主义学院</v>
          </cell>
          <cell r="C16">
            <v>39</v>
          </cell>
          <cell r="D16">
            <v>16</v>
          </cell>
          <cell r="E16">
            <v>0.41025641025641</v>
          </cell>
        </row>
        <row r="17">
          <cell r="B17" t="str">
            <v>体育学院</v>
          </cell>
          <cell r="C17">
            <v>10</v>
          </cell>
          <cell r="D17">
            <v>2</v>
          </cell>
          <cell r="E17">
            <v>0.2</v>
          </cell>
        </row>
        <row r="18">
          <cell r="B18" t="str">
            <v>建筑学院</v>
          </cell>
          <cell r="C18">
            <v>66</v>
          </cell>
          <cell r="D18">
            <v>15</v>
          </cell>
          <cell r="E18">
            <v>0.227272727272727</v>
          </cell>
        </row>
        <row r="19">
          <cell r="B19" t="str">
            <v>外国语学院</v>
          </cell>
          <cell r="C19">
            <v>111</v>
          </cell>
          <cell r="D19">
            <v>22</v>
          </cell>
          <cell r="E19">
            <v>0.198198198198198</v>
          </cell>
        </row>
        <row r="20">
          <cell r="B20" t="str">
            <v>音乐舞蹈学院</v>
          </cell>
          <cell r="C20">
            <v>42</v>
          </cell>
          <cell r="D20">
            <v>3</v>
          </cell>
          <cell r="E20">
            <v>0.0714285714285714</v>
          </cell>
        </row>
        <row r="21">
          <cell r="B21" t="str">
            <v>体育教学部</v>
          </cell>
          <cell r="C21">
            <v>40</v>
          </cell>
          <cell r="D21">
            <v>0</v>
          </cell>
          <cell r="E21">
            <v>0</v>
          </cell>
        </row>
        <row r="22">
          <cell r="B22" t="str">
            <v>核装备与核工程学院</v>
          </cell>
          <cell r="C22">
            <v>27</v>
          </cell>
          <cell r="D22">
            <v>26</v>
          </cell>
          <cell r="E22">
            <v>0.962962962962963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</sheetNames>
    <sheetDataSet>
      <sheetData sheetId="0">
        <row r="1">
          <cell r="B1" t="str">
            <v>单位</v>
          </cell>
          <cell r="C1" t="str">
            <v>专任教师</v>
          </cell>
        </row>
        <row r="1">
          <cell r="J1" t="str">
            <v>外聘教师数</v>
          </cell>
          <cell r="K1" t="str">
            <v>本科生数</v>
          </cell>
        </row>
        <row r="2">
          <cell r="C2" t="str">
            <v>总数</v>
          </cell>
          <cell r="D2" t="str">
            <v>具有高级职称教师</v>
          </cell>
        </row>
        <row r="2">
          <cell r="F2" t="str">
            <v>35岁以下青年教师</v>
          </cell>
        </row>
        <row r="2">
          <cell r="H2" t="str">
            <v>近五年新增教师</v>
          </cell>
        </row>
        <row r="3">
          <cell r="D3" t="str">
            <v>数量</v>
          </cell>
          <cell r="E3" t="str">
            <v>比例（%)</v>
          </cell>
          <cell r="F3" t="str">
            <v>数量</v>
          </cell>
          <cell r="G3" t="str">
            <v>比例（%)</v>
          </cell>
          <cell r="H3" t="str">
            <v>数量</v>
          </cell>
          <cell r="I3" t="str">
            <v>比例（%)</v>
          </cell>
        </row>
        <row r="4">
          <cell r="B4" t="str">
            <v>经济管理学院</v>
          </cell>
          <cell r="C4">
            <v>62</v>
          </cell>
          <cell r="D4">
            <v>36</v>
          </cell>
          <cell r="E4">
            <v>58.06</v>
          </cell>
          <cell r="F4">
            <v>8</v>
          </cell>
          <cell r="G4">
            <v>12.9</v>
          </cell>
          <cell r="H4">
            <v>6</v>
          </cell>
          <cell r="I4">
            <v>9.68</v>
          </cell>
          <cell r="J4">
            <v>14</v>
          </cell>
          <cell r="K4">
            <v>3020</v>
          </cell>
        </row>
        <row r="5">
          <cell r="B5" t="str">
            <v>体育学院</v>
          </cell>
          <cell r="C5">
            <v>13</v>
          </cell>
          <cell r="D5">
            <v>9</v>
          </cell>
          <cell r="E5">
            <v>69.23</v>
          </cell>
          <cell r="F5">
            <v>4</v>
          </cell>
          <cell r="G5">
            <v>30.77</v>
          </cell>
          <cell r="H5">
            <v>1</v>
          </cell>
          <cell r="I5">
            <v>7.69</v>
          </cell>
          <cell r="J5">
            <v>8</v>
          </cell>
          <cell r="K5">
            <v>603</v>
          </cell>
        </row>
        <row r="6">
          <cell r="B6" t="str">
            <v>机电汽车工程学院</v>
          </cell>
          <cell r="C6">
            <v>74</v>
          </cell>
          <cell r="D6">
            <v>39</v>
          </cell>
          <cell r="E6">
            <v>52.7</v>
          </cell>
          <cell r="F6">
            <v>18</v>
          </cell>
          <cell r="G6">
            <v>24.32</v>
          </cell>
          <cell r="H6">
            <v>19</v>
          </cell>
          <cell r="I6">
            <v>25.68</v>
          </cell>
          <cell r="J6">
            <v>0</v>
          </cell>
          <cell r="K6">
            <v>2467</v>
          </cell>
        </row>
        <row r="7">
          <cell r="B7" t="str">
            <v>环境与材料工程学院</v>
          </cell>
          <cell r="C7">
            <v>58</v>
          </cell>
          <cell r="D7">
            <v>36</v>
          </cell>
          <cell r="E7">
            <v>62.07</v>
          </cell>
          <cell r="F7">
            <v>17</v>
          </cell>
          <cell r="G7">
            <v>29.31</v>
          </cell>
          <cell r="H7">
            <v>23</v>
          </cell>
          <cell r="I7">
            <v>39.66</v>
          </cell>
          <cell r="J7">
            <v>6</v>
          </cell>
          <cell r="K7">
            <v>1791</v>
          </cell>
        </row>
        <row r="8">
          <cell r="B8" t="str">
            <v>核装备与核工程学院</v>
          </cell>
          <cell r="C8">
            <v>27</v>
          </cell>
          <cell r="D8">
            <v>14</v>
          </cell>
          <cell r="E8">
            <v>51.85</v>
          </cell>
          <cell r="F8">
            <v>6</v>
          </cell>
          <cell r="G8">
            <v>22.22</v>
          </cell>
          <cell r="H8">
            <v>7</v>
          </cell>
          <cell r="I8">
            <v>25.93</v>
          </cell>
          <cell r="J8">
            <v>0</v>
          </cell>
          <cell r="K8">
            <v>799</v>
          </cell>
        </row>
        <row r="9">
          <cell r="B9" t="str">
            <v>海洋学院</v>
          </cell>
          <cell r="C9">
            <v>81</v>
          </cell>
          <cell r="D9">
            <v>31</v>
          </cell>
          <cell r="E9">
            <v>38.27</v>
          </cell>
          <cell r="F9">
            <v>19</v>
          </cell>
          <cell r="G9">
            <v>23.46</v>
          </cell>
          <cell r="H9">
            <v>19</v>
          </cell>
          <cell r="I9">
            <v>23.46</v>
          </cell>
          <cell r="J9">
            <v>0</v>
          </cell>
          <cell r="K9">
            <v>2313</v>
          </cell>
        </row>
        <row r="10">
          <cell r="B10" t="str">
            <v>土木工程学院</v>
          </cell>
          <cell r="C10">
            <v>61</v>
          </cell>
          <cell r="D10">
            <v>37</v>
          </cell>
          <cell r="E10">
            <v>60.66</v>
          </cell>
          <cell r="F10">
            <v>16</v>
          </cell>
          <cell r="G10">
            <v>26.23</v>
          </cell>
          <cell r="H10">
            <v>21</v>
          </cell>
          <cell r="I10">
            <v>34.43</v>
          </cell>
          <cell r="J10">
            <v>3</v>
          </cell>
          <cell r="K10">
            <v>1732</v>
          </cell>
        </row>
        <row r="11">
          <cell r="B11" t="str">
            <v>法学院</v>
          </cell>
          <cell r="C11">
            <v>48</v>
          </cell>
          <cell r="D11">
            <v>35</v>
          </cell>
          <cell r="E11">
            <v>72.92</v>
          </cell>
          <cell r="F11">
            <v>6</v>
          </cell>
          <cell r="G11">
            <v>12.5</v>
          </cell>
          <cell r="H11">
            <v>4</v>
          </cell>
          <cell r="I11">
            <v>8.33</v>
          </cell>
          <cell r="J11">
            <v>5</v>
          </cell>
          <cell r="K11">
            <v>1245</v>
          </cell>
        </row>
        <row r="12">
          <cell r="B12" t="str">
            <v>计算机与控制工程学院</v>
          </cell>
          <cell r="C12">
            <v>83</v>
          </cell>
          <cell r="D12">
            <v>42</v>
          </cell>
          <cell r="E12">
            <v>50.6</v>
          </cell>
          <cell r="F12">
            <v>16</v>
          </cell>
          <cell r="G12">
            <v>19.28</v>
          </cell>
          <cell r="H12">
            <v>15</v>
          </cell>
          <cell r="I12">
            <v>18.07</v>
          </cell>
          <cell r="J12">
            <v>49</v>
          </cell>
          <cell r="K12">
            <v>2139</v>
          </cell>
        </row>
        <row r="13">
          <cell r="B13" t="str">
            <v>人文学院</v>
          </cell>
          <cell r="C13">
            <v>63</v>
          </cell>
          <cell r="D13">
            <v>36</v>
          </cell>
          <cell r="E13">
            <v>57.14</v>
          </cell>
          <cell r="F13">
            <v>11</v>
          </cell>
          <cell r="G13">
            <v>17.46</v>
          </cell>
          <cell r="H13">
            <v>16</v>
          </cell>
          <cell r="I13">
            <v>25.4</v>
          </cell>
          <cell r="J13">
            <v>0</v>
          </cell>
          <cell r="K13">
            <v>1594</v>
          </cell>
        </row>
        <row r="14">
          <cell r="B14" t="str">
            <v>国际教育交流学院</v>
          </cell>
          <cell r="C14">
            <v>20</v>
          </cell>
          <cell r="D14">
            <v>9</v>
          </cell>
          <cell r="E14">
            <v>45</v>
          </cell>
          <cell r="F14">
            <v>2</v>
          </cell>
          <cell r="G14">
            <v>10</v>
          </cell>
          <cell r="H14">
            <v>3</v>
          </cell>
          <cell r="I14">
            <v>15</v>
          </cell>
          <cell r="J14">
            <v>5</v>
          </cell>
          <cell r="K14">
            <v>402</v>
          </cell>
        </row>
        <row r="15">
          <cell r="B15" t="str">
            <v>光电信息科学技术学院</v>
          </cell>
          <cell r="C15">
            <v>87</v>
          </cell>
          <cell r="D15">
            <v>51</v>
          </cell>
          <cell r="E15">
            <v>58.62</v>
          </cell>
          <cell r="F15">
            <v>21</v>
          </cell>
          <cell r="G15">
            <v>24.14</v>
          </cell>
          <cell r="H15">
            <v>21</v>
          </cell>
          <cell r="I15">
            <v>24.14</v>
          </cell>
          <cell r="J15">
            <v>14</v>
          </cell>
          <cell r="K15">
            <v>2030</v>
          </cell>
        </row>
        <row r="16">
          <cell r="B16" t="str">
            <v>生命科学学院</v>
          </cell>
          <cell r="C16">
            <v>87</v>
          </cell>
          <cell r="D16">
            <v>61</v>
          </cell>
          <cell r="E16">
            <v>70.11</v>
          </cell>
          <cell r="F16">
            <v>15</v>
          </cell>
          <cell r="G16">
            <v>17.24</v>
          </cell>
          <cell r="H16">
            <v>22</v>
          </cell>
          <cell r="I16">
            <v>25.29</v>
          </cell>
          <cell r="J16">
            <v>99</v>
          </cell>
          <cell r="K16">
            <v>1995</v>
          </cell>
        </row>
        <row r="17">
          <cell r="B17" t="str">
            <v>药学院</v>
          </cell>
          <cell r="C17">
            <v>51</v>
          </cell>
          <cell r="D17">
            <v>36</v>
          </cell>
          <cell r="E17">
            <v>70.59</v>
          </cell>
          <cell r="F17">
            <v>13</v>
          </cell>
          <cell r="G17">
            <v>25.49</v>
          </cell>
          <cell r="H17">
            <v>16</v>
          </cell>
          <cell r="I17">
            <v>31.37</v>
          </cell>
          <cell r="J17">
            <v>91</v>
          </cell>
          <cell r="K17">
            <v>970</v>
          </cell>
        </row>
        <row r="18">
          <cell r="B18" t="str">
            <v>化学化工学院</v>
          </cell>
          <cell r="C18">
            <v>110</v>
          </cell>
          <cell r="D18">
            <v>68</v>
          </cell>
          <cell r="E18">
            <v>61.82</v>
          </cell>
          <cell r="F18">
            <v>35</v>
          </cell>
          <cell r="G18">
            <v>31.82</v>
          </cell>
          <cell r="H18">
            <v>36</v>
          </cell>
          <cell r="I18">
            <v>32.73</v>
          </cell>
          <cell r="J18">
            <v>1</v>
          </cell>
          <cell r="K18">
            <v>1947</v>
          </cell>
        </row>
        <row r="19">
          <cell r="B19" t="str">
            <v>数学与信息科学学院</v>
          </cell>
          <cell r="C19">
            <v>76</v>
          </cell>
          <cell r="D19">
            <v>41</v>
          </cell>
          <cell r="E19">
            <v>53.95</v>
          </cell>
          <cell r="F19">
            <v>17</v>
          </cell>
          <cell r="G19">
            <v>22.37</v>
          </cell>
          <cell r="H19">
            <v>18</v>
          </cell>
          <cell r="I19">
            <v>23.68</v>
          </cell>
          <cell r="J19">
            <v>4</v>
          </cell>
          <cell r="K19">
            <v>1116</v>
          </cell>
        </row>
        <row r="20">
          <cell r="B20" t="str">
            <v>建筑学院</v>
          </cell>
          <cell r="C20">
            <v>69</v>
          </cell>
          <cell r="D20">
            <v>24</v>
          </cell>
          <cell r="E20">
            <v>34.78</v>
          </cell>
          <cell r="F20">
            <v>17</v>
          </cell>
          <cell r="G20">
            <v>24.64</v>
          </cell>
          <cell r="H20">
            <v>11</v>
          </cell>
          <cell r="I20">
            <v>15.94</v>
          </cell>
          <cell r="J20">
            <v>13</v>
          </cell>
          <cell r="K20">
            <v>981</v>
          </cell>
        </row>
        <row r="21">
          <cell r="B21" t="str">
            <v>音乐舞蹈学院</v>
          </cell>
          <cell r="C21">
            <v>45</v>
          </cell>
          <cell r="D21">
            <v>10</v>
          </cell>
          <cell r="E21">
            <v>22.22</v>
          </cell>
          <cell r="F21">
            <v>18</v>
          </cell>
          <cell r="G21">
            <v>40</v>
          </cell>
          <cell r="H21">
            <v>7</v>
          </cell>
          <cell r="I21">
            <v>15.56</v>
          </cell>
          <cell r="J21">
            <v>8</v>
          </cell>
          <cell r="K21">
            <v>550</v>
          </cell>
        </row>
        <row r="22">
          <cell r="B22" t="str">
            <v>外国语学院</v>
          </cell>
          <cell r="C22">
            <v>112</v>
          </cell>
          <cell r="D22">
            <v>41</v>
          </cell>
          <cell r="E22">
            <v>36.61</v>
          </cell>
          <cell r="F22">
            <v>10</v>
          </cell>
          <cell r="G22">
            <v>8.93</v>
          </cell>
          <cell r="H22">
            <v>14</v>
          </cell>
          <cell r="I22">
            <v>12.5</v>
          </cell>
          <cell r="J22">
            <v>14</v>
          </cell>
          <cell r="K22">
            <v>1098</v>
          </cell>
        </row>
        <row r="23">
          <cell r="B23" t="str">
            <v>马克思主义学院</v>
          </cell>
          <cell r="C23">
            <v>52</v>
          </cell>
          <cell r="D23">
            <v>30</v>
          </cell>
          <cell r="E23">
            <v>57.69</v>
          </cell>
          <cell r="F23">
            <v>12</v>
          </cell>
          <cell r="G23">
            <v>23.08</v>
          </cell>
          <cell r="H23">
            <v>13</v>
          </cell>
          <cell r="I23">
            <v>25</v>
          </cell>
          <cell r="J23">
            <v>0</v>
          </cell>
          <cell r="K23">
            <v>0</v>
          </cell>
        </row>
        <row r="24">
          <cell r="B24" t="str">
            <v>体育教学部</v>
          </cell>
          <cell r="C24">
            <v>49</v>
          </cell>
          <cell r="D24">
            <v>13</v>
          </cell>
          <cell r="E24">
            <v>26.53</v>
          </cell>
          <cell r="F24">
            <v>7</v>
          </cell>
          <cell r="G24">
            <v>14.29</v>
          </cell>
          <cell r="H24">
            <v>6</v>
          </cell>
          <cell r="I24">
            <v>12.24</v>
          </cell>
          <cell r="J24">
            <v>0</v>
          </cell>
          <cell r="K24">
            <v>0</v>
          </cell>
        </row>
        <row r="26">
          <cell r="C26">
            <v>1328</v>
          </cell>
        </row>
        <row r="26">
          <cell r="K26">
            <v>28792</v>
          </cell>
        </row>
        <row r="28">
          <cell r="B28" t="str">
            <v>留学生不算入内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a"/>
    </sheetNames>
    <sheetDataSet>
      <sheetData sheetId="0">
        <row r="1">
          <cell r="A1" t="str">
            <v>fy</v>
          </cell>
          <cell r="B1" t="str">
            <v>cnt_fy</v>
          </cell>
        </row>
        <row r="2">
          <cell r="A2" t="str">
            <v>法学院</v>
          </cell>
          <cell r="B2">
            <v>311</v>
          </cell>
        </row>
        <row r="3">
          <cell r="A3" t="str">
            <v>光电信息科学技术学院</v>
          </cell>
          <cell r="B3">
            <v>46</v>
          </cell>
        </row>
        <row r="4">
          <cell r="A4" t="str">
            <v>国际教育交流学院</v>
          </cell>
          <cell r="B4">
            <v>53</v>
          </cell>
        </row>
        <row r="5">
          <cell r="A5" t="str">
            <v>海洋学院</v>
          </cell>
          <cell r="B5">
            <v>29</v>
          </cell>
        </row>
        <row r="6">
          <cell r="A6" t="str">
            <v>化学化工学院</v>
          </cell>
          <cell r="B6">
            <v>167</v>
          </cell>
        </row>
        <row r="7">
          <cell r="A7" t="str">
            <v>环境与材料工程学院</v>
          </cell>
          <cell r="B7">
            <v>97</v>
          </cell>
        </row>
        <row r="8">
          <cell r="A8" t="str">
            <v>机电汽车工程学院</v>
          </cell>
          <cell r="B8">
            <v>122</v>
          </cell>
        </row>
        <row r="9">
          <cell r="A9" t="str">
            <v>计算机与控制工程学院</v>
          </cell>
          <cell r="B9">
            <v>117</v>
          </cell>
        </row>
        <row r="10">
          <cell r="A10" t="str">
            <v>建筑学院</v>
          </cell>
          <cell r="B10">
            <v>5</v>
          </cell>
        </row>
        <row r="11">
          <cell r="A11" t="str">
            <v>经济管理学院</v>
          </cell>
          <cell r="B11">
            <v>355</v>
          </cell>
        </row>
        <row r="12">
          <cell r="A12" t="str">
            <v>马克思主义学院</v>
          </cell>
          <cell r="B12">
            <v>41</v>
          </cell>
        </row>
        <row r="13">
          <cell r="A13" t="str">
            <v>人文学院</v>
          </cell>
          <cell r="B13">
            <v>119</v>
          </cell>
        </row>
        <row r="14">
          <cell r="A14" t="str">
            <v>生命科学学院</v>
          </cell>
          <cell r="B14">
            <v>337</v>
          </cell>
        </row>
        <row r="15">
          <cell r="A15" t="str">
            <v>数学与信息科学学院</v>
          </cell>
          <cell r="B15">
            <v>37</v>
          </cell>
        </row>
        <row r="16">
          <cell r="A16" t="str">
            <v>土木工程学院</v>
          </cell>
          <cell r="B16">
            <v>136</v>
          </cell>
        </row>
        <row r="17">
          <cell r="A17" t="str">
            <v>外国语学院</v>
          </cell>
          <cell r="B17">
            <v>48</v>
          </cell>
        </row>
        <row r="18">
          <cell r="A18" t="str">
            <v>药学院</v>
          </cell>
          <cell r="B18">
            <v>230</v>
          </cell>
        </row>
        <row r="21">
          <cell r="A21" t="str">
            <v>药学院 博士</v>
          </cell>
          <cell r="B21">
            <v>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硕士及以上"/>
      <sheetName val="烟台大学2019年人才引进计划一览表"/>
      <sheetName val="博士"/>
      <sheetName val="硕士1"/>
      <sheetName val="硕士2"/>
      <sheetName val="硕士 3"/>
      <sheetName val="硕士对比"/>
      <sheetName val="博士汇总"/>
      <sheetName val="Sheet2"/>
      <sheetName val="硕士汇总2"/>
      <sheetName val="Sheet1"/>
      <sheetName val="Sheet3"/>
      <sheetName val="Sheet4"/>
      <sheetName val="Sheet5"/>
      <sheetName val="专任教师数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单位</v>
          </cell>
          <cell r="C1" t="str">
            <v>招聘岗位</v>
          </cell>
          <cell r="D1" t="str">
            <v>2018年招聘情况</v>
          </cell>
        </row>
        <row r="1">
          <cell r="G1" t="str">
            <v>2019年招聘人数</v>
          </cell>
          <cell r="H1" t="str">
            <v>近三年退休人数</v>
          </cell>
          <cell r="I1" t="str">
            <v>专任教师数</v>
          </cell>
          <cell r="J1" t="str">
            <v>40（45）岁以下教师比例</v>
          </cell>
          <cell r="K1" t="str">
            <v>博士比例</v>
          </cell>
          <cell r="L1" t="str">
            <v>高级职称比例</v>
          </cell>
          <cell r="M1" t="str">
            <v>国际化比例</v>
          </cell>
          <cell r="N1" t="str">
            <v>生师比
(截止至2018年底）</v>
          </cell>
          <cell r="O1" t="str">
            <v>学科特区</v>
          </cell>
        </row>
        <row r="2">
          <cell r="D2" t="str">
            <v>招聘计划</v>
          </cell>
          <cell r="E2" t="str">
            <v>同意引进</v>
          </cell>
          <cell r="F2" t="str">
            <v>正式入职</v>
          </cell>
        </row>
        <row r="3">
          <cell r="B3" t="str">
            <v>法学院</v>
          </cell>
          <cell r="C3" t="str">
            <v>教师</v>
          </cell>
          <cell r="D3">
            <v>6</v>
          </cell>
          <cell r="E3">
            <v>2</v>
          </cell>
          <cell r="F3">
            <v>2</v>
          </cell>
          <cell r="G3">
            <v>6</v>
          </cell>
          <cell r="H3">
            <v>0</v>
          </cell>
          <cell r="I3">
            <v>53</v>
          </cell>
          <cell r="J3">
            <v>0.622641509433962</v>
          </cell>
          <cell r="K3">
            <v>0.679245283018868</v>
          </cell>
          <cell r="L3">
            <v>0.615384615384615</v>
          </cell>
        </row>
        <row r="3">
          <cell r="N3">
            <v>22.9433962264151</v>
          </cell>
          <cell r="O3">
            <v>1</v>
          </cell>
        </row>
        <row r="4">
          <cell r="B4" t="str">
            <v>光电信息科学技术学院</v>
          </cell>
          <cell r="C4" t="str">
            <v>教师</v>
          </cell>
          <cell r="D4">
            <v>12</v>
          </cell>
          <cell r="E4">
            <v>16</v>
          </cell>
          <cell r="F4">
            <v>8</v>
          </cell>
          <cell r="G4">
            <v>12</v>
          </cell>
          <cell r="H4">
            <v>4</v>
          </cell>
          <cell r="I4">
            <v>86</v>
          </cell>
          <cell r="J4">
            <v>0.383720930232558</v>
          </cell>
          <cell r="K4">
            <v>0.709302325581395</v>
          </cell>
          <cell r="L4">
            <v>0.580246913580247</v>
          </cell>
        </row>
        <row r="4">
          <cell r="N4">
            <v>23.0116279069767</v>
          </cell>
          <cell r="O4">
            <v>1</v>
          </cell>
        </row>
        <row r="5">
          <cell r="B5" t="str">
            <v>国际教育交流学院</v>
          </cell>
          <cell r="C5" t="str">
            <v>教师</v>
          </cell>
          <cell r="D5">
            <v>2</v>
          </cell>
          <cell r="E5">
            <v>0</v>
          </cell>
          <cell r="F5">
            <v>0</v>
          </cell>
          <cell r="G5">
            <v>2</v>
          </cell>
          <cell r="H5">
            <v>1</v>
          </cell>
          <cell r="I5">
            <v>20</v>
          </cell>
          <cell r="J5">
            <v>0.9</v>
          </cell>
          <cell r="K5">
            <v>0.5</v>
          </cell>
          <cell r="L5">
            <v>0.409090909090909</v>
          </cell>
        </row>
        <row r="5">
          <cell r="N5">
            <v>29.25</v>
          </cell>
        </row>
        <row r="6">
          <cell r="B6" t="str">
            <v>海洋学院</v>
          </cell>
          <cell r="C6" t="str">
            <v>教师</v>
          </cell>
          <cell r="D6">
            <v>11</v>
          </cell>
          <cell r="E6">
            <v>11</v>
          </cell>
          <cell r="F6">
            <v>5</v>
          </cell>
          <cell r="G6">
            <v>13</v>
          </cell>
          <cell r="H6">
            <v>3</v>
          </cell>
          <cell r="I6">
            <v>74</v>
          </cell>
          <cell r="J6">
            <v>0.351351351351351</v>
          </cell>
          <cell r="K6">
            <v>0.364864864864865</v>
          </cell>
          <cell r="L6">
            <v>0.383561643835616</v>
          </cell>
        </row>
        <row r="6">
          <cell r="N6">
            <v>30.9594594594595</v>
          </cell>
          <cell r="O6">
            <v>1</v>
          </cell>
        </row>
        <row r="7">
          <cell r="B7" t="str">
            <v>核装备与核工程学院</v>
          </cell>
          <cell r="C7" t="str">
            <v>教师</v>
          </cell>
          <cell r="D7">
            <v>6</v>
          </cell>
          <cell r="E7">
            <v>1</v>
          </cell>
          <cell r="F7">
            <v>2</v>
          </cell>
          <cell r="G7">
            <v>10</v>
          </cell>
          <cell r="H7">
            <v>0</v>
          </cell>
          <cell r="I7">
            <v>24</v>
          </cell>
          <cell r="J7">
            <v>0.5</v>
          </cell>
          <cell r="K7">
            <v>0.958333333333333</v>
          </cell>
          <cell r="L7">
            <v>0.391304347826087</v>
          </cell>
        </row>
        <row r="7">
          <cell r="N7">
            <v>34.5833333333333</v>
          </cell>
        </row>
        <row r="8">
          <cell r="B8" t="str">
            <v>化学化工学院</v>
          </cell>
          <cell r="C8" t="str">
            <v>教师</v>
          </cell>
          <cell r="D8">
            <v>7</v>
          </cell>
          <cell r="E8">
            <v>13</v>
          </cell>
          <cell r="F8">
            <v>7</v>
          </cell>
          <cell r="G8">
            <v>15</v>
          </cell>
          <cell r="H8">
            <v>6</v>
          </cell>
          <cell r="I8">
            <v>95</v>
          </cell>
          <cell r="J8">
            <v>0.494736842105263</v>
          </cell>
          <cell r="K8">
            <v>0.726315789473684</v>
          </cell>
          <cell r="L8">
            <v>0.595744680851064</v>
          </cell>
        </row>
        <row r="8">
          <cell r="N8">
            <v>20.4526315789474</v>
          </cell>
          <cell r="O8">
            <v>1</v>
          </cell>
        </row>
        <row r="9">
          <cell r="B9" t="str">
            <v>环境与材料工程学院</v>
          </cell>
          <cell r="C9" t="str">
            <v>教师</v>
          </cell>
          <cell r="D9">
            <v>8</v>
          </cell>
          <cell r="E9">
            <v>16</v>
          </cell>
          <cell r="F9">
            <v>5</v>
          </cell>
          <cell r="G9">
            <v>12</v>
          </cell>
          <cell r="H9">
            <v>2</v>
          </cell>
          <cell r="I9">
            <v>46</v>
          </cell>
          <cell r="J9">
            <v>0.369565217391304</v>
          </cell>
          <cell r="K9">
            <v>0.782608695652174</v>
          </cell>
          <cell r="L9">
            <v>0.608695652173913</v>
          </cell>
        </row>
        <row r="9">
          <cell r="N9">
            <v>40.2608695652174</v>
          </cell>
          <cell r="O9">
            <v>1</v>
          </cell>
        </row>
        <row r="10">
          <cell r="B10" t="str">
            <v>机电汽车工程学院</v>
          </cell>
          <cell r="C10" t="str">
            <v>教师</v>
          </cell>
          <cell r="D10">
            <v>20</v>
          </cell>
          <cell r="E10">
            <v>8</v>
          </cell>
          <cell r="F10">
            <v>6</v>
          </cell>
          <cell r="G10">
            <v>25</v>
          </cell>
          <cell r="H10">
            <v>4</v>
          </cell>
          <cell r="I10">
            <v>70</v>
          </cell>
          <cell r="J10">
            <v>0.4</v>
          </cell>
          <cell r="K10">
            <v>0.585714285714286</v>
          </cell>
          <cell r="L10">
            <v>0.52112676056338</v>
          </cell>
        </row>
        <row r="10">
          <cell r="N10">
            <v>34.4857142857143</v>
          </cell>
          <cell r="O10">
            <v>1</v>
          </cell>
        </row>
        <row r="11">
          <cell r="B11" t="str">
            <v>计算机与控制工程学院</v>
          </cell>
          <cell r="C11" t="str">
            <v>教师</v>
          </cell>
          <cell r="D11">
            <v>9</v>
          </cell>
          <cell r="E11">
            <v>8</v>
          </cell>
          <cell r="F11">
            <v>4</v>
          </cell>
          <cell r="G11">
            <v>10</v>
          </cell>
          <cell r="H11">
            <v>8</v>
          </cell>
          <cell r="I11">
            <v>74</v>
          </cell>
          <cell r="J11">
            <v>0.391891891891892</v>
          </cell>
          <cell r="K11">
            <v>0.527027027027027</v>
          </cell>
          <cell r="L11">
            <v>0.467532467532468</v>
          </cell>
        </row>
        <row r="11">
          <cell r="N11">
            <v>27.6756756756757</v>
          </cell>
        </row>
        <row r="12">
          <cell r="B12" t="str">
            <v>建筑学院</v>
          </cell>
          <cell r="C12" t="str">
            <v>教师</v>
          </cell>
          <cell r="D12">
            <v>20</v>
          </cell>
          <cell r="E12">
            <v>2</v>
          </cell>
          <cell r="F12">
            <v>1</v>
          </cell>
          <cell r="G12">
            <v>10</v>
          </cell>
          <cell r="H12">
            <v>4</v>
          </cell>
          <cell r="I12">
            <v>64</v>
          </cell>
          <cell r="J12">
            <v>0.453125</v>
          </cell>
          <cell r="K12">
            <v>0.1875</v>
          </cell>
          <cell r="L12">
            <v>0.333333333333333</v>
          </cell>
        </row>
        <row r="12">
          <cell r="N12">
            <v>14.53125</v>
          </cell>
        </row>
        <row r="13">
          <cell r="B13" t="str">
            <v>经济管理学院</v>
          </cell>
          <cell r="C13" t="str">
            <v>教师</v>
          </cell>
          <cell r="D13">
            <v>27</v>
          </cell>
          <cell r="E13">
            <v>8</v>
          </cell>
          <cell r="F13">
            <v>3</v>
          </cell>
          <cell r="G13">
            <v>30</v>
          </cell>
          <cell r="H13">
            <v>6</v>
          </cell>
          <cell r="I13">
            <v>62</v>
          </cell>
          <cell r="J13">
            <v>0.580645161290323</v>
          </cell>
          <cell r="K13">
            <v>0.629032258064516</v>
          </cell>
          <cell r="L13">
            <v>0.537313432835821</v>
          </cell>
        </row>
        <row r="13">
          <cell r="N13">
            <v>49.6935483870968</v>
          </cell>
        </row>
        <row r="14">
          <cell r="B14" t="str">
            <v>马克思主义学院</v>
          </cell>
          <cell r="C14" t="str">
            <v>教师</v>
          </cell>
          <cell r="D14">
            <v>7</v>
          </cell>
          <cell r="E14">
            <v>4</v>
          </cell>
          <cell r="F14">
            <v>2</v>
          </cell>
          <cell r="G14">
            <v>10</v>
          </cell>
          <cell r="H14">
            <v>3</v>
          </cell>
          <cell r="I14">
            <v>35</v>
          </cell>
          <cell r="J14">
            <v>0.285714285714286</v>
          </cell>
          <cell r="K14">
            <v>0.428571428571429</v>
          </cell>
          <cell r="L14">
            <v>0.657142857142857</v>
          </cell>
        </row>
        <row r="14">
          <cell r="N14">
            <v>818.45</v>
          </cell>
          <cell r="O14">
            <v>1</v>
          </cell>
        </row>
        <row r="15">
          <cell r="B15" t="str">
            <v>人文学院</v>
          </cell>
          <cell r="C15" t="str">
            <v>教师</v>
          </cell>
          <cell r="D15">
            <v>20</v>
          </cell>
          <cell r="E15">
            <v>11</v>
          </cell>
          <cell r="F15">
            <v>4</v>
          </cell>
          <cell r="G15">
            <v>12</v>
          </cell>
          <cell r="H15">
            <v>1</v>
          </cell>
          <cell r="I15">
            <v>58</v>
          </cell>
          <cell r="J15">
            <v>0.620689655172414</v>
          </cell>
          <cell r="K15">
            <v>0.603448275862069</v>
          </cell>
          <cell r="L15">
            <v>0.616666666666667</v>
          </cell>
        </row>
        <row r="15">
          <cell r="N15">
            <v>26.8793103448276</v>
          </cell>
        </row>
        <row r="16">
          <cell r="B16" t="str">
            <v>生命科学学院</v>
          </cell>
          <cell r="C16" t="str">
            <v>教师</v>
          </cell>
          <cell r="D16">
            <v>25</v>
          </cell>
          <cell r="E16">
            <v>16</v>
          </cell>
          <cell r="F16">
            <v>13</v>
          </cell>
          <cell r="G16">
            <v>14</v>
          </cell>
          <cell r="H16">
            <v>5</v>
          </cell>
          <cell r="I16">
            <v>76</v>
          </cell>
          <cell r="J16">
            <v>0.421052631578947</v>
          </cell>
          <cell r="K16">
            <v>0.802631578947368</v>
          </cell>
          <cell r="L16">
            <v>0.685714285714286</v>
          </cell>
        </row>
        <row r="16">
          <cell r="N16">
            <v>25.3684210526316</v>
          </cell>
          <cell r="O16">
            <v>1</v>
          </cell>
        </row>
        <row r="17">
          <cell r="B17" t="str">
            <v>数学与信息科学学院</v>
          </cell>
          <cell r="C17" t="str">
            <v>教师</v>
          </cell>
          <cell r="D17">
            <v>14</v>
          </cell>
          <cell r="E17">
            <v>7</v>
          </cell>
          <cell r="F17">
            <v>5</v>
          </cell>
          <cell r="G17">
            <v>22</v>
          </cell>
          <cell r="H17">
            <v>4</v>
          </cell>
          <cell r="I17">
            <v>72</v>
          </cell>
          <cell r="J17">
            <v>0.458333333333333</v>
          </cell>
          <cell r="K17">
            <v>0.638888888888889</v>
          </cell>
          <cell r="L17">
            <v>0.542857142857143</v>
          </cell>
        </row>
        <row r="17">
          <cell r="N17">
            <v>14.8333333333333</v>
          </cell>
          <cell r="O17">
            <v>1</v>
          </cell>
        </row>
        <row r="18">
          <cell r="I18">
            <v>57</v>
          </cell>
          <cell r="J18">
            <v>0.596491228070175</v>
          </cell>
          <cell r="K18">
            <v>0.736842105263158</v>
          </cell>
          <cell r="L18">
            <v>0.263157894736842</v>
          </cell>
        </row>
        <row r="18">
          <cell r="N18">
            <v>18.7</v>
          </cell>
        </row>
        <row r="19">
          <cell r="B19" t="str">
            <v>体育教学部</v>
          </cell>
          <cell r="C19" t="str">
            <v>教师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3</v>
          </cell>
          <cell r="I19">
            <v>39</v>
          </cell>
          <cell r="J19">
            <v>0.538461538461538</v>
          </cell>
          <cell r="K19">
            <v>0</v>
          </cell>
          <cell r="L19">
            <v>0.307692307692308</v>
          </cell>
        </row>
        <row r="20">
          <cell r="B20" t="str">
            <v>体育学院</v>
          </cell>
          <cell r="C20" t="str">
            <v>教师</v>
          </cell>
          <cell r="D20">
            <v>4</v>
          </cell>
          <cell r="E20">
            <v>0</v>
          </cell>
          <cell r="F20">
            <v>0</v>
          </cell>
          <cell r="G20">
            <v>2</v>
          </cell>
          <cell r="H20">
            <v>2</v>
          </cell>
          <cell r="I20">
            <v>10</v>
          </cell>
          <cell r="J20">
            <v>0.8</v>
          </cell>
          <cell r="K20">
            <v>0.2</v>
          </cell>
          <cell r="L20">
            <v>0.615384615384615</v>
          </cell>
        </row>
        <row r="20">
          <cell r="N20">
            <v>59.9</v>
          </cell>
        </row>
        <row r="21">
          <cell r="B21" t="str">
            <v>土木工程学院</v>
          </cell>
          <cell r="C21" t="str">
            <v>教师</v>
          </cell>
          <cell r="D21">
            <v>19</v>
          </cell>
          <cell r="E21">
            <v>4</v>
          </cell>
          <cell r="F21">
            <v>3</v>
          </cell>
          <cell r="G21">
            <v>13</v>
          </cell>
          <cell r="H21">
            <v>2</v>
          </cell>
          <cell r="I21">
            <v>55</v>
          </cell>
          <cell r="J21">
            <v>0.490909090909091</v>
          </cell>
          <cell r="K21">
            <v>0.818181818181818</v>
          </cell>
          <cell r="L21">
            <v>0.568965517241379</v>
          </cell>
        </row>
        <row r="21">
          <cell r="N21">
            <v>30.2</v>
          </cell>
        </row>
        <row r="22">
          <cell r="B22" t="str">
            <v>外国语学院</v>
          </cell>
          <cell r="C22" t="str">
            <v>教师</v>
          </cell>
          <cell r="D22">
            <v>12</v>
          </cell>
          <cell r="E22">
            <v>4</v>
          </cell>
          <cell r="F22">
            <v>4</v>
          </cell>
          <cell r="G22">
            <v>9</v>
          </cell>
          <cell r="H22">
            <v>5</v>
          </cell>
          <cell r="I22">
            <v>115</v>
          </cell>
          <cell r="J22">
            <v>0.556521739130435</v>
          </cell>
          <cell r="K22">
            <v>0.173913043478261</v>
          </cell>
          <cell r="L22">
            <v>0.367521367521368</v>
          </cell>
        </row>
        <row r="22">
          <cell r="N22">
            <v>9.44</v>
          </cell>
        </row>
        <row r="23">
          <cell r="I23">
            <v>58</v>
          </cell>
          <cell r="J23">
            <v>0.5</v>
          </cell>
          <cell r="K23">
            <v>0.310344827586207</v>
          </cell>
          <cell r="L23">
            <v>0.448275862068966</v>
          </cell>
        </row>
        <row r="23">
          <cell r="N23">
            <v>18.1</v>
          </cell>
        </row>
        <row r="24">
          <cell r="B24" t="str">
            <v>药学院</v>
          </cell>
          <cell r="C24" t="str">
            <v>教师</v>
          </cell>
          <cell r="D24">
            <v>22</v>
          </cell>
          <cell r="E24">
            <v>11</v>
          </cell>
          <cell r="F24">
            <v>7</v>
          </cell>
          <cell r="G24">
            <v>18</v>
          </cell>
          <cell r="H24">
            <v>6</v>
          </cell>
          <cell r="I24">
            <v>45</v>
          </cell>
          <cell r="J24">
            <v>0.511111111111111</v>
          </cell>
          <cell r="K24">
            <v>0.977777777777778</v>
          </cell>
          <cell r="L24">
            <v>0.727272727272727</v>
          </cell>
        </row>
        <row r="24">
          <cell r="N24">
            <v>21.3555555555556</v>
          </cell>
          <cell r="O24">
            <v>1</v>
          </cell>
        </row>
        <row r="25">
          <cell r="B25" t="str">
            <v>音乐舞蹈学院</v>
          </cell>
          <cell r="C25" t="str">
            <v>教师</v>
          </cell>
          <cell r="D25">
            <v>3</v>
          </cell>
          <cell r="E25">
            <v>1</v>
          </cell>
          <cell r="F25">
            <v>0</v>
          </cell>
          <cell r="G25">
            <v>4</v>
          </cell>
          <cell r="H25">
            <v>1</v>
          </cell>
          <cell r="I25">
            <v>40</v>
          </cell>
          <cell r="J25">
            <v>0.9</v>
          </cell>
          <cell r="K25">
            <v>0.075</v>
          </cell>
          <cell r="L25">
            <v>0.195121951219512</v>
          </cell>
        </row>
        <row r="25">
          <cell r="N25">
            <v>13.475</v>
          </cell>
        </row>
        <row r="26">
          <cell r="B26" t="str">
            <v>江亮团队</v>
          </cell>
          <cell r="C26" t="str">
            <v>教师</v>
          </cell>
          <cell r="D26">
            <v>0</v>
          </cell>
          <cell r="E26">
            <v>0</v>
          </cell>
          <cell r="F26">
            <v>0</v>
          </cell>
          <cell r="G26">
            <v>10</v>
          </cell>
          <cell r="H26">
            <v>0</v>
          </cell>
          <cell r="I26">
            <v>0</v>
          </cell>
        </row>
        <row r="27">
          <cell r="B27" t="str">
            <v>知识产权研究中心</v>
          </cell>
          <cell r="C27" t="str">
            <v>教师</v>
          </cell>
          <cell r="D27">
            <v>2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  <cell r="I27">
            <v>0</v>
          </cell>
        </row>
        <row r="28">
          <cell r="B28" t="str">
            <v>发展规划与学科建设处</v>
          </cell>
          <cell r="C28" t="str">
            <v>辅助</v>
          </cell>
          <cell r="D28">
            <v>1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</row>
        <row r="29">
          <cell r="B29" t="str">
            <v>工程实训中心</v>
          </cell>
          <cell r="C29" t="str">
            <v>辅助</v>
          </cell>
          <cell r="D29">
            <v>7</v>
          </cell>
          <cell r="E29">
            <v>0</v>
          </cell>
          <cell r="F29">
            <v>0</v>
          </cell>
          <cell r="G29">
            <v>3</v>
          </cell>
          <cell r="H29">
            <v>0</v>
          </cell>
          <cell r="I29">
            <v>0</v>
          </cell>
        </row>
        <row r="30">
          <cell r="B30" t="str">
            <v>合计</v>
          </cell>
        </row>
        <row r="30">
          <cell r="D30">
            <v>265</v>
          </cell>
          <cell r="E30">
            <v>143</v>
          </cell>
          <cell r="F30">
            <v>81</v>
          </cell>
          <cell r="G30">
            <v>267</v>
          </cell>
          <cell r="H30">
            <v>70</v>
          </cell>
          <cell r="I30">
            <v>1328</v>
          </cell>
        </row>
        <row r="30">
          <cell r="O30">
            <v>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40"/>
  <sheetViews>
    <sheetView zoomScale="40" zoomScaleNormal="40" workbookViewId="0">
      <pane ySplit="3" topLeftCell="A4" activePane="bottomLeft" state="frozen"/>
      <selection/>
      <selection pane="bottomLeft" activeCell="W4" sqref="W4"/>
    </sheetView>
  </sheetViews>
  <sheetFormatPr defaultColWidth="9" defaultRowHeight="14.4"/>
  <cols>
    <col min="1" max="1" width="11.25" style="20" customWidth="1"/>
    <col min="2" max="2" width="58.75" style="20" customWidth="1"/>
    <col min="3" max="3" width="16.8796296296296" style="20" customWidth="1"/>
    <col min="4" max="4" width="6" style="20" hidden="1" customWidth="1"/>
    <col min="5" max="5" width="13.1296296296296" style="20" customWidth="1"/>
    <col min="6" max="6" width="17.75" style="20" hidden="1" customWidth="1"/>
    <col min="7" max="7" width="2.25" style="20" hidden="1" customWidth="1"/>
    <col min="8" max="8" width="23.75" style="21" hidden="1" customWidth="1"/>
    <col min="9" max="9" width="13.3796296296296" style="20" customWidth="1"/>
    <col min="10" max="10" width="12.75" style="20" hidden="1" customWidth="1"/>
    <col min="11" max="12" width="14.1296296296296" style="20" hidden="1" customWidth="1"/>
    <col min="13" max="13" width="15.6296296296296" style="22" customWidth="1"/>
    <col min="14" max="14" width="17.1296296296296" style="20" customWidth="1"/>
    <col min="15" max="15" width="16" style="20" customWidth="1"/>
    <col min="16" max="16" width="17.5" style="20" customWidth="1"/>
    <col min="17" max="17" width="19.3796296296296" style="20" customWidth="1"/>
    <col min="18" max="18" width="12.5" style="23" customWidth="1"/>
    <col min="19" max="19" width="16.1296296296296" style="20" hidden="1" customWidth="1"/>
    <col min="20" max="20" width="13.8796296296296" style="20" hidden="1" customWidth="1"/>
    <col min="21" max="21" width="16" style="24" customWidth="1"/>
    <col min="22" max="22" width="17.5" style="24" customWidth="1"/>
    <col min="23" max="23" width="11.8796296296296" style="22" customWidth="1"/>
    <col min="24" max="24" width="14" style="22" customWidth="1"/>
    <col min="25" max="25" width="17.75" style="25" customWidth="1"/>
    <col min="26" max="26" width="10.8796296296296" customWidth="1"/>
    <col min="27" max="27" width="14.1296296296296" customWidth="1"/>
    <col min="28" max="28" width="9.12962962962963" style="20" customWidth="1"/>
    <col min="29" max="29" width="15.3796296296296" style="20" customWidth="1"/>
    <col min="30" max="30" width="18.1296296296296" style="20" customWidth="1"/>
    <col min="31" max="31" width="11.8796296296296" style="20" customWidth="1"/>
    <col min="32" max="32" width="36.8796296296296" style="20" customWidth="1"/>
    <col min="33" max="16384" width="9" style="20"/>
  </cols>
  <sheetData>
    <row r="1" ht="54.95" customHeight="1" spans="1:3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7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39" t="s">
        <v>11</v>
      </c>
      <c r="N1" s="26" t="s">
        <v>12</v>
      </c>
      <c r="O1" s="26" t="s">
        <v>13</v>
      </c>
      <c r="P1" s="26"/>
      <c r="Q1" s="26"/>
      <c r="R1" s="26"/>
      <c r="S1" s="26"/>
      <c r="T1" s="40" t="s">
        <v>14</v>
      </c>
      <c r="U1" s="26" t="s">
        <v>15</v>
      </c>
      <c r="V1" s="26"/>
      <c r="W1" s="26"/>
      <c r="X1" s="26"/>
      <c r="Y1" s="48"/>
      <c r="Z1" s="26" t="s">
        <v>16</v>
      </c>
      <c r="AA1" s="26" t="s">
        <v>17</v>
      </c>
      <c r="AB1" s="26" t="s">
        <v>18</v>
      </c>
      <c r="AC1" s="26" t="s">
        <v>19</v>
      </c>
      <c r="AD1" s="26" t="s">
        <v>3</v>
      </c>
      <c r="AE1" s="26" t="s">
        <v>20</v>
      </c>
      <c r="AF1" s="26" t="s">
        <v>21</v>
      </c>
    </row>
    <row r="2" ht="21" customHeight="1" spans="1:32">
      <c r="A2" s="26"/>
      <c r="B2" s="26"/>
      <c r="C2" s="26"/>
      <c r="D2" s="26"/>
      <c r="E2" s="26"/>
      <c r="F2" s="26"/>
      <c r="G2" s="26"/>
      <c r="H2" s="27"/>
      <c r="I2" s="26"/>
      <c r="J2" s="26"/>
      <c r="K2" s="26"/>
      <c r="L2" s="26"/>
      <c r="M2" s="39"/>
      <c r="N2" s="26"/>
      <c r="O2" s="26" t="s">
        <v>22</v>
      </c>
      <c r="P2" s="40"/>
      <c r="Q2" s="40"/>
      <c r="R2" s="26" t="s">
        <v>23</v>
      </c>
      <c r="S2" s="40" t="s">
        <v>24</v>
      </c>
      <c r="T2" s="40"/>
      <c r="U2" s="26" t="s">
        <v>25</v>
      </c>
      <c r="V2" s="26" t="s">
        <v>26</v>
      </c>
      <c r="W2" s="39" t="s">
        <v>22</v>
      </c>
      <c r="X2" s="39" t="s">
        <v>23</v>
      </c>
      <c r="Y2" s="48" t="s">
        <v>27</v>
      </c>
      <c r="Z2" s="26"/>
      <c r="AA2" s="26"/>
      <c r="AB2" s="26"/>
      <c r="AC2" s="26"/>
      <c r="AD2" s="26"/>
      <c r="AE2" s="26"/>
      <c r="AF2" s="26"/>
    </row>
    <row r="3" ht="59.1" customHeight="1" spans="1:32">
      <c r="A3" s="26"/>
      <c r="B3" s="26"/>
      <c r="C3" s="26"/>
      <c r="D3" s="26"/>
      <c r="E3" s="26"/>
      <c r="F3" s="26"/>
      <c r="G3" s="26"/>
      <c r="H3" s="27"/>
      <c r="I3" s="26"/>
      <c r="J3" s="26"/>
      <c r="K3" s="26"/>
      <c r="L3" s="26"/>
      <c r="M3" s="39"/>
      <c r="N3" s="26"/>
      <c r="O3" s="26"/>
      <c r="P3" s="41" t="s">
        <v>28</v>
      </c>
      <c r="Q3" s="41" t="s">
        <v>29</v>
      </c>
      <c r="R3" s="26"/>
      <c r="S3" s="40"/>
      <c r="T3" s="40"/>
      <c r="U3" s="26"/>
      <c r="V3" s="26"/>
      <c r="W3" s="39"/>
      <c r="X3" s="39"/>
      <c r="Y3" s="48"/>
      <c r="Z3" s="26"/>
      <c r="AA3" s="26"/>
      <c r="AB3" s="26"/>
      <c r="AC3" s="26"/>
      <c r="AD3" s="26"/>
      <c r="AE3" s="26"/>
      <c r="AF3" s="26"/>
    </row>
    <row r="4" ht="42" customHeight="1" spans="1:32">
      <c r="A4" s="28">
        <v>1</v>
      </c>
      <c r="B4" s="29" t="s">
        <v>30</v>
      </c>
      <c r="C4" s="30" t="e">
        <f ca="1">SUMIF(博士研究生引进计划!A:A,B4,博士研究生引进计划!#REF!)</f>
        <v>#REF!</v>
      </c>
      <c r="D4" s="28" t="e">
        <f>SUMIF(#REF!,B4,#REF!)</f>
        <v>#REF!</v>
      </c>
      <c r="E4" s="31">
        <f>VLOOKUP(B4,[1]汇总表格!$B:$D,3,FALSE)</f>
        <v>47</v>
      </c>
      <c r="F4" s="32">
        <f>VLOOKUP(B4,'[2]师资队伍结构比例-余'!$B:$E,4,FALSE)</f>
        <v>0.723404255319149</v>
      </c>
      <c r="G4" s="33">
        <f>COUNTIF(Sheet3!A:A,B4)</f>
        <v>35</v>
      </c>
      <c r="H4" s="32">
        <f>G4/E4</f>
        <v>0.74468085106383</v>
      </c>
      <c r="I4" s="33">
        <v>5</v>
      </c>
      <c r="J4" s="33">
        <f>VLOOKUP(B4,'[3]Sheet1 (2)'!$B$1:$K$65536,10,FALSE)</f>
        <v>1245</v>
      </c>
      <c r="K4" s="33">
        <f>VLOOKUP(B4,[4]aa!$A$1:$B$65536,2,FALSE)</f>
        <v>311</v>
      </c>
      <c r="L4" s="33"/>
      <c r="M4" s="42">
        <f>J4+K4*1.5+L4*2</f>
        <v>1711.5</v>
      </c>
      <c r="N4" s="43">
        <f>M4/E4</f>
        <v>36.4148936170213</v>
      </c>
      <c r="O4" s="33">
        <v>50</v>
      </c>
      <c r="P4" s="33"/>
      <c r="Q4" s="33"/>
      <c r="R4" s="33"/>
      <c r="S4" s="43">
        <f>J4/(E4+O4-T4)</f>
        <v>13.5326086956522</v>
      </c>
      <c r="T4" s="33">
        <f>VLOOKUP(B4,Sheet2!A:B,2,FALSE)</f>
        <v>5</v>
      </c>
      <c r="U4" s="33">
        <v>1</v>
      </c>
      <c r="V4" s="33">
        <v>5</v>
      </c>
      <c r="W4" s="46">
        <v>42.5237109183786</v>
      </c>
      <c r="X4" s="42"/>
      <c r="Y4" s="43">
        <f>J4/(E4+U4+V4+W4-T4)</f>
        <v>13.7533027244383</v>
      </c>
      <c r="Z4" s="49">
        <f>VLOOKUP(B4,[5]博士汇总!$B$1:$O$65536,14,FALSE)</f>
        <v>1</v>
      </c>
      <c r="AA4" s="49">
        <v>1</v>
      </c>
      <c r="AB4" s="44"/>
      <c r="AC4" s="44">
        <v>15</v>
      </c>
      <c r="AD4" s="50" t="e">
        <f t="shared" ref="AD4:AD15" si="0">D4</f>
        <v>#REF!</v>
      </c>
      <c r="AE4" s="51"/>
      <c r="AF4" s="52"/>
    </row>
    <row r="5" ht="42" customHeight="1" spans="1:32">
      <c r="A5" s="28">
        <v>2</v>
      </c>
      <c r="B5" s="29" t="s">
        <v>31</v>
      </c>
      <c r="C5" s="30" t="e">
        <f ca="1">SUMIF(博士研究生引进计划!A:A,B5,博士研究生引进计划!#REF!)</f>
        <v>#REF!</v>
      </c>
      <c r="D5" s="28" t="e">
        <f>SUMIF(#REF!,B5,#REF!)</f>
        <v>#REF!</v>
      </c>
      <c r="E5" s="31">
        <f>VLOOKUP(B5,[1]汇总表格!$B:$D,3,FALSE)</f>
        <v>20</v>
      </c>
      <c r="F5" s="32">
        <f>VLOOKUP(B5,'[2]师资队伍结构比例-余'!$B:$E,4,FALSE)</f>
        <v>0.55</v>
      </c>
      <c r="G5" s="33">
        <f>COUNTIF(Sheet3!A:A,B5)</f>
        <v>9</v>
      </c>
      <c r="H5" s="32">
        <f>G5/E5</f>
        <v>0.45</v>
      </c>
      <c r="I5" s="33">
        <v>2</v>
      </c>
      <c r="J5" s="33">
        <f>VLOOKUP(B5,'[3]Sheet1 (2)'!$B$1:$K$65536,10,FALSE)</f>
        <v>402</v>
      </c>
      <c r="K5" s="33">
        <f>VLOOKUP(B5,[4]aa!$A$1:$B$65536,2,FALSE)</f>
        <v>53</v>
      </c>
      <c r="L5" s="33"/>
      <c r="M5" s="42">
        <f t="shared" ref="M5:M17" si="1">J5+K5*1.5+L5*2</f>
        <v>481.5</v>
      </c>
      <c r="N5" s="43">
        <f t="shared" ref="N5:N17" si="2">M5/E5</f>
        <v>24.075</v>
      </c>
      <c r="O5" s="33">
        <v>15</v>
      </c>
      <c r="P5" s="33"/>
      <c r="Q5" s="33"/>
      <c r="R5" s="33"/>
      <c r="S5" s="43">
        <f>J5/(E5+O5-T5)</f>
        <v>12.1818181818182</v>
      </c>
      <c r="T5" s="33">
        <f>VLOOKUP(B5,Sheet2!A:B,2,FALSE)</f>
        <v>2</v>
      </c>
      <c r="U5" s="33">
        <v>0</v>
      </c>
      <c r="V5" s="33">
        <v>0</v>
      </c>
      <c r="W5" s="46">
        <v>16.5060606550647</v>
      </c>
      <c r="X5" s="42"/>
      <c r="Y5" s="43">
        <f>J5/(E5+U5+V5+W5-T5)</f>
        <v>11.6501273216476</v>
      </c>
      <c r="Z5" s="49"/>
      <c r="AA5" s="49"/>
      <c r="AB5" s="44"/>
      <c r="AC5" s="44">
        <v>3</v>
      </c>
      <c r="AD5" s="50" t="e">
        <f t="shared" si="0"/>
        <v>#REF!</v>
      </c>
      <c r="AE5" s="51"/>
      <c r="AF5" s="52"/>
    </row>
    <row r="6" ht="42" customHeight="1" spans="1:32">
      <c r="A6" s="28">
        <v>3</v>
      </c>
      <c r="B6" s="29" t="s">
        <v>32</v>
      </c>
      <c r="C6" s="30" t="e">
        <f ca="1">SUMIF(博士研究生引进计划!A:A,B6,博士研究生引进计划!#REF!)</f>
        <v>#REF!</v>
      </c>
      <c r="D6" s="28" t="e">
        <f>SUMIF(#REF!,B6,#REF!)</f>
        <v>#REF!</v>
      </c>
      <c r="E6" s="31">
        <f>VLOOKUP(B6,[1]汇总表格!$B:$D,3,FALSE)</f>
        <v>67</v>
      </c>
      <c r="F6" s="32">
        <f>VLOOKUP(B6,'[2]师资队伍结构比例-余'!$B:$E,4,FALSE)</f>
        <v>0.656716417910448</v>
      </c>
      <c r="G6" s="33">
        <f>COUNTIF(Sheet3!A:A,B6)</f>
        <v>39</v>
      </c>
      <c r="H6" s="32">
        <f>G6/E6</f>
        <v>0.582089552238806</v>
      </c>
      <c r="I6" s="33">
        <v>6</v>
      </c>
      <c r="J6" s="33">
        <f>VLOOKUP(B6,'[3]Sheet1 (2)'!$B$1:$K$65536,10,FALSE)</f>
        <v>1594</v>
      </c>
      <c r="K6" s="33">
        <f>VLOOKUP(B6,[4]aa!$A$1:$B$65536,2,FALSE)</f>
        <v>119</v>
      </c>
      <c r="L6" s="33"/>
      <c r="M6" s="42">
        <f t="shared" si="1"/>
        <v>1772.5</v>
      </c>
      <c r="N6" s="43">
        <f t="shared" si="2"/>
        <v>26.455223880597</v>
      </c>
      <c r="O6" s="33">
        <v>35</v>
      </c>
      <c r="P6" s="33"/>
      <c r="Q6" s="33"/>
      <c r="R6" s="33"/>
      <c r="S6" s="43">
        <f>J6/(E6+O6-T6)</f>
        <v>16.6041666666667</v>
      </c>
      <c r="T6" s="33">
        <f>VLOOKUP(B6,Sheet2!A:B,2,FALSE)</f>
        <v>6</v>
      </c>
      <c r="U6" s="33">
        <v>0</v>
      </c>
      <c r="V6" s="33">
        <v>1</v>
      </c>
      <c r="W6" s="46">
        <v>33.8808613446065</v>
      </c>
      <c r="X6" s="42"/>
      <c r="Y6" s="43">
        <f>J6/(E6+U6+V6+W6-T6)</f>
        <v>16.6247985014547</v>
      </c>
      <c r="Z6" s="49"/>
      <c r="AA6" s="49"/>
      <c r="AB6" s="44"/>
      <c r="AC6" s="44">
        <v>12</v>
      </c>
      <c r="AD6" s="50" t="e">
        <f t="shared" si="0"/>
        <v>#REF!</v>
      </c>
      <c r="AE6" s="51"/>
      <c r="AF6" s="52"/>
    </row>
    <row r="7" ht="42" customHeight="1" spans="1:32">
      <c r="A7" s="28">
        <v>4</v>
      </c>
      <c r="B7" s="29" t="s">
        <v>33</v>
      </c>
      <c r="C7" s="30" t="e">
        <f ca="1">SUMIF(博士研究生引进计划!A:A,B7,博士研究生引进计划!#REF!)</f>
        <v>#REF!</v>
      </c>
      <c r="D7" s="28" t="e">
        <f>SUMIF(#REF!,B7,#REF!)</f>
        <v>#REF!</v>
      </c>
      <c r="E7" s="31">
        <f>VLOOKUP(B7,[1]汇总表格!$B:$D,3,FALSE)</f>
        <v>61</v>
      </c>
      <c r="F7" s="32">
        <f>VLOOKUP(B7,'[2]师资队伍结构比例-余'!$B:$E,4,FALSE)</f>
        <v>0.622950819672131</v>
      </c>
      <c r="G7" s="33">
        <f>COUNTIF(Sheet3!A:A,B7)</f>
        <v>35</v>
      </c>
      <c r="H7" s="32">
        <f>G7/E7</f>
        <v>0.573770491803279</v>
      </c>
      <c r="I7" s="33">
        <v>7</v>
      </c>
      <c r="J7" s="33">
        <f>VLOOKUP(B7,'[3]Sheet1 (2)'!$B$1:$K$65536,10,FALSE)</f>
        <v>3020</v>
      </c>
      <c r="K7" s="33">
        <f>VLOOKUP(B7,[4]aa!$A$1:$B$65536,2,FALSE)</f>
        <v>355</v>
      </c>
      <c r="L7" s="33"/>
      <c r="M7" s="42">
        <f t="shared" si="1"/>
        <v>3552.5</v>
      </c>
      <c r="N7" s="43">
        <f t="shared" si="2"/>
        <v>58.2377049180328</v>
      </c>
      <c r="O7" s="33">
        <v>56</v>
      </c>
      <c r="P7" s="33"/>
      <c r="Q7" s="33"/>
      <c r="R7" s="33"/>
      <c r="S7" s="43">
        <f>J7/(E7+O7-T7)</f>
        <v>27.4545454545455</v>
      </c>
      <c r="T7" s="33">
        <f>VLOOKUP(B7,Sheet2!A:B,2,FALSE)</f>
        <v>7</v>
      </c>
      <c r="U7" s="33">
        <v>0</v>
      </c>
      <c r="V7" s="33">
        <v>1</v>
      </c>
      <c r="W7" s="46">
        <v>118.081818532386</v>
      </c>
      <c r="X7" s="42"/>
      <c r="Y7" s="43">
        <f>J7/(E7+U7+V7+W7-T7)</f>
        <v>17.4483953635772</v>
      </c>
      <c r="Z7" s="49"/>
      <c r="AA7" s="49"/>
      <c r="AB7" s="44"/>
      <c r="AC7" s="44">
        <v>25</v>
      </c>
      <c r="AD7" s="50" t="e">
        <f t="shared" si="0"/>
        <v>#REF!</v>
      </c>
      <c r="AE7" s="51">
        <v>0</v>
      </c>
      <c r="AF7" s="53" t="s">
        <v>34</v>
      </c>
    </row>
    <row r="8" ht="42" customHeight="1" spans="1:32">
      <c r="A8" s="28">
        <v>5</v>
      </c>
      <c r="B8" s="29" t="s">
        <v>35</v>
      </c>
      <c r="C8" s="30" t="e">
        <f ca="1">SUMIF(博士研究生引进计划!A:A,B8,博士研究生引进计划!#REF!)</f>
        <v>#REF!</v>
      </c>
      <c r="D8" s="28" t="e">
        <f>SUMIF(#REF!,B8,#REF!)</f>
        <v>#REF!</v>
      </c>
      <c r="E8" s="31">
        <f>VLOOKUP(B8,[1]汇总表格!$B:$D,3,FALSE)</f>
        <v>90</v>
      </c>
      <c r="F8" s="32">
        <f>VLOOKUP(B8,'[2]师资队伍结构比例-余'!$B:$E,4,FALSE)</f>
        <v>0.733333333333333</v>
      </c>
      <c r="G8" s="33">
        <f>COUNTIF(Sheet3!A:A,B8)</f>
        <v>53</v>
      </c>
      <c r="H8" s="32">
        <f t="shared" ref="H8:H16" si="3">G8/E8</f>
        <v>0.588888888888889</v>
      </c>
      <c r="I8" s="33">
        <v>9</v>
      </c>
      <c r="J8" s="33">
        <f>VLOOKUP(B8,'[3]Sheet1 (2)'!$B$1:$K$65536,10,FALSE)</f>
        <v>2030</v>
      </c>
      <c r="K8" s="33">
        <f>VLOOKUP(B8,[4]aa!$A$1:$B$65536,2,FALSE)</f>
        <v>46</v>
      </c>
      <c r="L8" s="33"/>
      <c r="M8" s="42">
        <f t="shared" si="1"/>
        <v>2099</v>
      </c>
      <c r="N8" s="43">
        <f t="shared" si="2"/>
        <v>23.3222222222222</v>
      </c>
      <c r="O8" s="33">
        <v>53</v>
      </c>
      <c r="P8" s="33">
        <v>2</v>
      </c>
      <c r="Q8" s="33">
        <v>7</v>
      </c>
      <c r="R8" s="33"/>
      <c r="S8" s="43">
        <f t="shared" ref="S8:S16" si="4">J8/(E8+O8-T8)</f>
        <v>15.1492537313433</v>
      </c>
      <c r="T8" s="33">
        <f>VLOOKUP(B8,Sheet2!A:B,2,FALSE)</f>
        <v>9</v>
      </c>
      <c r="U8" s="33">
        <v>2</v>
      </c>
      <c r="V8" s="33">
        <v>8</v>
      </c>
      <c r="W8" s="46">
        <v>33.2794259361224</v>
      </c>
      <c r="X8" s="42"/>
      <c r="Y8" s="43">
        <f t="shared" ref="Y8:Y16" si="5">J8/(E8+U8+V8+W8-T8)</f>
        <v>16.3341597751134</v>
      </c>
      <c r="Z8" s="49">
        <f>VLOOKUP(B8,[5]博士汇总!$B$1:$O$65536,14,FALSE)</f>
        <v>1</v>
      </c>
      <c r="AA8" s="49">
        <v>1</v>
      </c>
      <c r="AB8" s="44"/>
      <c r="AC8" s="44">
        <v>13</v>
      </c>
      <c r="AD8" s="50" t="e">
        <f t="shared" si="0"/>
        <v>#REF!</v>
      </c>
      <c r="AE8" s="51"/>
      <c r="AF8" s="52"/>
    </row>
    <row r="9" ht="42" customHeight="1" spans="1:32">
      <c r="A9" s="28">
        <v>6</v>
      </c>
      <c r="B9" s="29" t="s">
        <v>36</v>
      </c>
      <c r="C9" s="30" t="e">
        <f ca="1">SUMIF(博士研究生引进计划!A:A,B9,博士研究生引进计划!#REF!)</f>
        <v>#REF!</v>
      </c>
      <c r="D9" s="28" t="e">
        <f>SUMIF(#REF!,B9,#REF!)</f>
        <v>#REF!</v>
      </c>
      <c r="E9" s="31">
        <f>VLOOKUP(B9,[1]汇总表格!$B:$D,3,FALSE)</f>
        <v>79</v>
      </c>
      <c r="F9" s="32">
        <f>VLOOKUP(B9,'[2]师资队伍结构比例-余'!$B:$E,4,FALSE)</f>
        <v>0.392405063291139</v>
      </c>
      <c r="G9" s="33">
        <f>COUNTIF(Sheet3!A:A,B9)</f>
        <v>30</v>
      </c>
      <c r="H9" s="32">
        <f t="shared" si="3"/>
        <v>0.379746835443038</v>
      </c>
      <c r="I9" s="33">
        <v>18</v>
      </c>
      <c r="J9" s="33">
        <f>VLOOKUP(B9,'[3]Sheet1 (2)'!$B$1:$K$65536,10,FALSE)</f>
        <v>2313</v>
      </c>
      <c r="K9" s="33">
        <f>VLOOKUP(B9,[4]aa!$A$1:$B$65536,2,FALSE)</f>
        <v>29</v>
      </c>
      <c r="L9" s="33"/>
      <c r="M9" s="42">
        <f t="shared" si="1"/>
        <v>2356.5</v>
      </c>
      <c r="N9" s="43">
        <f t="shared" si="2"/>
        <v>29.8291139240506</v>
      </c>
      <c r="O9" s="33">
        <v>54</v>
      </c>
      <c r="P9" s="33">
        <v>1</v>
      </c>
      <c r="Q9" s="33">
        <v>2</v>
      </c>
      <c r="R9" s="33"/>
      <c r="S9" s="43">
        <f t="shared" si="4"/>
        <v>20.1130434782609</v>
      </c>
      <c r="T9" s="33">
        <f>VLOOKUP(B9,Sheet2!A:B,2,FALSE)</f>
        <v>18</v>
      </c>
      <c r="U9" s="33">
        <v>1</v>
      </c>
      <c r="V9" s="33">
        <v>2</v>
      </c>
      <c r="W9" s="46">
        <v>60.9677301118922</v>
      </c>
      <c r="X9" s="42"/>
      <c r="Y9" s="43">
        <f t="shared" si="5"/>
        <v>18.5087782096147</v>
      </c>
      <c r="Z9" s="49">
        <f>VLOOKUP(B9,[5]博士汇总!$B$1:$O$65536,14,FALSE)</f>
        <v>1</v>
      </c>
      <c r="AA9" s="44"/>
      <c r="AB9" s="44"/>
      <c r="AC9" s="44">
        <v>17</v>
      </c>
      <c r="AD9" s="50" t="e">
        <f t="shared" si="0"/>
        <v>#REF!</v>
      </c>
      <c r="AE9" s="51"/>
      <c r="AF9" s="52"/>
    </row>
    <row r="10" ht="42" customHeight="1" spans="1:32">
      <c r="A10" s="28">
        <v>7</v>
      </c>
      <c r="B10" s="29" t="s">
        <v>37</v>
      </c>
      <c r="C10" s="30" t="e">
        <f ca="1">SUMIF(博士研究生引进计划!A:A,B10,博士研究生引进计划!#REF!)</f>
        <v>#REF!</v>
      </c>
      <c r="D10" s="28" t="e">
        <f>SUMIF(#REF!,B10,#REF!)</f>
        <v>#REF!</v>
      </c>
      <c r="E10" s="31">
        <f>VLOOKUP(B10,[1]汇总表格!$B:$D,3,FALSE)</f>
        <v>74</v>
      </c>
      <c r="F10" s="32">
        <f>VLOOKUP(B10,'[2]师资队伍结构比例-余'!$B:$E,4,FALSE)</f>
        <v>0.621621621621622</v>
      </c>
      <c r="G10" s="33">
        <f>COUNTIF(Sheet3!A:A,B10)</f>
        <v>40</v>
      </c>
      <c r="H10" s="32">
        <f t="shared" si="3"/>
        <v>0.540540540540541</v>
      </c>
      <c r="I10" s="33">
        <v>13</v>
      </c>
      <c r="J10" s="33">
        <f>VLOOKUP(B10,'[3]Sheet1 (2)'!$B$1:$K$65536,10,FALSE)</f>
        <v>2467</v>
      </c>
      <c r="K10" s="33">
        <f>VLOOKUP(B10,[4]aa!$A$1:$B$65536,2,FALSE)</f>
        <v>122</v>
      </c>
      <c r="L10" s="33"/>
      <c r="M10" s="42">
        <f t="shared" si="1"/>
        <v>2650</v>
      </c>
      <c r="N10" s="43">
        <f t="shared" si="2"/>
        <v>35.8108108108108</v>
      </c>
      <c r="O10" s="33">
        <v>40</v>
      </c>
      <c r="P10" s="33">
        <v>1</v>
      </c>
      <c r="Q10" s="33">
        <v>2</v>
      </c>
      <c r="R10" s="33"/>
      <c r="S10" s="43">
        <f t="shared" si="4"/>
        <v>24.4257425742574</v>
      </c>
      <c r="T10" s="33">
        <f>VLOOKUP(B10,Sheet2!A:B,2,FALSE)</f>
        <v>13</v>
      </c>
      <c r="U10" s="33">
        <v>1</v>
      </c>
      <c r="V10" s="33">
        <v>2</v>
      </c>
      <c r="W10" s="46">
        <v>72.6177567280849</v>
      </c>
      <c r="X10" s="42"/>
      <c r="Y10" s="43">
        <f t="shared" si="5"/>
        <v>18.0576819520625</v>
      </c>
      <c r="Z10" s="49">
        <f>VLOOKUP(B10,[5]博士汇总!$B$1:$O$65536,14,FALSE)</f>
        <v>1</v>
      </c>
      <c r="AA10" s="49"/>
      <c r="AB10" s="44"/>
      <c r="AC10" s="44">
        <v>22</v>
      </c>
      <c r="AD10" s="50" t="e">
        <f t="shared" si="0"/>
        <v>#REF!</v>
      </c>
      <c r="AE10" s="51"/>
      <c r="AF10" s="52"/>
    </row>
    <row r="11" ht="42" customHeight="1" spans="1:32">
      <c r="A11" s="28">
        <v>8</v>
      </c>
      <c r="B11" s="29" t="s">
        <v>38</v>
      </c>
      <c r="C11" s="30" t="e">
        <f ca="1">SUMIF(博士研究生引进计划!A:A,B11,博士研究生引进计划!#REF!)</f>
        <v>#REF!</v>
      </c>
      <c r="D11" s="28" t="e">
        <f>SUMIF(#REF!,B11,#REF!)</f>
        <v>#REF!</v>
      </c>
      <c r="E11" s="31">
        <f>VLOOKUP(B11,[1]汇总表格!$B:$D,3,FALSE)</f>
        <v>58</v>
      </c>
      <c r="F11" s="32">
        <f>VLOOKUP(B11,'[2]师资队伍结构比例-余'!$B:$E,4,FALSE)</f>
        <v>0.827586206896552</v>
      </c>
      <c r="G11" s="33">
        <f>COUNTIF(Sheet3!A:A,B11)</f>
        <v>35</v>
      </c>
      <c r="H11" s="32">
        <f t="shared" si="3"/>
        <v>0.603448275862069</v>
      </c>
      <c r="I11" s="33">
        <v>8</v>
      </c>
      <c r="J11" s="33">
        <f>VLOOKUP(B11,'[3]Sheet1 (2)'!$B$1:$K$65536,10,FALSE)</f>
        <v>1732</v>
      </c>
      <c r="K11" s="33">
        <f>VLOOKUP(B11,[4]aa!$A$1:$B$65536,2,FALSE)</f>
        <v>136</v>
      </c>
      <c r="L11" s="33"/>
      <c r="M11" s="42">
        <f t="shared" si="1"/>
        <v>1936</v>
      </c>
      <c r="N11" s="43">
        <f t="shared" si="2"/>
        <v>33.3793103448276</v>
      </c>
      <c r="O11" s="33">
        <v>28</v>
      </c>
      <c r="P11" s="33">
        <v>1</v>
      </c>
      <c r="Q11" s="33">
        <v>3</v>
      </c>
      <c r="R11" s="33"/>
      <c r="S11" s="43">
        <f t="shared" si="4"/>
        <v>22.2051282051282</v>
      </c>
      <c r="T11" s="33">
        <f>VLOOKUP(B11,Sheet2!A:B,2,FALSE)</f>
        <v>8</v>
      </c>
      <c r="U11" s="33">
        <v>1</v>
      </c>
      <c r="V11" s="33">
        <v>2</v>
      </c>
      <c r="W11" s="46">
        <v>46.3328018387781</v>
      </c>
      <c r="X11" s="42"/>
      <c r="Y11" s="43">
        <f t="shared" si="5"/>
        <v>17.4363349058765</v>
      </c>
      <c r="Z11" s="49">
        <v>1</v>
      </c>
      <c r="AA11" s="49"/>
      <c r="AB11" s="44"/>
      <c r="AC11" s="44">
        <v>16</v>
      </c>
      <c r="AD11" s="50" t="e">
        <f t="shared" si="0"/>
        <v>#REF!</v>
      </c>
      <c r="AE11" s="51"/>
      <c r="AF11" s="52"/>
    </row>
    <row r="12" ht="42" customHeight="1" spans="1:32">
      <c r="A12" s="28">
        <v>9</v>
      </c>
      <c r="B12" s="29" t="s">
        <v>39</v>
      </c>
      <c r="C12" s="30" t="e">
        <f ca="1">SUMIF(博士研究生引进计划!A:A,B12,博士研究生引进计划!#REF!)</f>
        <v>#REF!</v>
      </c>
      <c r="D12" s="28" t="e">
        <f>SUMIF(#REF!,B12,#REF!)</f>
        <v>#REF!</v>
      </c>
      <c r="E12" s="31">
        <f>VLOOKUP(B12,[1]汇总表格!$B:$D,3,FALSE)</f>
        <v>74</v>
      </c>
      <c r="F12" s="32">
        <f>VLOOKUP(B12,'[2]师资队伍结构比例-余'!$B:$E,4,FALSE)</f>
        <v>0.567567567567568</v>
      </c>
      <c r="G12" s="33">
        <f>COUNTIF(Sheet3!A:A,B12)</f>
        <v>38</v>
      </c>
      <c r="H12" s="32">
        <f t="shared" si="3"/>
        <v>0.513513513513513</v>
      </c>
      <c r="I12" s="33">
        <v>12</v>
      </c>
      <c r="J12" s="33">
        <f>VLOOKUP(B12,'[3]Sheet1 (2)'!$B$1:$K$65536,10,FALSE)</f>
        <v>2139</v>
      </c>
      <c r="K12" s="33">
        <f>VLOOKUP(B12,[4]aa!$A$1:$B$65536,2,FALSE)</f>
        <v>117</v>
      </c>
      <c r="L12" s="33"/>
      <c r="M12" s="42">
        <f t="shared" si="1"/>
        <v>2314.5</v>
      </c>
      <c r="N12" s="43">
        <f t="shared" si="2"/>
        <v>31.277027027027</v>
      </c>
      <c r="O12" s="33">
        <v>57</v>
      </c>
      <c r="P12" s="33">
        <v>0</v>
      </c>
      <c r="Q12" s="33">
        <v>3</v>
      </c>
      <c r="R12" s="33"/>
      <c r="S12" s="43">
        <f t="shared" si="4"/>
        <v>17.9747899159664</v>
      </c>
      <c r="T12" s="33">
        <f>VLOOKUP(B12,Sheet2!A:B,2,FALSE)</f>
        <v>12</v>
      </c>
      <c r="U12" s="33">
        <v>1</v>
      </c>
      <c r="V12" s="33">
        <v>2</v>
      </c>
      <c r="W12" s="46">
        <v>58.3837853939603</v>
      </c>
      <c r="X12" s="42"/>
      <c r="Y12" s="43">
        <f t="shared" si="5"/>
        <v>17.3361515305293</v>
      </c>
      <c r="Z12" s="49">
        <v>1</v>
      </c>
      <c r="AA12" s="49"/>
      <c r="AB12" s="44"/>
      <c r="AC12" s="44">
        <v>10</v>
      </c>
      <c r="AD12" s="50" t="e">
        <f t="shared" si="0"/>
        <v>#REF!</v>
      </c>
      <c r="AE12" s="51"/>
      <c r="AF12" s="52"/>
    </row>
    <row r="13" ht="42" customHeight="1" spans="1:32">
      <c r="A13" s="28">
        <v>10</v>
      </c>
      <c r="B13" s="29" t="s">
        <v>40</v>
      </c>
      <c r="C13" s="30" t="e">
        <f ca="1">SUMIF(博士研究生引进计划!A:A,B13,博士研究生引进计划!#REF!)</f>
        <v>#REF!</v>
      </c>
      <c r="D13" s="28" t="e">
        <f>SUMIF(#REF!,B13,#REF!)</f>
        <v>#REF!</v>
      </c>
      <c r="E13" s="31">
        <f>VLOOKUP(B13,[1]汇总表格!$B:$D,3,FALSE)</f>
        <v>102</v>
      </c>
      <c r="F13" s="32">
        <f>VLOOKUP(B13,'[2]师资队伍结构比例-余'!$B:$E,4,FALSE)</f>
        <v>0.774509803921569</v>
      </c>
      <c r="G13" s="33">
        <f>COUNTIF(Sheet3!A:A,B13)</f>
        <v>58</v>
      </c>
      <c r="H13" s="32">
        <f t="shared" si="3"/>
        <v>0.568627450980392</v>
      </c>
      <c r="I13" s="33">
        <v>20</v>
      </c>
      <c r="J13" s="33">
        <f>VLOOKUP(B13,'[3]Sheet1 (2)'!$B$1:$K$65536,10,FALSE)</f>
        <v>1947</v>
      </c>
      <c r="K13" s="33">
        <f>VLOOKUP(B13,[4]aa!$A$1:$B$65536,2,FALSE)</f>
        <v>167</v>
      </c>
      <c r="L13" s="33"/>
      <c r="M13" s="42">
        <f t="shared" si="1"/>
        <v>2197.5</v>
      </c>
      <c r="N13" s="43">
        <f t="shared" si="2"/>
        <v>21.5441176470588</v>
      </c>
      <c r="O13" s="33">
        <v>60</v>
      </c>
      <c r="P13" s="33">
        <v>2</v>
      </c>
      <c r="Q13" s="33">
        <v>15</v>
      </c>
      <c r="R13" s="33"/>
      <c r="S13" s="43">
        <f t="shared" si="4"/>
        <v>13.7112676056338</v>
      </c>
      <c r="T13" s="33">
        <f>VLOOKUP(B13,Sheet2!A:B,2,FALSE)</f>
        <v>20</v>
      </c>
      <c r="U13" s="33">
        <v>3</v>
      </c>
      <c r="V13" s="33">
        <v>9</v>
      </c>
      <c r="W13" s="46">
        <v>43.1919724833609</v>
      </c>
      <c r="X13" s="42"/>
      <c r="Y13" s="43">
        <f t="shared" si="5"/>
        <v>14.1917924551755</v>
      </c>
      <c r="Z13" s="49">
        <f>VLOOKUP(B13,[5]博士汇总!$B$1:$O$65536,14,FALSE)</f>
        <v>1</v>
      </c>
      <c r="AA13" s="44">
        <v>1</v>
      </c>
      <c r="AB13" s="44"/>
      <c r="AC13" s="44">
        <v>15</v>
      </c>
      <c r="AD13" s="50" t="e">
        <f t="shared" si="0"/>
        <v>#REF!</v>
      </c>
      <c r="AE13" s="51"/>
      <c r="AF13" s="52"/>
    </row>
    <row r="14" ht="42" customHeight="1" spans="1:32">
      <c r="A14" s="28">
        <v>11</v>
      </c>
      <c r="B14" s="29" t="s">
        <v>41</v>
      </c>
      <c r="C14" s="30" t="e">
        <f ca="1">SUMIF(博士研究生引进计划!A:A,B14,博士研究生引进计划!#REF!)</f>
        <v>#REF!</v>
      </c>
      <c r="D14" s="28" t="e">
        <f>SUMIF(#REF!,B14,#REF!)</f>
        <v>#REF!</v>
      </c>
      <c r="E14" s="31">
        <f>VLOOKUP(B14,[1]汇总表格!$B:$D,3,FALSE)</f>
        <v>57</v>
      </c>
      <c r="F14" s="32">
        <f>VLOOKUP(B14,'[2]师资队伍结构比例-余'!$B:$E,4,FALSE)</f>
        <v>0.824561403508772</v>
      </c>
      <c r="G14" s="33">
        <f>COUNTIF(Sheet3!A:A,B14)</f>
        <v>37</v>
      </c>
      <c r="H14" s="32">
        <f t="shared" si="3"/>
        <v>0.649122807017544</v>
      </c>
      <c r="I14" s="33">
        <v>7</v>
      </c>
      <c r="J14" s="33">
        <f>VLOOKUP(B14,'[3]Sheet1 (2)'!$B$1:$K$65536,10,FALSE)</f>
        <v>1791</v>
      </c>
      <c r="K14" s="33">
        <f>VLOOKUP(B14,[4]aa!$A$1:$B$65536,2,FALSE)</f>
        <v>97</v>
      </c>
      <c r="L14" s="33"/>
      <c r="M14" s="42">
        <f t="shared" si="1"/>
        <v>1936.5</v>
      </c>
      <c r="N14" s="43">
        <f t="shared" si="2"/>
        <v>33.9736842105263</v>
      </c>
      <c r="O14" s="33">
        <v>47</v>
      </c>
      <c r="P14" s="33">
        <v>2</v>
      </c>
      <c r="Q14" s="33">
        <v>5</v>
      </c>
      <c r="R14" s="33"/>
      <c r="S14" s="43">
        <f t="shared" si="4"/>
        <v>18.4639175257732</v>
      </c>
      <c r="T14" s="33">
        <f>VLOOKUP(B14,Sheet2!A:B,2,FALSE)</f>
        <v>7</v>
      </c>
      <c r="U14" s="33">
        <v>1</v>
      </c>
      <c r="V14" s="33">
        <v>5</v>
      </c>
      <c r="W14" s="46">
        <v>48.3153111482258</v>
      </c>
      <c r="X14" s="42"/>
      <c r="Y14" s="43">
        <f t="shared" si="5"/>
        <v>17.1690999172221</v>
      </c>
      <c r="Z14" s="49">
        <f>VLOOKUP(B14,[5]博士汇总!$B$1:$O$65536,14,FALSE)</f>
        <v>1</v>
      </c>
      <c r="AA14" s="44">
        <v>1</v>
      </c>
      <c r="AB14" s="44">
        <v>1</v>
      </c>
      <c r="AC14" s="44">
        <v>12</v>
      </c>
      <c r="AD14" s="50" t="e">
        <f t="shared" si="0"/>
        <v>#REF!</v>
      </c>
      <c r="AE14" s="51"/>
      <c r="AF14" s="52"/>
    </row>
    <row r="15" ht="42" customHeight="1" spans="1:32">
      <c r="A15" s="28">
        <v>12</v>
      </c>
      <c r="B15" s="29" t="s">
        <v>42</v>
      </c>
      <c r="C15" s="30" t="e">
        <f ca="1">SUMIF(博士研究生引进计划!A:A,B15,博士研究生引进计划!#REF!)</f>
        <v>#REF!</v>
      </c>
      <c r="D15" s="28" t="e">
        <f>SUMIF(#REF!,B15,#REF!)</f>
        <v>#REF!</v>
      </c>
      <c r="E15" s="31">
        <f>VLOOKUP(B15,[1]汇总表格!$B:$D,3,FALSE)</f>
        <v>27</v>
      </c>
      <c r="F15" s="32">
        <f>VLOOKUP(B15,'[2]师资队伍结构比例-余'!$B:$E,4,FALSE)</f>
        <v>0.962962962962963</v>
      </c>
      <c r="G15" s="33">
        <f>COUNTIF(Sheet3!A:A,B15)</f>
        <v>14</v>
      </c>
      <c r="H15" s="32">
        <f t="shared" si="3"/>
        <v>0.518518518518518</v>
      </c>
      <c r="I15" s="33">
        <v>1</v>
      </c>
      <c r="J15" s="33">
        <f>VLOOKUP(B15,'[3]Sheet1 (2)'!$B$1:$K$65536,10,FALSE)</f>
        <v>799</v>
      </c>
      <c r="K15" s="33"/>
      <c r="L15" s="33"/>
      <c r="M15" s="42">
        <f t="shared" si="1"/>
        <v>799</v>
      </c>
      <c r="N15" s="43">
        <f t="shared" si="2"/>
        <v>29.5925925925926</v>
      </c>
      <c r="O15" s="33">
        <v>23</v>
      </c>
      <c r="P15" s="33">
        <v>1</v>
      </c>
      <c r="Q15" s="33">
        <v>1</v>
      </c>
      <c r="R15" s="33"/>
      <c r="S15" s="43">
        <f t="shared" si="4"/>
        <v>16.3061224489796</v>
      </c>
      <c r="T15" s="33">
        <f>VLOOKUP(B15,Sheet2!A:B,2,FALSE)</f>
        <v>1</v>
      </c>
      <c r="U15" s="33">
        <v>2</v>
      </c>
      <c r="V15" s="33">
        <v>4</v>
      </c>
      <c r="W15" s="46">
        <v>15.9491760175794</v>
      </c>
      <c r="X15" s="42"/>
      <c r="Y15" s="43">
        <f t="shared" si="5"/>
        <v>16.6634771723098</v>
      </c>
      <c r="Z15" s="49"/>
      <c r="AA15" s="44">
        <v>1</v>
      </c>
      <c r="AB15" s="44">
        <v>1</v>
      </c>
      <c r="AC15" s="44">
        <v>16</v>
      </c>
      <c r="AD15" s="50" t="e">
        <f t="shared" si="0"/>
        <v>#REF!</v>
      </c>
      <c r="AE15" s="51"/>
      <c r="AF15" s="52"/>
    </row>
    <row r="16" ht="42" customHeight="1" spans="1:32">
      <c r="A16" s="28">
        <v>13</v>
      </c>
      <c r="B16" s="29" t="s">
        <v>43</v>
      </c>
      <c r="C16" s="30" t="e">
        <f ca="1">SUMIF(博士研究生引进计划!A:A,B16,博士研究生引进计划!#REF!)</f>
        <v>#REF!</v>
      </c>
      <c r="D16" s="28" t="e">
        <f>SUMIF(#REF!,B16,#REF!)</f>
        <v>#REF!</v>
      </c>
      <c r="E16" s="31">
        <f>VLOOKUP(B16,[1]汇总表格!$B:$D,3,FALSE)</f>
        <v>77</v>
      </c>
      <c r="F16" s="32">
        <f>VLOOKUP(B16,'[2]师资队伍结构比例-余'!$B:$E,4,FALSE)</f>
        <v>0.818181818181818</v>
      </c>
      <c r="G16" s="33">
        <f>COUNTIF(Sheet3!A:A,B16)</f>
        <v>52</v>
      </c>
      <c r="H16" s="32">
        <f t="shared" si="3"/>
        <v>0.675324675324675</v>
      </c>
      <c r="I16" s="33">
        <v>11</v>
      </c>
      <c r="J16" s="33">
        <f>VLOOKUP(B16,'[3]Sheet1 (2)'!$B$1:$K$65536,10,FALSE)</f>
        <v>1995</v>
      </c>
      <c r="K16" s="33">
        <f>VLOOKUP(B16,[4]aa!$A$1:$B$65536,2,FALSE)</f>
        <v>337</v>
      </c>
      <c r="L16" s="33"/>
      <c r="M16" s="42">
        <f t="shared" si="1"/>
        <v>2500.5</v>
      </c>
      <c r="N16" s="43">
        <f t="shared" si="2"/>
        <v>32.474025974026</v>
      </c>
      <c r="O16" s="33">
        <v>43</v>
      </c>
      <c r="P16" s="33">
        <v>3</v>
      </c>
      <c r="Q16" s="33">
        <v>4</v>
      </c>
      <c r="R16" s="33"/>
      <c r="S16" s="43">
        <f t="shared" si="4"/>
        <v>18.302752293578</v>
      </c>
      <c r="T16" s="33">
        <f>VLOOKUP(B16,Sheet2!A:B,2,FALSE)</f>
        <v>11</v>
      </c>
      <c r="U16" s="33">
        <v>2</v>
      </c>
      <c r="V16" s="33">
        <v>8</v>
      </c>
      <c r="W16" s="46">
        <v>62.0369486158639</v>
      </c>
      <c r="X16" s="42"/>
      <c r="Y16" s="43">
        <f t="shared" si="5"/>
        <v>14.4526521341165</v>
      </c>
      <c r="Z16" s="49">
        <f>VLOOKUP(B16,[5]博士汇总!$B$1:$O$65536,14,FALSE)</f>
        <v>1</v>
      </c>
      <c r="AA16" s="44">
        <v>1</v>
      </c>
      <c r="AB16" s="44"/>
      <c r="AC16" s="44">
        <v>20</v>
      </c>
      <c r="AD16" s="50" t="e">
        <f t="shared" ref="AD16:AD38" si="6">D16</f>
        <v>#REF!</v>
      </c>
      <c r="AE16" s="51"/>
      <c r="AF16" s="52"/>
    </row>
    <row r="17" ht="42" customHeight="1" spans="1:32">
      <c r="A17" s="28">
        <v>14</v>
      </c>
      <c r="B17" s="29" t="s">
        <v>44</v>
      </c>
      <c r="C17" s="30" t="e">
        <f ca="1">SUMIF(博士研究生引进计划!A:A,B17,博士研究生引进计划!#REF!)</f>
        <v>#REF!</v>
      </c>
      <c r="D17" s="28" t="e">
        <f>SUMIF(#REF!,B17,#REF!)</f>
        <v>#REF!</v>
      </c>
      <c r="E17" s="31">
        <f>VLOOKUP(B17,[1]汇总表格!$B:$D,3,FALSE)</f>
        <v>44</v>
      </c>
      <c r="F17" s="32">
        <f>VLOOKUP(B17,'[2]师资队伍结构比例-余'!$B:$E,4,FALSE)</f>
        <v>1</v>
      </c>
      <c r="G17" s="33">
        <f>COUNTIF(Sheet3!A:A,B17)</f>
        <v>35</v>
      </c>
      <c r="H17" s="32">
        <f t="shared" ref="H17:H24" si="7">G17/E17</f>
        <v>0.795454545454545</v>
      </c>
      <c r="I17" s="33">
        <v>6</v>
      </c>
      <c r="J17" s="33">
        <f>VLOOKUP(B17,'[3]Sheet1 (2)'!$B$1:$K$65536,10,FALSE)</f>
        <v>970</v>
      </c>
      <c r="K17" s="33">
        <f>VLOOKUP(B17,[4]aa!$A$1:$B$65536,2,FALSE)</f>
        <v>230</v>
      </c>
      <c r="L17" s="33">
        <v>24</v>
      </c>
      <c r="M17" s="42">
        <f t="shared" si="1"/>
        <v>1363</v>
      </c>
      <c r="N17" s="43">
        <f t="shared" si="2"/>
        <v>30.9772727272727</v>
      </c>
      <c r="O17" s="33">
        <v>40</v>
      </c>
      <c r="P17" s="33">
        <v>2</v>
      </c>
      <c r="Q17" s="33">
        <v>5</v>
      </c>
      <c r="R17" s="33"/>
      <c r="S17" s="43">
        <f t="shared" ref="S17:S23" si="8">J17/(E17+O17-T17)</f>
        <v>12.4358974358974</v>
      </c>
      <c r="T17" s="33">
        <f>VLOOKUP(B17,Sheet2!A:B,2,FALSE)</f>
        <v>6</v>
      </c>
      <c r="U17" s="33">
        <v>3</v>
      </c>
      <c r="V17" s="33">
        <v>8</v>
      </c>
      <c r="W17" s="46">
        <v>31.6755981801646</v>
      </c>
      <c r="X17" s="42"/>
      <c r="Y17" s="43">
        <f t="shared" ref="Y17:Y22" si="9">J17/(E17+U17+V17+W17-T17)</f>
        <v>12.0234621357724</v>
      </c>
      <c r="Z17" s="49">
        <f>VLOOKUP(B17,[5]博士汇总!$B$1:$O$65536,14,FALSE)</f>
        <v>1</v>
      </c>
      <c r="AA17" s="44">
        <v>1</v>
      </c>
      <c r="AB17" s="44">
        <v>1</v>
      </c>
      <c r="AC17" s="44">
        <v>16</v>
      </c>
      <c r="AD17" s="50" t="e">
        <f t="shared" si="6"/>
        <v>#REF!</v>
      </c>
      <c r="AE17" s="51"/>
      <c r="AF17" s="52"/>
    </row>
    <row r="18" ht="42" customHeight="1" spans="1:32">
      <c r="A18" s="28">
        <v>15</v>
      </c>
      <c r="B18" s="29" t="s">
        <v>45</v>
      </c>
      <c r="C18" s="30" t="e">
        <f ca="1">SUMIF(博士研究生引进计划!A:A,B18,博士研究生引进计划!#REF!)</f>
        <v>#REF!</v>
      </c>
      <c r="D18" s="28" t="e">
        <f>SUMIF(#REF!,B18,#REF!)</f>
        <v>#REF!</v>
      </c>
      <c r="E18" s="31">
        <f>VLOOKUP(B18,[1]汇总表格!$B:$D,3,FALSE)</f>
        <v>76</v>
      </c>
      <c r="F18" s="32">
        <f>VLOOKUP(B18,'[2]师资队伍结构比例-余'!$B:$E,4,FALSE)</f>
        <v>0.684210526315789</v>
      </c>
      <c r="G18" s="33">
        <f>COUNTIF(Sheet3!A:A,B18)</f>
        <v>42</v>
      </c>
      <c r="H18" s="32">
        <f t="shared" si="7"/>
        <v>0.552631578947368</v>
      </c>
      <c r="I18" s="33">
        <v>9</v>
      </c>
      <c r="J18" s="33">
        <f>VLOOKUP(B18,'[3]Sheet1 (2)'!$B$1:$K$65536,10,FALSE)</f>
        <v>1116</v>
      </c>
      <c r="K18" s="33"/>
      <c r="L18" s="33"/>
      <c r="M18" s="42">
        <f t="shared" ref="M18:M23" si="10">J18+K18*1.5+L18*2</f>
        <v>1116</v>
      </c>
      <c r="N18" s="43">
        <f t="shared" ref="N18:N22" si="11">M18/E18</f>
        <v>14.6842105263158</v>
      </c>
      <c r="O18" s="33">
        <v>71</v>
      </c>
      <c r="P18" s="33">
        <v>1</v>
      </c>
      <c r="Q18" s="33">
        <v>5</v>
      </c>
      <c r="R18" s="33"/>
      <c r="S18" s="43">
        <f t="shared" si="8"/>
        <v>8.08695652173913</v>
      </c>
      <c r="T18" s="33">
        <f>VLOOKUP(B18,Sheet2!A:B,2,FALSE)</f>
        <v>9</v>
      </c>
      <c r="U18" s="33">
        <v>1</v>
      </c>
      <c r="V18" s="33">
        <v>5</v>
      </c>
      <c r="W18" s="46">
        <v>12.6301435781669</v>
      </c>
      <c r="X18" s="42"/>
      <c r="Y18" s="43">
        <f t="shared" si="9"/>
        <v>13.0327937495663</v>
      </c>
      <c r="Z18" s="49">
        <f>VLOOKUP(B18,[5]博士汇总!$B$1:$O$65536,14,FALSE)</f>
        <v>1</v>
      </c>
      <c r="AA18" s="44">
        <v>1</v>
      </c>
      <c r="AB18" s="44"/>
      <c r="AC18" s="44">
        <v>21</v>
      </c>
      <c r="AD18" s="50" t="e">
        <f t="shared" si="6"/>
        <v>#REF!</v>
      </c>
      <c r="AE18" s="51"/>
      <c r="AF18" s="52"/>
    </row>
    <row r="19" ht="42" customHeight="1" spans="1:32">
      <c r="A19" s="28">
        <v>16</v>
      </c>
      <c r="B19" s="29" t="s">
        <v>46</v>
      </c>
      <c r="C19" s="30" t="e">
        <f ca="1">SUMIF(博士研究生引进计划!A:A,B19,博士研究生引进计划!#REF!)</f>
        <v>#REF!</v>
      </c>
      <c r="D19" s="28" t="e">
        <f>SUMIF(#REF!,B19,#REF!)</f>
        <v>#REF!</v>
      </c>
      <c r="E19" s="31">
        <f>VLOOKUP(B19,[1]汇总表格!$B:$D,3,FALSE)</f>
        <v>111</v>
      </c>
      <c r="F19" s="32">
        <f>VLOOKUP(B19,'[2]师资队伍结构比例-余'!$B:$E,4,FALSE)</f>
        <v>0.198198198198198</v>
      </c>
      <c r="G19" s="33">
        <f>COUNTIF(Sheet3!A:A,B19)</f>
        <v>40</v>
      </c>
      <c r="H19" s="32">
        <f t="shared" si="7"/>
        <v>0.36036036036036</v>
      </c>
      <c r="I19" s="33">
        <v>15</v>
      </c>
      <c r="J19" s="33">
        <f>VLOOKUP(B19,'[3]Sheet1 (2)'!$B$1:$K$65536,10,FALSE)</f>
        <v>1098</v>
      </c>
      <c r="K19" s="33"/>
      <c r="L19" s="33"/>
      <c r="M19" s="42">
        <f t="shared" si="10"/>
        <v>1098</v>
      </c>
      <c r="N19" s="43">
        <f t="shared" si="11"/>
        <v>9.89189189189189</v>
      </c>
      <c r="O19" s="33">
        <v>13</v>
      </c>
      <c r="P19" s="33"/>
      <c r="Q19" s="33"/>
      <c r="R19" s="33"/>
      <c r="S19" s="43">
        <f t="shared" si="8"/>
        <v>10.0733944954128</v>
      </c>
      <c r="T19" s="33">
        <f>VLOOKUP(B19,Sheet2!A:B,2,FALSE)</f>
        <v>15</v>
      </c>
      <c r="U19" s="33">
        <v>0</v>
      </c>
      <c r="V19" s="33">
        <v>0</v>
      </c>
      <c r="W19" s="46">
        <v>16.2164806435723</v>
      </c>
      <c r="X19" s="42"/>
      <c r="Y19" s="43">
        <f t="shared" si="9"/>
        <v>9.78465902426154</v>
      </c>
      <c r="Z19" s="49"/>
      <c r="AA19" s="49"/>
      <c r="AB19" s="44"/>
      <c r="AC19" s="44">
        <v>13</v>
      </c>
      <c r="AD19" s="50" t="e">
        <f t="shared" si="6"/>
        <v>#REF!</v>
      </c>
      <c r="AE19" s="51"/>
      <c r="AF19" s="52"/>
    </row>
    <row r="20" ht="42" customHeight="1" spans="1:32">
      <c r="A20" s="28">
        <v>17</v>
      </c>
      <c r="B20" s="29" t="s">
        <v>47</v>
      </c>
      <c r="C20" s="30" t="e">
        <f ca="1">SUMIF(博士研究生引进计划!A:A,B20,博士研究生引进计划!#REF!)</f>
        <v>#REF!</v>
      </c>
      <c r="D20" s="28" t="e">
        <f>SUMIF(#REF!,B20,#REF!)</f>
        <v>#REF!</v>
      </c>
      <c r="E20" s="31">
        <f>VLOOKUP(B20,[1]汇总表格!$B:$D,3,FALSE)</f>
        <v>66</v>
      </c>
      <c r="F20" s="32">
        <f>VLOOKUP(B20,'[2]师资队伍结构比例-余'!$B:$E,4,FALSE)</f>
        <v>0.227272727272727</v>
      </c>
      <c r="G20" s="33">
        <f>COUNTIF(Sheet3!A:A,B20)</f>
        <v>23</v>
      </c>
      <c r="H20" s="32">
        <f t="shared" si="7"/>
        <v>0.348484848484849</v>
      </c>
      <c r="I20" s="33">
        <v>5</v>
      </c>
      <c r="J20" s="33">
        <f>VLOOKUP(B20,'[3]Sheet1 (2)'!$B$1:$K$65536,10,FALSE)</f>
        <v>981</v>
      </c>
      <c r="K20" s="33">
        <f>VLOOKUP(B20,[4]aa!$A$1:$B$65536,2,FALSE)</f>
        <v>5</v>
      </c>
      <c r="L20" s="33"/>
      <c r="M20" s="42">
        <f t="shared" si="10"/>
        <v>988.5</v>
      </c>
      <c r="N20" s="43">
        <f t="shared" si="11"/>
        <v>14.9772727272727</v>
      </c>
      <c r="O20" s="33">
        <v>30</v>
      </c>
      <c r="P20" s="33"/>
      <c r="Q20" s="33"/>
      <c r="R20" s="33"/>
      <c r="S20" s="43">
        <f t="shared" si="8"/>
        <v>10.7802197802198</v>
      </c>
      <c r="T20" s="33">
        <f>VLOOKUP(B20,Sheet2!A:B,2,FALSE)</f>
        <v>5</v>
      </c>
      <c r="U20" s="33">
        <v>0</v>
      </c>
      <c r="V20" s="33">
        <v>0</v>
      </c>
      <c r="W20" s="46">
        <v>17.2694988671809</v>
      </c>
      <c r="X20" s="42"/>
      <c r="Y20" s="43">
        <f t="shared" si="9"/>
        <v>12.5336180018822</v>
      </c>
      <c r="Z20" s="49"/>
      <c r="AA20" s="49"/>
      <c r="AB20" s="44"/>
      <c r="AC20" s="44">
        <v>14</v>
      </c>
      <c r="AD20" s="50" t="e">
        <f t="shared" si="6"/>
        <v>#REF!</v>
      </c>
      <c r="AE20" s="51"/>
      <c r="AF20" s="52"/>
    </row>
    <row r="21" ht="42" customHeight="1" spans="1:32">
      <c r="A21" s="28">
        <v>18</v>
      </c>
      <c r="B21" s="29" t="s">
        <v>48</v>
      </c>
      <c r="C21" s="30" t="e">
        <f ca="1">SUMIF(博士研究生引进计划!A:A,B21,博士研究生引进计划!#REF!)</f>
        <v>#REF!</v>
      </c>
      <c r="D21" s="28" t="e">
        <f>SUMIF(#REF!,B21,#REF!)</f>
        <v>#REF!</v>
      </c>
      <c r="E21" s="31">
        <f>VLOOKUP(B21,[1]汇总表格!$B:$D,3,FALSE)</f>
        <v>42</v>
      </c>
      <c r="F21" s="32">
        <f>VLOOKUP(B21,'[2]师资队伍结构比例-余'!$B:$E,4,FALSE)</f>
        <v>0.0714285714285714</v>
      </c>
      <c r="G21" s="33">
        <f>COUNTIF(Sheet3!A:A,B21)</f>
        <v>10</v>
      </c>
      <c r="H21" s="32">
        <f t="shared" si="7"/>
        <v>0.238095238095238</v>
      </c>
      <c r="I21" s="33">
        <v>0</v>
      </c>
      <c r="J21" s="33">
        <f>VLOOKUP(B21,'[3]Sheet1 (2)'!$B$1:$K$65536,10,FALSE)</f>
        <v>550</v>
      </c>
      <c r="K21" s="33"/>
      <c r="L21" s="33"/>
      <c r="M21" s="42">
        <f t="shared" si="10"/>
        <v>550</v>
      </c>
      <c r="N21" s="43">
        <f t="shared" si="11"/>
        <v>13.0952380952381</v>
      </c>
      <c r="O21" s="33">
        <v>3</v>
      </c>
      <c r="P21" s="33"/>
      <c r="Q21" s="33"/>
      <c r="R21" s="33" t="s">
        <v>49</v>
      </c>
      <c r="S21" s="43">
        <f t="shared" si="8"/>
        <v>12.2222222222222</v>
      </c>
      <c r="T21" s="33">
        <v>0</v>
      </c>
      <c r="U21" s="33">
        <v>0</v>
      </c>
      <c r="V21" s="33">
        <v>0</v>
      </c>
      <c r="W21" s="46">
        <v>4.60087962315139</v>
      </c>
      <c r="X21" s="33" t="s">
        <v>49</v>
      </c>
      <c r="Y21" s="43">
        <f t="shared" si="9"/>
        <v>11.8023523257007</v>
      </c>
      <c r="Z21" s="49"/>
      <c r="AA21" s="49"/>
      <c r="AB21" s="44"/>
      <c r="AC21" s="44">
        <v>1</v>
      </c>
      <c r="AD21" s="50" t="e">
        <f t="shared" si="6"/>
        <v>#REF!</v>
      </c>
      <c r="AE21" s="54">
        <v>1</v>
      </c>
      <c r="AF21" s="55" t="s">
        <v>50</v>
      </c>
    </row>
    <row r="22" ht="60" customHeight="1" spans="1:32">
      <c r="A22" s="28">
        <v>19</v>
      </c>
      <c r="B22" s="29" t="s">
        <v>51</v>
      </c>
      <c r="C22" s="30" t="e">
        <f ca="1">SUMIF(博士研究生引进计划!A:A,B22,博士研究生引进计划!#REF!)</f>
        <v>#REF!</v>
      </c>
      <c r="D22" s="28" t="e">
        <f>SUMIF(#REF!,B22,#REF!)</f>
        <v>#REF!</v>
      </c>
      <c r="E22" s="31">
        <f>VLOOKUP(B22,[1]汇总表格!$B:$D,3,FALSE)</f>
        <v>10</v>
      </c>
      <c r="F22" s="32">
        <f>VLOOKUP(B22,'[2]师资队伍结构比例-余'!$B:$E,4,FALSE)</f>
        <v>0.2</v>
      </c>
      <c r="G22" s="33">
        <f>COUNTIF(Sheet3!A:A,B22)</f>
        <v>7</v>
      </c>
      <c r="H22" s="32">
        <f t="shared" si="7"/>
        <v>0.7</v>
      </c>
      <c r="I22" s="33">
        <v>3</v>
      </c>
      <c r="J22" s="33">
        <f>VLOOKUP(B22,'[3]Sheet1 (2)'!$B$1:$K$65536,10,FALSE)</f>
        <v>603</v>
      </c>
      <c r="K22" s="33"/>
      <c r="L22" s="33"/>
      <c r="M22" s="42">
        <f t="shared" si="10"/>
        <v>603</v>
      </c>
      <c r="N22" s="43">
        <f t="shared" si="11"/>
        <v>60.3</v>
      </c>
      <c r="O22" s="33">
        <v>2</v>
      </c>
      <c r="P22" s="33"/>
      <c r="Q22" s="33"/>
      <c r="R22" s="33" t="s">
        <v>49</v>
      </c>
      <c r="S22" s="43">
        <f t="shared" si="8"/>
        <v>67</v>
      </c>
      <c r="T22" s="33">
        <f>VLOOKUP(B22,Sheet2!A:B,2,FALSE)</f>
        <v>3</v>
      </c>
      <c r="U22" s="33">
        <v>0</v>
      </c>
      <c r="V22" s="33">
        <v>0</v>
      </c>
      <c r="W22" s="46">
        <v>19.4241361554877</v>
      </c>
      <c r="X22" s="33" t="s">
        <v>49</v>
      </c>
      <c r="Y22" s="43">
        <f t="shared" si="9"/>
        <v>22.820045902419</v>
      </c>
      <c r="Z22" s="49"/>
      <c r="AA22" s="49"/>
      <c r="AB22" s="44"/>
      <c r="AC22" s="44">
        <v>3</v>
      </c>
      <c r="AD22" s="50" t="e">
        <f t="shared" si="6"/>
        <v>#REF!</v>
      </c>
      <c r="AE22" s="54">
        <v>1</v>
      </c>
      <c r="AF22" s="56"/>
    </row>
    <row r="23" ht="60" customHeight="1" spans="1:32">
      <c r="A23" s="28">
        <v>20</v>
      </c>
      <c r="B23" s="29" t="s">
        <v>52</v>
      </c>
      <c r="C23" s="30" t="e">
        <f ca="1">SUMIF(博士研究生引进计划!A:A,B23,博士研究生引进计划!#REF!)</f>
        <v>#REF!</v>
      </c>
      <c r="D23" s="28" t="e">
        <f>SUMIF(#REF!,B23,#REF!)</f>
        <v>#REF!</v>
      </c>
      <c r="E23" s="31">
        <f>VLOOKUP(B23,[1]汇总表格!$B:$D,3,FALSE)</f>
        <v>40</v>
      </c>
      <c r="F23" s="32">
        <f>VLOOKUP(B23,'[2]师资队伍结构比例-余'!$B:$E,4,FALSE)</f>
        <v>0</v>
      </c>
      <c r="G23" s="33">
        <f>COUNTIF(Sheet3!A:A,B23)</f>
        <v>13</v>
      </c>
      <c r="H23" s="32">
        <f t="shared" si="7"/>
        <v>0.325</v>
      </c>
      <c r="I23" s="33">
        <v>8</v>
      </c>
      <c r="J23" s="33"/>
      <c r="K23" s="33"/>
      <c r="L23" s="33"/>
      <c r="M23" s="42">
        <f t="shared" si="10"/>
        <v>0</v>
      </c>
      <c r="N23" s="43"/>
      <c r="O23" s="33">
        <v>0</v>
      </c>
      <c r="P23" s="33"/>
      <c r="Q23" s="33"/>
      <c r="R23" s="33" t="s">
        <v>49</v>
      </c>
      <c r="S23" s="43">
        <f t="shared" si="8"/>
        <v>0</v>
      </c>
      <c r="T23" s="33">
        <f>VLOOKUP(B23,Sheet2!A:B,2,FALSE)</f>
        <v>8</v>
      </c>
      <c r="U23" s="33">
        <v>0</v>
      </c>
      <c r="V23" s="33">
        <v>0</v>
      </c>
      <c r="W23" s="46">
        <v>0</v>
      </c>
      <c r="X23" s="33" t="s">
        <v>49</v>
      </c>
      <c r="Y23" s="43"/>
      <c r="Z23" s="49"/>
      <c r="AA23" s="49"/>
      <c r="AB23" s="44"/>
      <c r="AC23" s="44">
        <v>1</v>
      </c>
      <c r="AD23" s="50" t="e">
        <f t="shared" si="6"/>
        <v>#REF!</v>
      </c>
      <c r="AE23" s="54">
        <v>1</v>
      </c>
      <c r="AF23" s="56"/>
    </row>
    <row r="24" ht="81" customHeight="1" spans="1:32">
      <c r="A24" s="28">
        <v>21</v>
      </c>
      <c r="B24" s="29" t="s">
        <v>53</v>
      </c>
      <c r="C24" s="30" t="e">
        <f ca="1">SUMIF(博士研究生引进计划!A:A,B24,博士研究生引进计划!#REF!)</f>
        <v>#REF!</v>
      </c>
      <c r="D24" s="28" t="e">
        <f>SUMIF(#REF!,B24,#REF!)</f>
        <v>#REF!</v>
      </c>
      <c r="E24" s="31">
        <v>47</v>
      </c>
      <c r="F24" s="32">
        <f>VLOOKUP(B24,'[2]师资队伍结构比例-余'!$B:$E,4,FALSE)</f>
        <v>0.41025641025641</v>
      </c>
      <c r="G24" s="33">
        <f>COUNTIF(Sheet3!A:A,B24)</f>
        <v>28</v>
      </c>
      <c r="H24" s="32">
        <f t="shared" si="7"/>
        <v>0.595744680851064</v>
      </c>
      <c r="I24" s="33">
        <v>11</v>
      </c>
      <c r="J24" s="33"/>
      <c r="K24" s="33"/>
      <c r="L24" s="33"/>
      <c r="M24" s="42"/>
      <c r="N24" s="43">
        <f>M39/E24</f>
        <v>681.404255319149</v>
      </c>
      <c r="O24" s="33">
        <v>40</v>
      </c>
      <c r="P24" s="33"/>
      <c r="Q24" s="33"/>
      <c r="R24" s="33">
        <v>20</v>
      </c>
      <c r="S24" s="43">
        <f>J39/(E24+R24+O24-T24)</f>
        <v>277.6875</v>
      </c>
      <c r="T24" s="33">
        <f>VLOOKUP(B24,Sheet2!A:B,2,FALSE)</f>
        <v>11</v>
      </c>
      <c r="U24" s="33">
        <v>0</v>
      </c>
      <c r="V24" s="33">
        <v>1</v>
      </c>
      <c r="W24" s="46">
        <v>46.1159032279724</v>
      </c>
      <c r="X24" s="42">
        <v>20</v>
      </c>
      <c r="Y24" s="43">
        <f>J39/(E24+U24+V24+X24+W24-T24)</f>
        <v>258.52462292905</v>
      </c>
      <c r="Z24" s="49">
        <f>VLOOKUP(B24,[5]博士汇总!$B$1:$O$65536,14,FALSE)</f>
        <v>1</v>
      </c>
      <c r="AA24" s="49"/>
      <c r="AB24" s="44"/>
      <c r="AC24" s="44">
        <v>10</v>
      </c>
      <c r="AD24" s="50" t="e">
        <f t="shared" si="6"/>
        <v>#REF!</v>
      </c>
      <c r="AE24" s="51">
        <v>20</v>
      </c>
      <c r="AF24" s="57" t="s">
        <v>54</v>
      </c>
    </row>
    <row r="25" ht="42" customHeight="1" spans="1:32">
      <c r="A25" s="28">
        <v>22</v>
      </c>
      <c r="B25" s="29" t="s">
        <v>55</v>
      </c>
      <c r="C25" s="30" t="e">
        <f ca="1">SUMIF(博士研究生引进计划!A:A,B25,博士研究生引进计划!#REF!)</f>
        <v>#REF!</v>
      </c>
      <c r="D25" s="28" t="e">
        <f>SUMIF(#REF!,B25,#REF!)</f>
        <v>#REF!</v>
      </c>
      <c r="E25" s="31">
        <f>VLOOKUP(B25,[1]汇总表格!$B:$D,3,FALSE)</f>
        <v>2</v>
      </c>
      <c r="F25" s="33"/>
      <c r="G25" s="33"/>
      <c r="H25" s="32"/>
      <c r="I25" s="33"/>
      <c r="J25" s="33"/>
      <c r="K25" s="33"/>
      <c r="L25" s="33"/>
      <c r="M25" s="42"/>
      <c r="N25" s="33"/>
      <c r="O25" s="33">
        <v>24</v>
      </c>
      <c r="P25" s="33"/>
      <c r="Q25" s="33">
        <v>4</v>
      </c>
      <c r="R25" s="33"/>
      <c r="S25" s="47"/>
      <c r="T25" s="33"/>
      <c r="U25" s="33">
        <v>1</v>
      </c>
      <c r="V25" s="33">
        <v>2</v>
      </c>
      <c r="W25" s="42"/>
      <c r="X25" s="42"/>
      <c r="Y25" s="43"/>
      <c r="Z25" s="44"/>
      <c r="AA25" s="44"/>
      <c r="AB25" s="44"/>
      <c r="AC25" s="44">
        <v>10</v>
      </c>
      <c r="AD25" s="50" t="e">
        <f t="shared" si="6"/>
        <v>#REF!</v>
      </c>
      <c r="AE25" s="51"/>
      <c r="AF25" s="52"/>
    </row>
    <row r="26" ht="42" customHeight="1" spans="1:32">
      <c r="A26" s="28">
        <v>23</v>
      </c>
      <c r="B26" s="29" t="s">
        <v>56</v>
      </c>
      <c r="C26" s="30" t="e">
        <f ca="1">SUMIF(博士研究生引进计划!A:A,B26,博士研究生引进计划!#REF!)</f>
        <v>#REF!</v>
      </c>
      <c r="D26" s="28" t="e">
        <f>SUMIF(#REF!,B26,#REF!)</f>
        <v>#REF!</v>
      </c>
      <c r="E26" s="31">
        <f>VLOOKUP(B26,[1]汇总表格!$B:$D,3,FALSE)</f>
        <v>4</v>
      </c>
      <c r="F26" s="33"/>
      <c r="G26" s="33"/>
      <c r="H26" s="32"/>
      <c r="I26" s="33">
        <v>1</v>
      </c>
      <c r="J26" s="33"/>
      <c r="K26" s="33"/>
      <c r="L26" s="33"/>
      <c r="M26" s="42"/>
      <c r="N26" s="33"/>
      <c r="O26" s="33"/>
      <c r="P26" s="33"/>
      <c r="Q26" s="33"/>
      <c r="R26" s="33"/>
      <c r="S26" s="47"/>
      <c r="T26" s="33">
        <f>VLOOKUP(B26,Sheet2!A:B,2,FALSE)</f>
        <v>1</v>
      </c>
      <c r="U26" s="33"/>
      <c r="V26" s="33"/>
      <c r="W26" s="42"/>
      <c r="X26" s="42"/>
      <c r="Y26" s="43"/>
      <c r="Z26" s="58"/>
      <c r="AA26" s="58"/>
      <c r="AB26" s="47"/>
      <c r="AC26" s="33">
        <v>2</v>
      </c>
      <c r="AD26" s="50" t="e">
        <f t="shared" si="6"/>
        <v>#REF!</v>
      </c>
      <c r="AE26" s="51"/>
      <c r="AF26" s="52"/>
    </row>
    <row r="27" ht="42" customHeight="1" spans="1:32">
      <c r="A27" s="28">
        <v>24</v>
      </c>
      <c r="B27" s="29" t="s">
        <v>57</v>
      </c>
      <c r="C27" s="30"/>
      <c r="D27" s="28" t="e">
        <f>SUMIF(#REF!,B27,#REF!)</f>
        <v>#REF!</v>
      </c>
      <c r="E27" s="31"/>
      <c r="F27" s="33"/>
      <c r="G27" s="33"/>
      <c r="H27" s="32"/>
      <c r="I27" s="33"/>
      <c r="J27" s="33"/>
      <c r="K27" s="33"/>
      <c r="L27" s="33"/>
      <c r="M27" s="42"/>
      <c r="N27" s="33"/>
      <c r="O27" s="33"/>
      <c r="P27" s="33"/>
      <c r="Q27" s="33"/>
      <c r="R27" s="33"/>
      <c r="S27" s="47"/>
      <c r="T27" s="33"/>
      <c r="U27" s="33"/>
      <c r="V27" s="33"/>
      <c r="W27" s="42"/>
      <c r="X27" s="42"/>
      <c r="Y27" s="43"/>
      <c r="Z27" s="58"/>
      <c r="AA27" s="58"/>
      <c r="AB27" s="47"/>
      <c r="AC27" s="33"/>
      <c r="AD27" s="50" t="e">
        <f t="shared" si="6"/>
        <v>#REF!</v>
      </c>
      <c r="AE27" s="51"/>
      <c r="AF27" s="52"/>
    </row>
    <row r="28" ht="42" customHeight="1" spans="1:32">
      <c r="A28" s="28">
        <v>25</v>
      </c>
      <c r="B28" s="29" t="s">
        <v>58</v>
      </c>
      <c r="C28" s="30">
        <v>2</v>
      </c>
      <c r="D28" s="28" t="e">
        <f>SUMIF(#REF!,B28,#REF!)</f>
        <v>#REF!</v>
      </c>
      <c r="E28" s="31"/>
      <c r="F28" s="33"/>
      <c r="G28" s="33"/>
      <c r="H28" s="32"/>
      <c r="I28" s="33"/>
      <c r="J28" s="33"/>
      <c r="K28" s="33"/>
      <c r="L28" s="33"/>
      <c r="M28" s="42"/>
      <c r="N28" s="33"/>
      <c r="O28" s="33"/>
      <c r="P28" s="33"/>
      <c r="Q28" s="33"/>
      <c r="R28" s="33"/>
      <c r="S28" s="47"/>
      <c r="T28" s="33"/>
      <c r="U28" s="33"/>
      <c r="V28" s="33"/>
      <c r="W28" s="42"/>
      <c r="X28" s="42"/>
      <c r="Y28" s="43"/>
      <c r="Z28" s="58"/>
      <c r="AA28" s="58"/>
      <c r="AB28" s="47"/>
      <c r="AC28" s="33">
        <v>2</v>
      </c>
      <c r="AD28" s="50" t="e">
        <f t="shared" si="6"/>
        <v>#REF!</v>
      </c>
      <c r="AE28" s="51"/>
      <c r="AF28" s="52"/>
    </row>
    <row r="29" ht="42" customHeight="1" spans="1:32">
      <c r="A29" s="28">
        <v>26</v>
      </c>
      <c r="B29" s="29" t="s">
        <v>59</v>
      </c>
      <c r="C29" s="30"/>
      <c r="D29" s="28" t="e">
        <f>SUMIF(#REF!,B29,#REF!)</f>
        <v>#REF!</v>
      </c>
      <c r="E29" s="31"/>
      <c r="F29" s="33"/>
      <c r="G29" s="33"/>
      <c r="H29" s="32"/>
      <c r="I29" s="33"/>
      <c r="J29" s="33"/>
      <c r="K29" s="33"/>
      <c r="L29" s="33"/>
      <c r="M29" s="42"/>
      <c r="N29" s="33"/>
      <c r="O29" s="33"/>
      <c r="P29" s="33"/>
      <c r="Q29" s="33"/>
      <c r="R29" s="33"/>
      <c r="S29" s="47"/>
      <c r="T29" s="33"/>
      <c r="U29" s="33"/>
      <c r="V29" s="33"/>
      <c r="W29" s="42"/>
      <c r="X29" s="42"/>
      <c r="Y29" s="43"/>
      <c r="Z29" s="58"/>
      <c r="AA29" s="58"/>
      <c r="AB29" s="47"/>
      <c r="AC29" s="33"/>
      <c r="AD29" s="50" t="e">
        <f t="shared" si="6"/>
        <v>#REF!</v>
      </c>
      <c r="AE29" s="51"/>
      <c r="AF29" s="52"/>
    </row>
    <row r="30" ht="42" customHeight="1" spans="1:32">
      <c r="A30" s="28">
        <v>27</v>
      </c>
      <c r="B30" s="29" t="s">
        <v>60</v>
      </c>
      <c r="C30" s="30"/>
      <c r="D30" s="28" t="e">
        <f>SUMIF(#REF!,B30,#REF!)</f>
        <v>#REF!</v>
      </c>
      <c r="E30" s="31"/>
      <c r="F30" s="33"/>
      <c r="G30" s="33"/>
      <c r="H30" s="32"/>
      <c r="I30" s="33"/>
      <c r="J30" s="33"/>
      <c r="K30" s="33"/>
      <c r="L30" s="33"/>
      <c r="M30" s="42"/>
      <c r="N30" s="33"/>
      <c r="O30" s="33"/>
      <c r="P30" s="33"/>
      <c r="Q30" s="33"/>
      <c r="R30" s="33"/>
      <c r="S30" s="47"/>
      <c r="T30" s="33"/>
      <c r="U30" s="33"/>
      <c r="V30" s="33"/>
      <c r="W30" s="42"/>
      <c r="X30" s="42"/>
      <c r="Y30" s="43"/>
      <c r="Z30" s="58"/>
      <c r="AA30" s="58"/>
      <c r="AB30" s="47"/>
      <c r="AC30" s="33"/>
      <c r="AD30" s="50" t="e">
        <f t="shared" si="6"/>
        <v>#REF!</v>
      </c>
      <c r="AE30" s="51"/>
      <c r="AF30" s="52"/>
    </row>
    <row r="31" ht="42" customHeight="1" spans="1:32">
      <c r="A31" s="28">
        <v>28</v>
      </c>
      <c r="B31" s="29" t="s">
        <v>61</v>
      </c>
      <c r="C31" s="30"/>
      <c r="D31" s="28" t="e">
        <f>SUMIF(#REF!,B31,#REF!)</f>
        <v>#REF!</v>
      </c>
      <c r="E31" s="31">
        <f>VLOOKUP(B31,[1]汇总表格!$B:$D,3,FALSE)</f>
        <v>1</v>
      </c>
      <c r="F31" s="33"/>
      <c r="G31" s="33"/>
      <c r="H31" s="32"/>
      <c r="I31" s="33">
        <v>1</v>
      </c>
      <c r="J31" s="33"/>
      <c r="K31" s="33"/>
      <c r="L31" s="33"/>
      <c r="M31" s="42"/>
      <c r="N31" s="33"/>
      <c r="O31" s="33"/>
      <c r="P31" s="33"/>
      <c r="Q31" s="33"/>
      <c r="R31" s="33"/>
      <c r="S31" s="47"/>
      <c r="T31" s="33">
        <f>VLOOKUP(B31,Sheet2!A:B,2,FALSE)</f>
        <v>1</v>
      </c>
      <c r="U31" s="33"/>
      <c r="V31" s="33"/>
      <c r="W31" s="42"/>
      <c r="X31" s="42"/>
      <c r="Y31" s="43"/>
      <c r="Z31" s="58"/>
      <c r="AA31" s="58"/>
      <c r="AB31" s="47"/>
      <c r="AC31" s="33"/>
      <c r="AD31" s="50" t="e">
        <f t="shared" si="6"/>
        <v>#REF!</v>
      </c>
      <c r="AE31" s="51"/>
      <c r="AF31" s="52"/>
    </row>
    <row r="32" ht="42" customHeight="1" spans="1:32">
      <c r="A32" s="28">
        <v>29</v>
      </c>
      <c r="B32" s="29" t="s">
        <v>62</v>
      </c>
      <c r="C32" s="30"/>
      <c r="D32" s="28" t="e">
        <f>SUMIF(#REF!,B32,#REF!)</f>
        <v>#REF!</v>
      </c>
      <c r="E32" s="31"/>
      <c r="F32" s="33"/>
      <c r="G32" s="33"/>
      <c r="H32" s="32"/>
      <c r="I32" s="33"/>
      <c r="J32" s="33"/>
      <c r="K32" s="33"/>
      <c r="L32" s="33"/>
      <c r="M32" s="42"/>
      <c r="N32" s="33"/>
      <c r="O32" s="33"/>
      <c r="P32" s="33"/>
      <c r="Q32" s="33"/>
      <c r="R32" s="33"/>
      <c r="S32" s="47"/>
      <c r="T32" s="33"/>
      <c r="U32" s="33"/>
      <c r="V32" s="33"/>
      <c r="W32" s="42"/>
      <c r="X32" s="42"/>
      <c r="Y32" s="43"/>
      <c r="Z32" s="58"/>
      <c r="AA32" s="58"/>
      <c r="AB32" s="47"/>
      <c r="AC32" s="33"/>
      <c r="AD32" s="50" t="e">
        <f t="shared" si="6"/>
        <v>#REF!</v>
      </c>
      <c r="AE32" s="51"/>
      <c r="AF32" s="52"/>
    </row>
    <row r="33" ht="42" customHeight="1" spans="1:32">
      <c r="A33" s="28">
        <v>30</v>
      </c>
      <c r="B33" s="29" t="s">
        <v>63</v>
      </c>
      <c r="C33" s="30"/>
      <c r="D33" s="28" t="e">
        <f>SUMIF(#REF!,B33,#REF!)</f>
        <v>#REF!</v>
      </c>
      <c r="E33" s="31"/>
      <c r="F33" s="33"/>
      <c r="G33" s="33"/>
      <c r="H33" s="32"/>
      <c r="I33" s="33"/>
      <c r="J33" s="33"/>
      <c r="K33" s="33"/>
      <c r="L33" s="33"/>
      <c r="M33" s="42"/>
      <c r="N33" s="33"/>
      <c r="O33" s="33"/>
      <c r="P33" s="33"/>
      <c r="Q33" s="33"/>
      <c r="R33" s="33"/>
      <c r="S33" s="47"/>
      <c r="T33" s="33"/>
      <c r="U33" s="33"/>
      <c r="V33" s="33"/>
      <c r="W33" s="42"/>
      <c r="X33" s="42"/>
      <c r="Y33" s="43"/>
      <c r="Z33" s="58"/>
      <c r="AA33" s="58"/>
      <c r="AB33" s="47"/>
      <c r="AC33" s="33"/>
      <c r="AD33" s="50" t="e">
        <f t="shared" si="6"/>
        <v>#REF!</v>
      </c>
      <c r="AE33" s="51"/>
      <c r="AF33" s="52"/>
    </row>
    <row r="34" ht="42" customHeight="1" spans="1:32">
      <c r="A34" s="28">
        <v>31</v>
      </c>
      <c r="B34" s="29" t="s">
        <v>64</v>
      </c>
      <c r="C34" s="30"/>
      <c r="D34" s="28" t="e">
        <f>SUMIF(#REF!,B34,#REF!)</f>
        <v>#REF!</v>
      </c>
      <c r="E34" s="31"/>
      <c r="F34" s="33"/>
      <c r="G34" s="33"/>
      <c r="H34" s="32"/>
      <c r="I34" s="33"/>
      <c r="J34" s="33"/>
      <c r="K34" s="33"/>
      <c r="L34" s="33"/>
      <c r="M34" s="42"/>
      <c r="N34" s="33"/>
      <c r="O34" s="33"/>
      <c r="P34" s="33"/>
      <c r="Q34" s="33"/>
      <c r="R34" s="33"/>
      <c r="S34" s="47"/>
      <c r="T34" s="33"/>
      <c r="U34" s="33"/>
      <c r="V34" s="33"/>
      <c r="W34" s="42"/>
      <c r="X34" s="42"/>
      <c r="Y34" s="43"/>
      <c r="Z34" s="58"/>
      <c r="AA34" s="58"/>
      <c r="AB34" s="47"/>
      <c r="AC34" s="33"/>
      <c r="AD34" s="50" t="e">
        <f t="shared" si="6"/>
        <v>#REF!</v>
      </c>
      <c r="AE34" s="51"/>
      <c r="AF34" s="52"/>
    </row>
    <row r="35" ht="135.95" customHeight="1" spans="1:32">
      <c r="A35" s="28">
        <v>32</v>
      </c>
      <c r="B35" s="29" t="s">
        <v>65</v>
      </c>
      <c r="C35" s="30"/>
      <c r="D35" s="28" t="e">
        <f>SUMIF(#REF!,B35,#REF!)</f>
        <v>#REF!</v>
      </c>
      <c r="E35" s="31">
        <v>87</v>
      </c>
      <c r="F35" s="33"/>
      <c r="G35" s="33"/>
      <c r="H35" s="32"/>
      <c r="I35" s="33"/>
      <c r="J35" s="33"/>
      <c r="K35" s="33"/>
      <c r="L35" s="33"/>
      <c r="M35" s="42"/>
      <c r="N35" s="33"/>
      <c r="O35" s="33"/>
      <c r="P35" s="33"/>
      <c r="Q35" s="33"/>
      <c r="R35" s="33"/>
      <c r="S35" s="47"/>
      <c r="T35" s="33"/>
      <c r="U35" s="33"/>
      <c r="V35" s="33"/>
      <c r="W35" s="42"/>
      <c r="X35" s="42"/>
      <c r="Y35" s="43"/>
      <c r="Z35" s="58"/>
      <c r="AA35" s="58"/>
      <c r="AB35" s="47"/>
      <c r="AC35" s="33"/>
      <c r="AD35" s="50" t="e">
        <f t="shared" si="6"/>
        <v>#REF!</v>
      </c>
      <c r="AE35" s="51">
        <v>50</v>
      </c>
      <c r="AF35" s="57" t="s">
        <v>66</v>
      </c>
    </row>
    <row r="36" ht="48" customHeight="1" spans="1:32">
      <c r="A36" s="28">
        <v>33</v>
      </c>
      <c r="B36" s="29" t="s">
        <v>67</v>
      </c>
      <c r="C36" s="30">
        <v>2</v>
      </c>
      <c r="D36" s="28"/>
      <c r="E36" s="31"/>
      <c r="F36" s="33"/>
      <c r="G36" s="33"/>
      <c r="H36" s="32"/>
      <c r="I36" s="33"/>
      <c r="J36" s="33"/>
      <c r="K36" s="33"/>
      <c r="L36" s="33"/>
      <c r="M36" s="42"/>
      <c r="N36" s="33"/>
      <c r="O36" s="33"/>
      <c r="P36" s="33"/>
      <c r="Q36" s="33"/>
      <c r="R36" s="33"/>
      <c r="S36" s="47"/>
      <c r="T36" s="33"/>
      <c r="U36" s="33"/>
      <c r="V36" s="33"/>
      <c r="W36" s="42"/>
      <c r="X36" s="42"/>
      <c r="Y36" s="43"/>
      <c r="Z36" s="58"/>
      <c r="AA36" s="58"/>
      <c r="AB36" s="47"/>
      <c r="AC36" s="33">
        <v>2</v>
      </c>
      <c r="AD36" s="50">
        <f t="shared" si="6"/>
        <v>0</v>
      </c>
      <c r="AE36" s="51"/>
      <c r="AF36" s="52"/>
    </row>
    <row r="37" ht="48" customHeight="1" spans="1:32">
      <c r="A37" s="28">
        <v>34</v>
      </c>
      <c r="B37" s="29" t="s">
        <v>68</v>
      </c>
      <c r="C37" s="28"/>
      <c r="D37" s="28">
        <v>1</v>
      </c>
      <c r="E37" s="31"/>
      <c r="F37" s="33"/>
      <c r="G37" s="33"/>
      <c r="H37" s="32"/>
      <c r="I37" s="33"/>
      <c r="J37" s="33"/>
      <c r="K37" s="33"/>
      <c r="L37" s="33"/>
      <c r="M37" s="42"/>
      <c r="N37" s="33"/>
      <c r="O37" s="33"/>
      <c r="P37" s="33"/>
      <c r="Q37" s="33"/>
      <c r="R37" s="33"/>
      <c r="S37" s="47"/>
      <c r="T37" s="33"/>
      <c r="U37" s="33"/>
      <c r="V37" s="33"/>
      <c r="W37" s="42"/>
      <c r="X37" s="42"/>
      <c r="Y37" s="43"/>
      <c r="Z37" s="58"/>
      <c r="AA37" s="58"/>
      <c r="AB37" s="47"/>
      <c r="AC37" s="33"/>
      <c r="AD37" s="50">
        <f t="shared" si="6"/>
        <v>1</v>
      </c>
      <c r="AE37" s="51"/>
      <c r="AF37" s="52"/>
    </row>
    <row r="38" ht="48" customHeight="1" spans="1:32">
      <c r="A38" s="28">
        <v>35</v>
      </c>
      <c r="B38" s="29" t="s">
        <v>69</v>
      </c>
      <c r="C38" s="28"/>
      <c r="D38" s="28"/>
      <c r="E38" s="31">
        <v>22</v>
      </c>
      <c r="F38" s="33"/>
      <c r="G38" s="33"/>
      <c r="H38" s="32"/>
      <c r="I38" s="33"/>
      <c r="J38" s="33"/>
      <c r="K38" s="33"/>
      <c r="L38" s="33"/>
      <c r="M38" s="42"/>
      <c r="N38" s="33"/>
      <c r="O38" s="33"/>
      <c r="P38" s="33"/>
      <c r="Q38" s="33"/>
      <c r="R38" s="33"/>
      <c r="S38" s="47"/>
      <c r="T38" s="33"/>
      <c r="U38" s="33"/>
      <c r="V38" s="33"/>
      <c r="W38" s="42"/>
      <c r="X38" s="42"/>
      <c r="Y38" s="43"/>
      <c r="Z38" s="58"/>
      <c r="AA38" s="58"/>
      <c r="AB38" s="47"/>
      <c r="AC38" s="33"/>
      <c r="AD38" s="50">
        <f t="shared" si="6"/>
        <v>0</v>
      </c>
      <c r="AE38" s="51"/>
      <c r="AF38" s="52"/>
    </row>
    <row r="39" ht="48" customHeight="1" spans="1:32">
      <c r="A39" s="34" t="s">
        <v>70</v>
      </c>
      <c r="B39" s="34"/>
      <c r="C39" s="34" t="e">
        <f ca="1">SUM(C4:C38)</f>
        <v>#REF!</v>
      </c>
      <c r="D39" s="34" t="e">
        <f>SUM(D4:D38)</f>
        <v>#REF!</v>
      </c>
      <c r="E39" s="34">
        <f>SUM(E4:E38)</f>
        <v>1385</v>
      </c>
      <c r="F39" s="35"/>
      <c r="G39" s="35"/>
      <c r="H39" s="36"/>
      <c r="I39" s="35">
        <v>185</v>
      </c>
      <c r="J39" s="35">
        <f>SUM(J4:J19)</f>
        <v>26658</v>
      </c>
      <c r="K39" s="35"/>
      <c r="L39" s="35"/>
      <c r="M39" s="35">
        <f>SUM(M4:M22)</f>
        <v>32026</v>
      </c>
      <c r="N39" s="43">
        <f>J39/E39</f>
        <v>19.2476534296029</v>
      </c>
      <c r="O39" s="44">
        <f>SUM(O4:O25)</f>
        <v>784</v>
      </c>
      <c r="P39" s="44">
        <f>SUM(P4:P25)</f>
        <v>16</v>
      </c>
      <c r="Q39" s="44">
        <f>SUM(Q4:Q25)</f>
        <v>56</v>
      </c>
      <c r="R39" s="44"/>
      <c r="S39" s="43">
        <f>J39/(E39+O39-T39)</f>
        <v>13.4364919354839</v>
      </c>
      <c r="T39" s="35">
        <v>185</v>
      </c>
      <c r="U39" s="44">
        <f>SUM(U4:U25)</f>
        <v>20</v>
      </c>
      <c r="V39" s="44">
        <f>SUM(V4:V25)</f>
        <v>65</v>
      </c>
      <c r="W39" s="44">
        <f>SUM(W4:W25)</f>
        <v>800</v>
      </c>
      <c r="X39" s="44">
        <v>20</v>
      </c>
      <c r="Y39" s="59">
        <f>J39/(E39+U39+V39+W39-T39)</f>
        <v>12.7856115107914</v>
      </c>
      <c r="Z39" s="60"/>
      <c r="AA39" s="60"/>
      <c r="AB39" s="47"/>
      <c r="AC39" s="35">
        <f>SUM(AC4:AC38)</f>
        <v>291</v>
      </c>
      <c r="AD39" s="51" t="e">
        <f>SUM(AD4:AD38)</f>
        <v>#REF!</v>
      </c>
      <c r="AE39" s="61"/>
      <c r="AF39" s="52"/>
    </row>
    <row r="40" ht="48" customHeight="1" spans="1:32">
      <c r="A40" s="37" t="s">
        <v>71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45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62"/>
    </row>
  </sheetData>
  <mergeCells count="36">
    <mergeCell ref="O1:S1"/>
    <mergeCell ref="U1:Y1"/>
    <mergeCell ref="P2:Q2"/>
    <mergeCell ref="A39:B39"/>
    <mergeCell ref="A40:AF40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2:O3"/>
    <mergeCell ref="R2:R3"/>
    <mergeCell ref="S2:S3"/>
    <mergeCell ref="T1:T3"/>
    <mergeCell ref="U2:U3"/>
    <mergeCell ref="V2:V3"/>
    <mergeCell ref="W2:W3"/>
    <mergeCell ref="X2:X3"/>
    <mergeCell ref="Y2:Y3"/>
    <mergeCell ref="Z1:Z3"/>
    <mergeCell ref="AA1:AA3"/>
    <mergeCell ref="AB1:AB3"/>
    <mergeCell ref="AC1:AC3"/>
    <mergeCell ref="AD1:AD3"/>
    <mergeCell ref="AE1:AE3"/>
    <mergeCell ref="AF1:AF3"/>
    <mergeCell ref="AF21:AF23"/>
  </mergeCells>
  <pageMargins left="0.0388888888888889" right="0.118055555555556" top="0.708333333333333" bottom="0.0784722222222222" header="0.590277777777778" footer="0.156944444444444"/>
  <pageSetup paperSize="8" scale="4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zoomScale="55" zoomScaleNormal="55" workbookViewId="0">
      <pane ySplit="3" topLeftCell="A4" activePane="bottomLeft" state="frozen"/>
      <selection/>
      <selection pane="bottomLeft" activeCell="M4" sqref="M4"/>
    </sheetView>
  </sheetViews>
  <sheetFormatPr defaultColWidth="9" defaultRowHeight="14.4" outlineLevelRow="3"/>
  <cols>
    <col min="1" max="1" width="15" customWidth="1"/>
    <col min="2" max="2" width="12.75" customWidth="1"/>
    <col min="3" max="3" width="18.1296296296296" customWidth="1"/>
    <col min="4" max="4" width="24.1296296296296" customWidth="1"/>
    <col min="5" max="5" width="19.3796296296296" customWidth="1"/>
    <col min="6" max="6" width="14.1296296296296" customWidth="1"/>
    <col min="7" max="7" width="67" customWidth="1"/>
    <col min="8" max="8" width="32.25" customWidth="1"/>
    <col min="9" max="9" width="33.75" customWidth="1"/>
    <col min="10" max="10" width="29.75" customWidth="1"/>
    <col min="11" max="11" width="16.6296296296296" customWidth="1"/>
    <col min="12" max="12" width="20.25" customWidth="1"/>
    <col min="13" max="13" width="27.5" customWidth="1"/>
    <col min="26" max="26" width="76.8796296296296"/>
  </cols>
  <sheetData>
    <row r="1" ht="120" customHeight="1" spans="1:13">
      <c r="A1" s="10" t="s">
        <v>72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39" customHeight="1" spans="1:13">
      <c r="A2" s="11" t="s">
        <v>73</v>
      </c>
      <c r="B2" s="11" t="s">
        <v>74</v>
      </c>
      <c r="C2" s="11" t="s">
        <v>75</v>
      </c>
      <c r="D2" s="11" t="s">
        <v>76</v>
      </c>
      <c r="E2" s="12" t="s">
        <v>77</v>
      </c>
      <c r="F2" s="12"/>
      <c r="G2" s="12"/>
      <c r="H2" s="12"/>
      <c r="I2" s="12"/>
      <c r="J2" s="17" t="s">
        <v>78</v>
      </c>
      <c r="K2" s="12" t="s">
        <v>79</v>
      </c>
      <c r="L2" s="18" t="s">
        <v>80</v>
      </c>
      <c r="M2" s="12" t="s">
        <v>81</v>
      </c>
    </row>
    <row r="3" s="9" customFormat="1" ht="80.1" customHeight="1" spans="1:13">
      <c r="A3" s="13"/>
      <c r="B3" s="13"/>
      <c r="C3" s="13"/>
      <c r="D3" s="13"/>
      <c r="E3" s="13" t="s">
        <v>82</v>
      </c>
      <c r="F3" s="13" t="s">
        <v>83</v>
      </c>
      <c r="G3" s="13" t="s">
        <v>84</v>
      </c>
      <c r="H3" s="13" t="s">
        <v>85</v>
      </c>
      <c r="I3" s="13" t="s">
        <v>86</v>
      </c>
      <c r="J3" s="17"/>
      <c r="K3" s="12"/>
      <c r="L3" s="18"/>
      <c r="M3" s="12"/>
    </row>
    <row r="4" s="9" customFormat="1" ht="369" customHeight="1" spans="1:13">
      <c r="A4" s="14" t="s">
        <v>53</v>
      </c>
      <c r="B4" s="14" t="s">
        <v>87</v>
      </c>
      <c r="C4" s="14">
        <v>5</v>
      </c>
      <c r="D4" s="14" t="s">
        <v>88</v>
      </c>
      <c r="E4" s="15" t="s">
        <v>89</v>
      </c>
      <c r="F4" s="14" t="s">
        <v>90</v>
      </c>
      <c r="G4" s="16" t="s">
        <v>91</v>
      </c>
      <c r="H4" s="15" t="s">
        <v>92</v>
      </c>
      <c r="I4" s="15" t="s">
        <v>93</v>
      </c>
      <c r="J4" s="15" t="s">
        <v>94</v>
      </c>
      <c r="K4" s="14" t="s">
        <v>95</v>
      </c>
      <c r="L4" s="14" t="s">
        <v>96</v>
      </c>
      <c r="M4" s="19" t="s">
        <v>97</v>
      </c>
    </row>
  </sheetData>
  <mergeCells count="10">
    <mergeCell ref="A1:M1"/>
    <mergeCell ref="E2:I2"/>
    <mergeCell ref="A2:A3"/>
    <mergeCell ref="B2:B3"/>
    <mergeCell ref="C2:C3"/>
    <mergeCell ref="D2:D3"/>
    <mergeCell ref="J2:J3"/>
    <mergeCell ref="K2:K3"/>
    <mergeCell ref="L2:L3"/>
    <mergeCell ref="M2:M3"/>
  </mergeCells>
  <pageMargins left="0.196527777777778" right="0.196527777777778" top="0.236111111111111" bottom="0.314583333333333" header="0.3" footer="0.275"/>
  <pageSetup paperSize="9" scale="3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48576"/>
  <sheetViews>
    <sheetView workbookViewId="0">
      <selection activeCell="E8" sqref="E8:F8"/>
    </sheetView>
  </sheetViews>
  <sheetFormatPr defaultColWidth="9" defaultRowHeight="15.6"/>
  <cols>
    <col min="1" max="1" width="22.6296296296296" style="2" customWidth="1"/>
  </cols>
  <sheetData>
    <row r="1" ht="14.4" spans="1:1">
      <c r="A1" s="3" t="s">
        <v>98</v>
      </c>
    </row>
    <row r="2" ht="14.4" spans="1:1">
      <c r="A2" s="4" t="s">
        <v>43</v>
      </c>
    </row>
    <row r="3" ht="14.4" spans="1:1">
      <c r="A3" s="4" t="s">
        <v>38</v>
      </c>
    </row>
    <row r="4" ht="14.4" spans="1:1">
      <c r="A4" s="3" t="s">
        <v>44</v>
      </c>
    </row>
    <row r="5" ht="14.4" spans="1:1">
      <c r="A5" s="4" t="s">
        <v>41</v>
      </c>
    </row>
    <row r="6" ht="14.4" spans="1:1">
      <c r="A6" s="4" t="s">
        <v>35</v>
      </c>
    </row>
    <row r="7" ht="14.4" spans="1:1">
      <c r="A7" s="4" t="s">
        <v>41</v>
      </c>
    </row>
    <row r="8" ht="14.4" spans="1:1">
      <c r="A8" s="4" t="s">
        <v>40</v>
      </c>
    </row>
    <row r="9" ht="14.4" spans="1:1">
      <c r="A9" s="4" t="s">
        <v>41</v>
      </c>
    </row>
    <row r="10" ht="14.4" spans="1:1">
      <c r="A10" s="4" t="s">
        <v>37</v>
      </c>
    </row>
    <row r="11" ht="14.4" spans="1:1">
      <c r="A11" s="4" t="s">
        <v>41</v>
      </c>
    </row>
    <row r="12" ht="14.4" spans="1:1">
      <c r="A12" s="3" t="s">
        <v>37</v>
      </c>
    </row>
    <row r="13" ht="14.4" spans="1:1">
      <c r="A13" s="3" t="s">
        <v>38</v>
      </c>
    </row>
    <row r="14" ht="14.4" spans="1:1">
      <c r="A14" s="3" t="s">
        <v>41</v>
      </c>
    </row>
    <row r="15" ht="14.4" spans="1:1">
      <c r="A15" s="3" t="s">
        <v>46</v>
      </c>
    </row>
    <row r="16" ht="14.4" spans="1:1">
      <c r="A16" s="3" t="s">
        <v>35</v>
      </c>
    </row>
    <row r="17" ht="14.4" spans="1:1">
      <c r="A17" s="3" t="s">
        <v>41</v>
      </c>
    </row>
    <row r="18" ht="14.4" spans="1:1">
      <c r="A18" s="3" t="s">
        <v>40</v>
      </c>
    </row>
    <row r="19" ht="14.4" spans="1:1">
      <c r="A19" s="3" t="s">
        <v>39</v>
      </c>
    </row>
    <row r="20" ht="14.4" spans="1:1">
      <c r="A20" s="3" t="s">
        <v>39</v>
      </c>
    </row>
    <row r="21" ht="14.4" spans="1:1">
      <c r="A21" s="3" t="s">
        <v>38</v>
      </c>
    </row>
    <row r="22" ht="14.4" spans="1:1">
      <c r="A22" s="3" t="s">
        <v>41</v>
      </c>
    </row>
    <row r="23" ht="14.4" spans="1:1">
      <c r="A23" s="3" t="s">
        <v>36</v>
      </c>
    </row>
    <row r="24" ht="14.4" spans="1:1">
      <c r="A24" s="3" t="s">
        <v>41</v>
      </c>
    </row>
    <row r="25" ht="14.4" spans="1:1">
      <c r="A25" s="3" t="s">
        <v>40</v>
      </c>
    </row>
    <row r="26" ht="14.4" spans="1:1">
      <c r="A26" s="3" t="s">
        <v>42</v>
      </c>
    </row>
    <row r="27" ht="14.4" spans="1:1">
      <c r="A27" s="3" t="s">
        <v>48</v>
      </c>
    </row>
    <row r="28" ht="14.4" spans="1:1">
      <c r="A28" s="3" t="s">
        <v>37</v>
      </c>
    </row>
    <row r="29" ht="14.4" spans="1:1">
      <c r="A29" s="3" t="s">
        <v>38</v>
      </c>
    </row>
    <row r="30" ht="14.4" spans="1:1">
      <c r="A30" s="3" t="s">
        <v>38</v>
      </c>
    </row>
    <row r="31" ht="14.4" spans="1:1">
      <c r="A31" s="3" t="s">
        <v>47</v>
      </c>
    </row>
    <row r="32" ht="14.4" spans="1:1">
      <c r="A32" s="3" t="s">
        <v>30</v>
      </c>
    </row>
    <row r="33" ht="14.4" spans="1:1">
      <c r="A33" s="3" t="s">
        <v>35</v>
      </c>
    </row>
    <row r="34" ht="14.4" spans="1:1">
      <c r="A34" s="3" t="s">
        <v>35</v>
      </c>
    </row>
    <row r="35" ht="14.4" spans="1:1">
      <c r="A35" s="3" t="s">
        <v>40</v>
      </c>
    </row>
    <row r="36" ht="14.4" spans="1:1">
      <c r="A36" s="3" t="s">
        <v>40</v>
      </c>
    </row>
    <row r="37" ht="14.4" spans="1:1">
      <c r="A37" s="3" t="s">
        <v>44</v>
      </c>
    </row>
    <row r="38" ht="14.4" spans="1:1">
      <c r="A38" s="3" t="s">
        <v>38</v>
      </c>
    </row>
    <row r="39" ht="14.4" spans="1:1">
      <c r="A39" s="3" t="s">
        <v>38</v>
      </c>
    </row>
    <row r="40" ht="14.4" spans="1:1">
      <c r="A40" s="3" t="s">
        <v>35</v>
      </c>
    </row>
    <row r="41" ht="14.4" spans="1:1">
      <c r="A41" s="3" t="s">
        <v>41</v>
      </c>
    </row>
    <row r="42" ht="14.4" spans="1:1">
      <c r="A42" s="3" t="s">
        <v>45</v>
      </c>
    </row>
    <row r="43" ht="14.4" spans="1:1">
      <c r="A43" s="3" t="s">
        <v>45</v>
      </c>
    </row>
    <row r="44" ht="14.4" spans="1:1">
      <c r="A44" s="3" t="s">
        <v>40</v>
      </c>
    </row>
    <row r="45" ht="14.4" spans="1:1">
      <c r="A45" s="3" t="s">
        <v>40</v>
      </c>
    </row>
    <row r="46" ht="14.4" spans="1:1">
      <c r="A46" s="3" t="s">
        <v>44</v>
      </c>
    </row>
    <row r="47" ht="14.4" spans="1:1">
      <c r="A47" s="3" t="s">
        <v>44</v>
      </c>
    </row>
    <row r="48" ht="14.4" spans="1:1">
      <c r="A48" s="3" t="s">
        <v>51</v>
      </c>
    </row>
    <row r="49" ht="14.4" spans="1:1">
      <c r="A49" s="3" t="s">
        <v>43</v>
      </c>
    </row>
    <row r="50" ht="14.4" spans="1:1">
      <c r="A50" s="3" t="s">
        <v>39</v>
      </c>
    </row>
    <row r="51" ht="14.4" spans="1:1">
      <c r="A51" s="3" t="s">
        <v>43</v>
      </c>
    </row>
    <row r="52" ht="14.4" spans="1:1">
      <c r="A52" s="3" t="s">
        <v>35</v>
      </c>
    </row>
    <row r="53" ht="14.4" spans="1:1">
      <c r="A53" s="3" t="s">
        <v>41</v>
      </c>
    </row>
    <row r="54" ht="14.4" spans="1:1">
      <c r="A54" s="3" t="s">
        <v>40</v>
      </c>
    </row>
    <row r="55" ht="14.4" spans="1:1">
      <c r="A55" s="3" t="s">
        <v>40</v>
      </c>
    </row>
    <row r="56" ht="14.4" spans="1:1">
      <c r="A56" s="3" t="s">
        <v>42</v>
      </c>
    </row>
    <row r="57" ht="14.4" spans="1:1">
      <c r="A57" s="3" t="s">
        <v>48</v>
      </c>
    </row>
    <row r="58" ht="14.4" spans="1:1">
      <c r="A58" s="3" t="s">
        <v>43</v>
      </c>
    </row>
    <row r="59" ht="14.4" spans="1:1">
      <c r="A59" s="3" t="s">
        <v>43</v>
      </c>
    </row>
    <row r="60" ht="14.4" spans="1:1">
      <c r="A60" s="3" t="s">
        <v>35</v>
      </c>
    </row>
    <row r="61" ht="14.4" spans="1:1">
      <c r="A61" s="3" t="s">
        <v>39</v>
      </c>
    </row>
    <row r="62" ht="14.4" spans="1:1">
      <c r="A62" s="3" t="s">
        <v>38</v>
      </c>
    </row>
    <row r="63" ht="14.4" spans="1:1">
      <c r="A63" s="3" t="s">
        <v>38</v>
      </c>
    </row>
    <row r="64" ht="14.4" spans="1:1">
      <c r="A64" s="3" t="s">
        <v>47</v>
      </c>
    </row>
    <row r="65" ht="14.4" spans="1:1">
      <c r="A65" s="3" t="s">
        <v>46</v>
      </c>
    </row>
    <row r="66" ht="14.4" spans="1:1">
      <c r="A66" s="3" t="s">
        <v>46</v>
      </c>
    </row>
    <row r="67" ht="14.4" spans="1:1">
      <c r="A67" s="3" t="s">
        <v>35</v>
      </c>
    </row>
    <row r="68" ht="14.4" spans="1:1">
      <c r="A68" s="3" t="s">
        <v>35</v>
      </c>
    </row>
    <row r="69" ht="14.4" spans="1:1">
      <c r="A69" s="3" t="s">
        <v>36</v>
      </c>
    </row>
    <row r="70" ht="14.4" spans="1:1">
      <c r="A70" s="3" t="s">
        <v>45</v>
      </c>
    </row>
    <row r="71" ht="14.4" spans="1:1">
      <c r="A71" s="3" t="s">
        <v>42</v>
      </c>
    </row>
    <row r="72" ht="14.4" spans="1:1">
      <c r="A72" s="3" t="s">
        <v>40</v>
      </c>
    </row>
    <row r="73" ht="14.4" spans="1:1">
      <c r="A73" s="3" t="s">
        <v>40</v>
      </c>
    </row>
    <row r="74" ht="14.4" spans="1:1">
      <c r="A74" s="3" t="s">
        <v>44</v>
      </c>
    </row>
    <row r="75" ht="14.4" spans="1:1">
      <c r="A75" s="3" t="s">
        <v>48</v>
      </c>
    </row>
    <row r="76" ht="14.4" spans="1:1">
      <c r="A76" s="3" t="s">
        <v>43</v>
      </c>
    </row>
    <row r="77" ht="14.4" spans="1:1">
      <c r="A77" s="3" t="s">
        <v>43</v>
      </c>
    </row>
    <row r="78" ht="14.4" spans="1:1">
      <c r="A78" s="3" t="s">
        <v>45</v>
      </c>
    </row>
    <row r="79" ht="14.4" spans="1:1">
      <c r="A79" s="3" t="s">
        <v>43</v>
      </c>
    </row>
    <row r="80" ht="14.4" spans="1:1">
      <c r="A80" s="3" t="s">
        <v>99</v>
      </c>
    </row>
    <row r="81" ht="14.4" spans="1:1">
      <c r="A81" s="3" t="s">
        <v>30</v>
      </c>
    </row>
    <row r="82" ht="14.4" spans="1:1">
      <c r="A82" s="3" t="s">
        <v>30</v>
      </c>
    </row>
    <row r="83" ht="14.4" spans="1:1">
      <c r="A83" s="3" t="s">
        <v>30</v>
      </c>
    </row>
    <row r="84" ht="14.4" spans="1:1">
      <c r="A84" s="3" t="s">
        <v>32</v>
      </c>
    </row>
    <row r="85" ht="14.4" spans="1:1">
      <c r="A85" s="3" t="s">
        <v>32</v>
      </c>
    </row>
    <row r="86" ht="14.4" spans="1:1">
      <c r="A86" s="3" t="s">
        <v>35</v>
      </c>
    </row>
    <row r="87" ht="14.4" spans="1:1">
      <c r="A87" s="3" t="s">
        <v>35</v>
      </c>
    </row>
    <row r="88" ht="14.4" spans="1:1">
      <c r="A88" s="3" t="s">
        <v>41</v>
      </c>
    </row>
    <row r="89" ht="14.4" spans="1:1">
      <c r="A89" s="3" t="s">
        <v>41</v>
      </c>
    </row>
    <row r="90" ht="14.4" spans="1:1">
      <c r="A90" s="3" t="s">
        <v>45</v>
      </c>
    </row>
    <row r="91" ht="14.4" spans="1:1">
      <c r="A91" s="3" t="s">
        <v>45</v>
      </c>
    </row>
    <row r="92" ht="14.4" spans="1:1">
      <c r="A92" s="3" t="s">
        <v>45</v>
      </c>
    </row>
    <row r="93" ht="14.4" spans="1:1">
      <c r="A93" s="3" t="s">
        <v>44</v>
      </c>
    </row>
    <row r="94" ht="14.4" spans="1:1">
      <c r="A94" s="3" t="s">
        <v>52</v>
      </c>
    </row>
    <row r="95" ht="14.4" spans="1:1">
      <c r="A95" s="3" t="s">
        <v>48</v>
      </c>
    </row>
    <row r="96" ht="14.4" spans="1:1">
      <c r="A96" s="3" t="s">
        <v>48</v>
      </c>
    </row>
    <row r="97" ht="14.4" spans="1:1">
      <c r="A97" s="3" t="s">
        <v>43</v>
      </c>
    </row>
    <row r="98" ht="14.4" spans="1:1">
      <c r="A98" s="3" t="s">
        <v>39</v>
      </c>
    </row>
    <row r="99" ht="14.4" spans="1:1">
      <c r="A99" s="3" t="s">
        <v>37</v>
      </c>
    </row>
    <row r="100" ht="14.4" spans="1:1">
      <c r="A100" s="3" t="s">
        <v>38</v>
      </c>
    </row>
    <row r="101" ht="14.4" spans="1:1">
      <c r="A101" s="3" t="s">
        <v>38</v>
      </c>
    </row>
    <row r="102" ht="14.4" spans="1:1">
      <c r="A102" s="3" t="s">
        <v>47</v>
      </c>
    </row>
    <row r="103" ht="14.4" spans="1:1">
      <c r="A103" s="3" t="s">
        <v>46</v>
      </c>
    </row>
    <row r="104" ht="14.4" spans="1:1">
      <c r="A104" s="3" t="s">
        <v>30</v>
      </c>
    </row>
    <row r="105" ht="14.4" spans="1:1">
      <c r="A105" s="3" t="s">
        <v>33</v>
      </c>
    </row>
    <row r="106" ht="14.4" spans="1:1">
      <c r="A106" s="3" t="s">
        <v>32</v>
      </c>
    </row>
    <row r="107" ht="14.4" spans="1:1">
      <c r="A107" s="3" t="s">
        <v>32</v>
      </c>
    </row>
    <row r="108" ht="14.4" spans="1:1">
      <c r="A108" s="3" t="s">
        <v>32</v>
      </c>
    </row>
    <row r="109" ht="14.4" spans="1:1">
      <c r="A109" s="3" t="s">
        <v>35</v>
      </c>
    </row>
    <row r="110" ht="14.4" spans="1:1">
      <c r="A110" s="3" t="s">
        <v>41</v>
      </c>
    </row>
    <row r="111" ht="14.4" spans="1:1">
      <c r="A111" s="3" t="s">
        <v>45</v>
      </c>
    </row>
    <row r="112" ht="14.4" spans="1:1">
      <c r="A112" s="3" t="s">
        <v>45</v>
      </c>
    </row>
    <row r="113" ht="14.4" spans="1:1">
      <c r="A113" s="3" t="s">
        <v>45</v>
      </c>
    </row>
    <row r="114" ht="14.4" spans="1:1">
      <c r="A114" s="3" t="s">
        <v>45</v>
      </c>
    </row>
    <row r="115" ht="14.4" spans="1:1">
      <c r="A115" s="3" t="s">
        <v>44</v>
      </c>
    </row>
    <row r="116" ht="14.4" spans="1:1">
      <c r="A116" s="3" t="s">
        <v>44</v>
      </c>
    </row>
    <row r="117" ht="14.4" spans="1:1">
      <c r="A117" s="3" t="s">
        <v>44</v>
      </c>
    </row>
    <row r="118" ht="14.4" spans="1:1">
      <c r="A118" s="3" t="s">
        <v>44</v>
      </c>
    </row>
    <row r="119" ht="14.4" spans="1:1">
      <c r="A119" s="3" t="s">
        <v>42</v>
      </c>
    </row>
    <row r="120" ht="14.4" spans="1:1">
      <c r="A120" s="3" t="s">
        <v>39</v>
      </c>
    </row>
    <row r="121" ht="14.4" spans="1:1">
      <c r="A121" s="3" t="s">
        <v>39</v>
      </c>
    </row>
    <row r="122" ht="14.4" spans="1:1">
      <c r="A122" s="3" t="s">
        <v>39</v>
      </c>
    </row>
    <row r="123" ht="14.4" spans="1:1">
      <c r="A123" s="3" t="s">
        <v>37</v>
      </c>
    </row>
    <row r="124" ht="14.4" spans="1:1">
      <c r="A124" s="3" t="s">
        <v>37</v>
      </c>
    </row>
    <row r="125" ht="14.4" spans="1:1">
      <c r="A125" s="3" t="s">
        <v>37</v>
      </c>
    </row>
    <row r="126" ht="14.4" spans="1:1">
      <c r="A126" s="3" t="s">
        <v>33</v>
      </c>
    </row>
    <row r="127" ht="14.4" spans="1:1">
      <c r="A127" s="3" t="s">
        <v>33</v>
      </c>
    </row>
    <row r="128" ht="14.4" spans="1:1">
      <c r="A128" s="3" t="s">
        <v>32</v>
      </c>
    </row>
    <row r="129" ht="14.4" spans="1:1">
      <c r="A129" s="3" t="s">
        <v>32</v>
      </c>
    </row>
    <row r="130" ht="14.4" spans="1:1">
      <c r="A130" s="3" t="s">
        <v>35</v>
      </c>
    </row>
    <row r="131" ht="14.4" spans="1:1">
      <c r="A131" s="3" t="s">
        <v>35</v>
      </c>
    </row>
    <row r="132" ht="14.4" spans="1:1">
      <c r="A132" s="3" t="s">
        <v>35</v>
      </c>
    </row>
    <row r="133" ht="14.4" spans="1:1">
      <c r="A133" s="3" t="s">
        <v>35</v>
      </c>
    </row>
    <row r="134" ht="14.4" spans="1:1">
      <c r="A134" s="3" t="s">
        <v>36</v>
      </c>
    </row>
    <row r="135" ht="14.4" spans="1:1">
      <c r="A135" s="3" t="s">
        <v>36</v>
      </c>
    </row>
    <row r="136" ht="14.4" spans="1:1">
      <c r="A136" s="3" t="s">
        <v>36</v>
      </c>
    </row>
    <row r="137" ht="14.4" spans="1:1">
      <c r="A137" s="3" t="s">
        <v>41</v>
      </c>
    </row>
    <row r="138" ht="14.4" spans="1:1">
      <c r="A138" s="3" t="s">
        <v>40</v>
      </c>
    </row>
    <row r="139" ht="14.4" spans="1:1">
      <c r="A139" s="3" t="s">
        <v>42</v>
      </c>
    </row>
    <row r="140" ht="14.4" spans="1:1">
      <c r="A140" s="3" t="s">
        <v>31</v>
      </c>
    </row>
    <row r="141" ht="14.4" spans="1:1">
      <c r="A141" s="3" t="s">
        <v>31</v>
      </c>
    </row>
    <row r="142" ht="14.4" spans="1:1">
      <c r="A142" s="3" t="s">
        <v>43</v>
      </c>
    </row>
    <row r="143" ht="14.4" spans="1:1">
      <c r="A143" s="3" t="s">
        <v>43</v>
      </c>
    </row>
    <row r="144" ht="14.4" spans="1:1">
      <c r="A144" s="3" t="s">
        <v>39</v>
      </c>
    </row>
    <row r="145" ht="14.4" spans="1:1">
      <c r="A145" s="3" t="s">
        <v>47</v>
      </c>
    </row>
    <row r="146" ht="14.4" spans="1:1">
      <c r="A146" s="3" t="s">
        <v>32</v>
      </c>
    </row>
    <row r="147" ht="14.4" spans="1:1">
      <c r="A147" s="3" t="s">
        <v>32</v>
      </c>
    </row>
    <row r="148" ht="14.4" spans="1:1">
      <c r="A148" s="3" t="s">
        <v>35</v>
      </c>
    </row>
    <row r="149" ht="14.4" spans="1:1">
      <c r="A149" s="3" t="s">
        <v>41</v>
      </c>
    </row>
    <row r="150" ht="14.4" spans="1:1">
      <c r="A150" s="3" t="s">
        <v>45</v>
      </c>
    </row>
    <row r="151" ht="14.4" spans="1:1">
      <c r="A151" s="3" t="s">
        <v>45</v>
      </c>
    </row>
    <row r="152" ht="14.4" spans="1:1">
      <c r="A152" s="3" t="s">
        <v>45</v>
      </c>
    </row>
    <row r="153" ht="14.4" spans="1:1">
      <c r="A153" s="3" t="s">
        <v>45</v>
      </c>
    </row>
    <row r="154" ht="14.4" spans="1:1">
      <c r="A154" s="3" t="s">
        <v>45</v>
      </c>
    </row>
    <row r="155" ht="14.4" spans="1:1">
      <c r="A155" s="3" t="s">
        <v>40</v>
      </c>
    </row>
    <row r="156" ht="14.4" spans="1:1">
      <c r="A156" s="3" t="s">
        <v>44</v>
      </c>
    </row>
    <row r="157" ht="14.4" spans="1:1">
      <c r="A157" s="3" t="s">
        <v>44</v>
      </c>
    </row>
    <row r="158" ht="14.4" spans="1:1">
      <c r="A158" s="3" t="s">
        <v>44</v>
      </c>
    </row>
    <row r="159" ht="14.4" spans="1:1">
      <c r="A159" s="3" t="s">
        <v>44</v>
      </c>
    </row>
    <row r="160" ht="14.4" spans="1:1">
      <c r="A160" s="3" t="s">
        <v>52</v>
      </c>
    </row>
    <row r="161" ht="14.4" spans="1:1">
      <c r="A161" s="3" t="s">
        <v>31</v>
      </c>
    </row>
    <row r="162" ht="14.4" spans="1:1">
      <c r="A162" s="3" t="s">
        <v>43</v>
      </c>
    </row>
    <row r="163" ht="14.4" spans="1:1">
      <c r="A163" s="3" t="s">
        <v>45</v>
      </c>
    </row>
    <row r="164" ht="14.4" spans="1:1">
      <c r="A164" s="3" t="s">
        <v>39</v>
      </c>
    </row>
    <row r="165" ht="14.4" spans="1:1">
      <c r="A165" s="3" t="s">
        <v>38</v>
      </c>
    </row>
    <row r="166" ht="14.4" spans="1:1">
      <c r="A166" s="3" t="s">
        <v>47</v>
      </c>
    </row>
    <row r="167" ht="14.4" spans="1:1">
      <c r="A167" s="3" t="s">
        <v>46</v>
      </c>
    </row>
    <row r="168" ht="14.4" spans="1:1">
      <c r="A168" s="3" t="s">
        <v>46</v>
      </c>
    </row>
    <row r="169" ht="14.4" spans="1:1">
      <c r="A169" s="3" t="s">
        <v>30</v>
      </c>
    </row>
    <row r="170" ht="14.4" spans="1:1">
      <c r="A170" s="3" t="s">
        <v>30</v>
      </c>
    </row>
    <row r="171" ht="14.4" spans="1:1">
      <c r="A171" s="3" t="s">
        <v>33</v>
      </c>
    </row>
    <row r="172" ht="14.4" spans="1:1">
      <c r="A172" s="3" t="s">
        <v>33</v>
      </c>
    </row>
    <row r="173" ht="14.4" spans="1:1">
      <c r="A173" s="3" t="s">
        <v>35</v>
      </c>
    </row>
    <row r="174" ht="14.4" spans="1:1">
      <c r="A174" s="3" t="s">
        <v>35</v>
      </c>
    </row>
    <row r="175" ht="14.4" spans="1:1">
      <c r="A175" s="3" t="s">
        <v>41</v>
      </c>
    </row>
    <row r="176" ht="14.4" spans="1:1">
      <c r="A176" s="3" t="s">
        <v>40</v>
      </c>
    </row>
    <row r="177" ht="14.4" spans="1:1">
      <c r="A177" s="3" t="s">
        <v>44</v>
      </c>
    </row>
    <row r="178" ht="14.4" spans="1:1">
      <c r="A178" s="3" t="s">
        <v>44</v>
      </c>
    </row>
    <row r="179" ht="14.4" spans="1:1">
      <c r="A179" s="3" t="s">
        <v>42</v>
      </c>
    </row>
    <row r="180" ht="14.4" spans="1:1">
      <c r="A180" s="3" t="s">
        <v>43</v>
      </c>
    </row>
    <row r="181" ht="14.4" spans="1:1">
      <c r="A181" s="3" t="s">
        <v>43</v>
      </c>
    </row>
    <row r="182" ht="14.4" spans="1:1">
      <c r="A182" s="3" t="s">
        <v>100</v>
      </c>
    </row>
    <row r="183" ht="14.4" spans="1:1">
      <c r="A183" s="3" t="s">
        <v>39</v>
      </c>
    </row>
    <row r="184" ht="14.4" spans="1:1">
      <c r="A184" s="3" t="s">
        <v>37</v>
      </c>
    </row>
    <row r="185" ht="14.4" spans="1:1">
      <c r="A185" s="3" t="s">
        <v>37</v>
      </c>
    </row>
    <row r="186" ht="14.4" spans="1:1">
      <c r="A186" s="3" t="s">
        <v>37</v>
      </c>
    </row>
    <row r="187" ht="14.4" spans="1:1">
      <c r="A187" s="3" t="s">
        <v>38</v>
      </c>
    </row>
    <row r="188" ht="14.4" spans="1:1">
      <c r="A188" s="3" t="s">
        <v>46</v>
      </c>
    </row>
    <row r="189" ht="14.4" spans="1:1">
      <c r="A189" s="3" t="s">
        <v>46</v>
      </c>
    </row>
    <row r="190" ht="14.4" spans="1:1">
      <c r="A190" s="3" t="s">
        <v>46</v>
      </c>
    </row>
    <row r="191" ht="14.4" spans="1:1">
      <c r="A191" s="3" t="s">
        <v>30</v>
      </c>
    </row>
    <row r="192" ht="14.4" spans="1:1">
      <c r="A192" s="3" t="s">
        <v>30</v>
      </c>
    </row>
    <row r="193" ht="14.4" spans="1:1">
      <c r="A193" s="3" t="s">
        <v>33</v>
      </c>
    </row>
    <row r="194" ht="14.4" spans="1:1">
      <c r="A194" s="3" t="s">
        <v>33</v>
      </c>
    </row>
    <row r="195" ht="14.4" spans="1:1">
      <c r="A195" s="3" t="s">
        <v>33</v>
      </c>
    </row>
    <row r="196" ht="14.4" spans="1:1">
      <c r="A196" s="3" t="s">
        <v>32</v>
      </c>
    </row>
    <row r="197" ht="14.4" spans="1:1">
      <c r="A197" s="3" t="s">
        <v>32</v>
      </c>
    </row>
    <row r="198" ht="14.4" spans="1:1">
      <c r="A198" s="3" t="s">
        <v>35</v>
      </c>
    </row>
    <row r="199" ht="14.4" spans="1:1">
      <c r="A199" s="3" t="s">
        <v>36</v>
      </c>
    </row>
    <row r="200" ht="14.4" spans="1:1">
      <c r="A200" s="3" t="s">
        <v>41</v>
      </c>
    </row>
    <row r="201" ht="14.4" spans="1:1">
      <c r="A201" s="3" t="s">
        <v>45</v>
      </c>
    </row>
    <row r="202" ht="14.4" spans="1:1">
      <c r="A202" s="3" t="s">
        <v>44</v>
      </c>
    </row>
    <row r="203" ht="14.4" spans="1:1">
      <c r="A203" s="3" t="s">
        <v>44</v>
      </c>
    </row>
    <row r="204" ht="14.4" spans="1:1">
      <c r="A204" s="3" t="s">
        <v>44</v>
      </c>
    </row>
    <row r="205" ht="14.4" spans="1:1">
      <c r="A205" s="3" t="s">
        <v>52</v>
      </c>
    </row>
    <row r="206" ht="14.4" spans="1:1">
      <c r="A206" s="3" t="s">
        <v>42</v>
      </c>
    </row>
    <row r="207" ht="14.4" spans="1:1">
      <c r="A207" s="3" t="s">
        <v>51</v>
      </c>
    </row>
    <row r="208" ht="14.4" spans="1:1">
      <c r="A208" s="3" t="s">
        <v>31</v>
      </c>
    </row>
    <row r="209" ht="14.4" spans="1:1">
      <c r="A209" s="3" t="s">
        <v>43</v>
      </c>
    </row>
    <row r="210" ht="14.4" spans="1:1">
      <c r="A210" s="3" t="s">
        <v>43</v>
      </c>
    </row>
    <row r="211" ht="14.4" spans="1:1">
      <c r="A211" s="3" t="s">
        <v>41</v>
      </c>
    </row>
    <row r="212" ht="14.4" spans="1:1">
      <c r="A212" s="3" t="s">
        <v>43</v>
      </c>
    </row>
    <row r="213" ht="14.4" spans="1:1">
      <c r="A213" s="3" t="s">
        <v>43</v>
      </c>
    </row>
    <row r="214" ht="14.4" spans="1:1">
      <c r="A214" s="3" t="s">
        <v>39</v>
      </c>
    </row>
    <row r="215" ht="14.4" spans="1:1">
      <c r="A215" s="3" t="s">
        <v>39</v>
      </c>
    </row>
    <row r="216" ht="14.4" spans="1:1">
      <c r="A216" s="3" t="s">
        <v>37</v>
      </c>
    </row>
    <row r="217" ht="14.4" spans="1:1">
      <c r="A217" s="3" t="s">
        <v>38</v>
      </c>
    </row>
    <row r="218" ht="14.4" spans="1:1">
      <c r="A218" s="3" t="s">
        <v>38</v>
      </c>
    </row>
    <row r="219" ht="14.4" spans="1:1">
      <c r="A219" s="3" t="s">
        <v>38</v>
      </c>
    </row>
    <row r="220" ht="14.4" spans="1:1">
      <c r="A220" s="3" t="s">
        <v>46</v>
      </c>
    </row>
    <row r="221" ht="14.4" spans="1:1">
      <c r="A221" s="3" t="s">
        <v>46</v>
      </c>
    </row>
    <row r="222" ht="14.4" spans="1:1">
      <c r="A222" s="3" t="s">
        <v>30</v>
      </c>
    </row>
    <row r="223" ht="14.4" spans="1:1">
      <c r="A223" s="3" t="s">
        <v>30</v>
      </c>
    </row>
    <row r="224" ht="14.4" spans="1:1">
      <c r="A224" s="3" t="s">
        <v>30</v>
      </c>
    </row>
    <row r="225" ht="14.4" spans="1:1">
      <c r="A225" s="3" t="s">
        <v>33</v>
      </c>
    </row>
    <row r="226" ht="14.4" spans="1:1">
      <c r="A226" s="3" t="s">
        <v>33</v>
      </c>
    </row>
    <row r="227" ht="14.4" spans="1:1">
      <c r="A227" s="3" t="s">
        <v>32</v>
      </c>
    </row>
    <row r="228" ht="14.4" spans="1:1">
      <c r="A228" s="3" t="s">
        <v>32</v>
      </c>
    </row>
    <row r="229" ht="14.4" spans="1:1">
      <c r="A229" s="3" t="s">
        <v>32</v>
      </c>
    </row>
    <row r="230" ht="14.4" spans="1:1">
      <c r="A230" s="3" t="s">
        <v>36</v>
      </c>
    </row>
    <row r="231" ht="14.4" spans="1:1">
      <c r="A231" s="3" t="s">
        <v>43</v>
      </c>
    </row>
    <row r="232" ht="14.4" spans="1:1">
      <c r="A232" s="3" t="s">
        <v>56</v>
      </c>
    </row>
    <row r="233" ht="14.4" spans="1:1">
      <c r="A233" s="3" t="s">
        <v>39</v>
      </c>
    </row>
    <row r="234" ht="14.4" spans="1:1">
      <c r="A234" s="3" t="s">
        <v>37</v>
      </c>
    </row>
    <row r="235" ht="14.4" spans="1:1">
      <c r="A235" s="3" t="s">
        <v>37</v>
      </c>
    </row>
    <row r="236" ht="14.4" spans="1:1">
      <c r="A236" s="3" t="s">
        <v>38</v>
      </c>
    </row>
    <row r="237" ht="14.4" spans="1:1">
      <c r="A237" s="3" t="s">
        <v>38</v>
      </c>
    </row>
    <row r="238" ht="14.4" spans="1:1">
      <c r="A238" s="3" t="s">
        <v>47</v>
      </c>
    </row>
    <row r="239" ht="14.4" spans="1:1">
      <c r="A239" s="3" t="s">
        <v>47</v>
      </c>
    </row>
    <row r="240" ht="14.4" spans="1:1">
      <c r="A240" s="3" t="s">
        <v>47</v>
      </c>
    </row>
    <row r="241" ht="14.4" spans="1:1">
      <c r="A241" s="3" t="s">
        <v>47</v>
      </c>
    </row>
    <row r="242" ht="14.4" spans="1:1">
      <c r="A242" s="3" t="s">
        <v>47</v>
      </c>
    </row>
    <row r="243" ht="14.4" spans="1:1">
      <c r="A243" s="3" t="s">
        <v>30</v>
      </c>
    </row>
    <row r="244" ht="14.4" spans="1:1">
      <c r="A244" s="3" t="s">
        <v>30</v>
      </c>
    </row>
    <row r="245" ht="14.4" spans="1:1">
      <c r="A245" s="3" t="s">
        <v>30</v>
      </c>
    </row>
    <row r="246" ht="14.4" spans="1:1">
      <c r="A246" s="3" t="s">
        <v>33</v>
      </c>
    </row>
    <row r="247" ht="14.4" spans="1:1">
      <c r="A247" s="3" t="s">
        <v>33</v>
      </c>
    </row>
    <row r="248" ht="14.4" spans="1:1">
      <c r="A248" s="3" t="s">
        <v>33</v>
      </c>
    </row>
    <row r="249" ht="14.4" spans="1:1">
      <c r="A249" s="3" t="s">
        <v>32</v>
      </c>
    </row>
    <row r="250" ht="14.4" spans="1:1">
      <c r="A250" s="3" t="s">
        <v>32</v>
      </c>
    </row>
    <row r="251" ht="14.4" spans="1:1">
      <c r="A251" s="3" t="s">
        <v>35</v>
      </c>
    </row>
    <row r="252" ht="14.4" spans="1:1">
      <c r="A252" s="3" t="s">
        <v>35</v>
      </c>
    </row>
    <row r="253" ht="14.4" spans="1:1">
      <c r="A253" s="3" t="s">
        <v>35</v>
      </c>
    </row>
    <row r="254" ht="14.4" spans="1:1">
      <c r="A254" s="3" t="s">
        <v>41</v>
      </c>
    </row>
    <row r="255" ht="14.4" spans="1:1">
      <c r="A255" s="3" t="s">
        <v>41</v>
      </c>
    </row>
    <row r="256" ht="14.4" spans="1:1">
      <c r="A256" s="3" t="s">
        <v>45</v>
      </c>
    </row>
    <row r="257" ht="14.4" spans="1:1">
      <c r="A257" s="3" t="s">
        <v>45</v>
      </c>
    </row>
    <row r="258" ht="14.4" spans="1:1">
      <c r="A258" s="3" t="s">
        <v>45</v>
      </c>
    </row>
    <row r="259" ht="14.4" spans="1:1">
      <c r="A259" s="3" t="s">
        <v>40</v>
      </c>
    </row>
    <row r="260" ht="14.4" spans="1:1">
      <c r="A260" s="3" t="s">
        <v>40</v>
      </c>
    </row>
    <row r="261" ht="14.4" spans="1:1">
      <c r="A261" s="3" t="s">
        <v>40</v>
      </c>
    </row>
    <row r="262" ht="14.4" spans="1:1">
      <c r="A262" s="3" t="s">
        <v>44</v>
      </c>
    </row>
    <row r="263" ht="14.4" spans="1:1">
      <c r="A263" s="3" t="s">
        <v>44</v>
      </c>
    </row>
    <row r="264" ht="14.4" spans="1:1">
      <c r="A264" s="3" t="s">
        <v>42</v>
      </c>
    </row>
    <row r="265" ht="14.4" spans="1:1">
      <c r="A265" s="3" t="s">
        <v>51</v>
      </c>
    </row>
    <row r="266" ht="14.4" spans="1:1">
      <c r="A266" s="3" t="s">
        <v>31</v>
      </c>
    </row>
    <row r="267" ht="14.4" spans="1:1">
      <c r="A267" s="3" t="s">
        <v>31</v>
      </c>
    </row>
    <row r="268" ht="14.4" spans="1:1">
      <c r="A268" s="3" t="s">
        <v>43</v>
      </c>
    </row>
    <row r="269" ht="14.4" spans="1:1">
      <c r="A269" s="3" t="s">
        <v>43</v>
      </c>
    </row>
    <row r="270" ht="14.4" spans="1:1">
      <c r="A270" s="3" t="s">
        <v>57</v>
      </c>
    </row>
    <row r="271" ht="14.4" spans="1:1">
      <c r="A271" s="3" t="s">
        <v>37</v>
      </c>
    </row>
    <row r="272" ht="14.4" spans="1:1">
      <c r="A272" s="3" t="s">
        <v>38</v>
      </c>
    </row>
    <row r="273" ht="14.4" spans="1:1">
      <c r="A273" s="3" t="s">
        <v>47</v>
      </c>
    </row>
    <row r="274" ht="14.4" spans="1:1">
      <c r="A274" s="3" t="s">
        <v>47</v>
      </c>
    </row>
    <row r="275" ht="14.4" spans="1:1">
      <c r="A275" s="3" t="s">
        <v>46</v>
      </c>
    </row>
    <row r="276" ht="14.4" spans="1:1">
      <c r="A276" s="3" t="s">
        <v>46</v>
      </c>
    </row>
    <row r="277" ht="14.4" spans="1:1">
      <c r="A277" s="3" t="s">
        <v>30</v>
      </c>
    </row>
    <row r="278" ht="14.4" spans="1:1">
      <c r="A278" s="3" t="s">
        <v>30</v>
      </c>
    </row>
    <row r="279" ht="14.4" spans="1:1">
      <c r="A279" s="3" t="s">
        <v>33</v>
      </c>
    </row>
    <row r="280" ht="14.4" spans="1:1">
      <c r="A280" s="3" t="s">
        <v>33</v>
      </c>
    </row>
    <row r="281" ht="14.4" spans="1:1">
      <c r="A281" s="3" t="s">
        <v>33</v>
      </c>
    </row>
    <row r="282" ht="14.4" spans="1:1">
      <c r="A282" s="3" t="s">
        <v>33</v>
      </c>
    </row>
    <row r="283" ht="14.4" spans="1:1">
      <c r="A283" s="3" t="s">
        <v>32</v>
      </c>
    </row>
    <row r="284" ht="14.4" spans="1:1">
      <c r="A284" s="3" t="s">
        <v>35</v>
      </c>
    </row>
    <row r="285" ht="14.4" spans="1:1">
      <c r="A285" s="3" t="s">
        <v>41</v>
      </c>
    </row>
    <row r="286" ht="14.4" spans="1:1">
      <c r="A286" s="3" t="s">
        <v>41</v>
      </c>
    </row>
    <row r="287" ht="14.4" spans="1:1">
      <c r="A287" s="3" t="s">
        <v>45</v>
      </c>
    </row>
    <row r="288" ht="14.4" spans="1:1">
      <c r="A288" s="3" t="s">
        <v>45</v>
      </c>
    </row>
    <row r="289" ht="14.4" spans="1:1">
      <c r="A289" s="3" t="s">
        <v>45</v>
      </c>
    </row>
    <row r="290" ht="14.4" spans="1:1">
      <c r="A290" s="3" t="s">
        <v>40</v>
      </c>
    </row>
    <row r="291" ht="14.4" spans="1:1">
      <c r="A291" s="3" t="s">
        <v>40</v>
      </c>
    </row>
    <row r="292" ht="14.4" spans="1:1">
      <c r="A292" s="3" t="s">
        <v>44</v>
      </c>
    </row>
    <row r="293" ht="14.4" spans="1:1">
      <c r="A293" s="3" t="s">
        <v>42</v>
      </c>
    </row>
    <row r="294" ht="14.4" spans="1:1">
      <c r="A294" s="3" t="s">
        <v>43</v>
      </c>
    </row>
    <row r="295" ht="14.4" spans="1:1">
      <c r="A295" s="3" t="s">
        <v>43</v>
      </c>
    </row>
    <row r="296" ht="14.4" spans="1:1">
      <c r="A296" s="3" t="s">
        <v>43</v>
      </c>
    </row>
    <row r="297" ht="14.4" spans="1:1">
      <c r="A297" s="3" t="s">
        <v>43</v>
      </c>
    </row>
    <row r="298" ht="14.4" spans="1:1">
      <c r="A298" s="3" t="s">
        <v>43</v>
      </c>
    </row>
    <row r="299" ht="14.4" spans="1:1">
      <c r="A299" s="3" t="s">
        <v>43</v>
      </c>
    </row>
    <row r="300" ht="14.4" spans="1:1">
      <c r="A300" s="3" t="s">
        <v>36</v>
      </c>
    </row>
    <row r="301" ht="14.4" spans="1:1">
      <c r="A301" s="3" t="s">
        <v>39</v>
      </c>
    </row>
    <row r="302" ht="14.4" spans="1:1">
      <c r="A302" s="3" t="s">
        <v>39</v>
      </c>
    </row>
    <row r="303" ht="14.4" spans="1:1">
      <c r="A303" s="3" t="s">
        <v>39</v>
      </c>
    </row>
    <row r="304" ht="14.4" spans="1:1">
      <c r="A304" s="3" t="s">
        <v>37</v>
      </c>
    </row>
    <row r="305" ht="14.4" spans="1:1">
      <c r="A305" s="3" t="s">
        <v>38</v>
      </c>
    </row>
    <row r="306" ht="14.4" spans="1:1">
      <c r="A306" s="3" t="s">
        <v>38</v>
      </c>
    </row>
    <row r="307" ht="14.4" spans="1:1">
      <c r="A307" s="3" t="s">
        <v>47</v>
      </c>
    </row>
    <row r="308" ht="14.4" spans="1:1">
      <c r="A308" s="3" t="s">
        <v>46</v>
      </c>
    </row>
    <row r="309" ht="14.4" spans="1:1">
      <c r="A309" s="3" t="s">
        <v>46</v>
      </c>
    </row>
    <row r="310" ht="14.4" spans="1:1">
      <c r="A310" s="3" t="s">
        <v>30</v>
      </c>
    </row>
    <row r="311" ht="14.4" spans="1:1">
      <c r="A311" s="3" t="s">
        <v>33</v>
      </c>
    </row>
    <row r="312" ht="14.4" spans="1:1">
      <c r="A312" s="3" t="s">
        <v>33</v>
      </c>
    </row>
    <row r="313" ht="14.4" spans="1:1">
      <c r="A313" s="3" t="s">
        <v>32</v>
      </c>
    </row>
    <row r="314" ht="14.4" spans="1:1">
      <c r="A314" s="3" t="s">
        <v>32</v>
      </c>
    </row>
    <row r="315" ht="14.4" spans="1:1">
      <c r="A315" s="3" t="s">
        <v>35</v>
      </c>
    </row>
    <row r="316" ht="14.4" spans="1:1">
      <c r="A316" s="3" t="s">
        <v>35</v>
      </c>
    </row>
    <row r="317" ht="14.4" spans="1:1">
      <c r="A317" s="3" t="s">
        <v>40</v>
      </c>
    </row>
    <row r="318" ht="14.4" spans="1:1">
      <c r="A318" s="3" t="s">
        <v>40</v>
      </c>
    </row>
    <row r="319" ht="14.4" spans="1:1">
      <c r="A319" s="3" t="s">
        <v>44</v>
      </c>
    </row>
    <row r="320" ht="14.4" spans="1:1">
      <c r="A320" s="3" t="s">
        <v>44</v>
      </c>
    </row>
    <row r="321" ht="14.4" spans="1:1">
      <c r="A321" s="3" t="s">
        <v>44</v>
      </c>
    </row>
    <row r="322" ht="14.4" spans="1:1">
      <c r="A322" s="3" t="s">
        <v>52</v>
      </c>
    </row>
    <row r="323" ht="14.4" spans="1:1">
      <c r="A323" s="3" t="s">
        <v>43</v>
      </c>
    </row>
    <row r="324" ht="14.4" spans="1:1">
      <c r="A324" s="3" t="s">
        <v>39</v>
      </c>
    </row>
    <row r="325" ht="14.4" spans="1:1">
      <c r="A325" s="3" t="s">
        <v>39</v>
      </c>
    </row>
    <row r="326" ht="14.4" spans="1:1">
      <c r="A326" s="3" t="s">
        <v>37</v>
      </c>
    </row>
    <row r="327" ht="14.4" spans="1:1">
      <c r="A327" s="3" t="s">
        <v>37</v>
      </c>
    </row>
    <row r="328" ht="14.4" spans="1:1">
      <c r="A328" s="3" t="s">
        <v>37</v>
      </c>
    </row>
    <row r="329" ht="14.4" spans="1:1">
      <c r="A329" s="3" t="s">
        <v>37</v>
      </c>
    </row>
    <row r="330" ht="14.4" spans="1:1">
      <c r="A330" s="3" t="s">
        <v>46</v>
      </c>
    </row>
    <row r="331" ht="14.4" spans="1:1">
      <c r="A331" s="3" t="s">
        <v>46</v>
      </c>
    </row>
    <row r="332" ht="14.4" spans="1:1">
      <c r="A332" s="3" t="s">
        <v>46</v>
      </c>
    </row>
    <row r="333" ht="14.4" spans="1:1">
      <c r="A333" s="3" t="s">
        <v>30</v>
      </c>
    </row>
    <row r="334" ht="14.4" spans="1:1">
      <c r="A334" s="3" t="s">
        <v>30</v>
      </c>
    </row>
    <row r="335" ht="14.4" spans="1:1">
      <c r="A335" s="3" t="s">
        <v>33</v>
      </c>
    </row>
    <row r="336" ht="14.4" spans="1:1">
      <c r="A336" s="3" t="s">
        <v>32</v>
      </c>
    </row>
    <row r="337" ht="14.4" spans="1:1">
      <c r="A337" s="3" t="s">
        <v>35</v>
      </c>
    </row>
    <row r="338" ht="14.4" spans="1:1">
      <c r="A338" s="3" t="s">
        <v>36</v>
      </c>
    </row>
    <row r="339" ht="14.4" spans="1:1">
      <c r="A339" s="3" t="s">
        <v>41</v>
      </c>
    </row>
    <row r="340" ht="14.4" spans="1:1">
      <c r="A340" s="3" t="s">
        <v>45</v>
      </c>
    </row>
    <row r="341" ht="14.4" spans="1:1">
      <c r="A341" s="3" t="s">
        <v>40</v>
      </c>
    </row>
    <row r="342" ht="14.4" spans="1:1">
      <c r="A342" s="3" t="s">
        <v>44</v>
      </c>
    </row>
    <row r="343" ht="14.4" spans="1:1">
      <c r="A343" s="3" t="s">
        <v>42</v>
      </c>
    </row>
    <row r="344" ht="14.4" spans="1:1">
      <c r="A344" s="3" t="s">
        <v>101</v>
      </c>
    </row>
    <row r="345" ht="14.4" spans="1:1">
      <c r="A345" s="3" t="s">
        <v>43</v>
      </c>
    </row>
    <row r="346" ht="14.4" spans="1:1">
      <c r="A346" s="3" t="s">
        <v>32</v>
      </c>
    </row>
    <row r="347" ht="14.4" spans="1:1">
      <c r="A347" s="3" t="s">
        <v>39</v>
      </c>
    </row>
    <row r="348" ht="14.4" spans="1:1">
      <c r="A348" s="3" t="s">
        <v>39</v>
      </c>
    </row>
    <row r="349" ht="14.4" spans="1:1">
      <c r="A349" s="3" t="s">
        <v>39</v>
      </c>
    </row>
    <row r="350" ht="14.4" spans="1:1">
      <c r="A350" s="3" t="s">
        <v>39</v>
      </c>
    </row>
    <row r="351" ht="14.4" spans="1:1">
      <c r="A351" s="3" t="s">
        <v>38</v>
      </c>
    </row>
    <row r="352" ht="14.4" spans="1:1">
      <c r="A352" s="3" t="s">
        <v>38</v>
      </c>
    </row>
    <row r="353" ht="14.4" spans="1:1">
      <c r="A353" s="3" t="s">
        <v>47</v>
      </c>
    </row>
    <row r="354" ht="14.4" spans="1:1">
      <c r="A354" s="3" t="s">
        <v>47</v>
      </c>
    </row>
    <row r="355" ht="14.4" spans="1:1">
      <c r="A355" s="3" t="s">
        <v>46</v>
      </c>
    </row>
    <row r="356" ht="14.4" spans="1:1">
      <c r="A356" s="3" t="s">
        <v>46</v>
      </c>
    </row>
    <row r="357" ht="14.4" spans="1:1">
      <c r="A357" s="3" t="s">
        <v>46</v>
      </c>
    </row>
    <row r="358" ht="14.4" spans="1:1">
      <c r="A358" s="3" t="s">
        <v>30</v>
      </c>
    </row>
    <row r="359" ht="14.4" spans="1:1">
      <c r="A359" s="3" t="s">
        <v>33</v>
      </c>
    </row>
    <row r="360" ht="14.4" spans="1:1">
      <c r="A360" s="3" t="s">
        <v>33</v>
      </c>
    </row>
    <row r="361" ht="14.4" spans="1:1">
      <c r="A361" s="3" t="s">
        <v>32</v>
      </c>
    </row>
    <row r="362" ht="14.4" spans="1:1">
      <c r="A362" s="3" t="s">
        <v>32</v>
      </c>
    </row>
    <row r="363" ht="14.4" spans="1:1">
      <c r="A363" s="3" t="s">
        <v>32</v>
      </c>
    </row>
    <row r="364" ht="14.4" spans="1:1">
      <c r="A364" s="3" t="s">
        <v>32</v>
      </c>
    </row>
    <row r="365" ht="14.4" spans="1:1">
      <c r="A365" s="3" t="s">
        <v>32</v>
      </c>
    </row>
    <row r="366" ht="14.4" spans="1:1">
      <c r="A366" s="3" t="s">
        <v>35</v>
      </c>
    </row>
    <row r="367" ht="14.4" spans="1:1">
      <c r="A367" s="3" t="s">
        <v>36</v>
      </c>
    </row>
    <row r="368" ht="14.4" spans="1:1">
      <c r="A368" s="3" t="s">
        <v>36</v>
      </c>
    </row>
    <row r="369" ht="14.4" spans="1:1">
      <c r="A369" s="3" t="s">
        <v>45</v>
      </c>
    </row>
    <row r="370" ht="14.4" spans="1:1">
      <c r="A370" s="3" t="s">
        <v>45</v>
      </c>
    </row>
    <row r="371" ht="14.4" spans="1:1">
      <c r="A371" s="3" t="s">
        <v>40</v>
      </c>
    </row>
    <row r="372" ht="14.4" spans="1:1">
      <c r="A372" s="3" t="s">
        <v>40</v>
      </c>
    </row>
    <row r="373" ht="14.4" spans="1:1">
      <c r="A373" s="3" t="s">
        <v>40</v>
      </c>
    </row>
    <row r="374" ht="14.4" spans="1:1">
      <c r="A374" s="3" t="s">
        <v>42</v>
      </c>
    </row>
    <row r="375" ht="14.4" spans="1:1">
      <c r="A375" s="3" t="s">
        <v>48</v>
      </c>
    </row>
    <row r="376" ht="14.4" spans="1:1">
      <c r="A376" s="3" t="s">
        <v>43</v>
      </c>
    </row>
    <row r="377" ht="14.4" spans="1:1">
      <c r="A377" s="3" t="s">
        <v>39</v>
      </c>
    </row>
    <row r="378" ht="14.4" spans="1:1">
      <c r="A378" s="3" t="s">
        <v>39</v>
      </c>
    </row>
    <row r="379" ht="14.4" spans="1:1">
      <c r="A379" s="3" t="s">
        <v>37</v>
      </c>
    </row>
    <row r="380" ht="14.4" spans="1:1">
      <c r="A380" s="3" t="s">
        <v>37</v>
      </c>
    </row>
    <row r="381" ht="14.4" spans="1:1">
      <c r="A381" s="3" t="s">
        <v>38</v>
      </c>
    </row>
    <row r="382" ht="14.4" spans="1:1">
      <c r="A382" s="3" t="s">
        <v>47</v>
      </c>
    </row>
    <row r="383" ht="14.4" spans="1:1">
      <c r="A383" s="3" t="s">
        <v>47</v>
      </c>
    </row>
    <row r="384" ht="14.4" spans="1:1">
      <c r="A384" s="3" t="s">
        <v>46</v>
      </c>
    </row>
    <row r="385" ht="14.4" spans="1:1">
      <c r="A385" s="3" t="s">
        <v>30</v>
      </c>
    </row>
    <row r="386" ht="14.4" spans="1:1">
      <c r="A386" s="3" t="s">
        <v>33</v>
      </c>
    </row>
    <row r="387" ht="14.4" spans="1:1">
      <c r="A387" s="3" t="s">
        <v>33</v>
      </c>
    </row>
    <row r="388" ht="14.4" spans="1:1">
      <c r="A388" s="3" t="s">
        <v>32</v>
      </c>
    </row>
    <row r="389" ht="14.4" spans="1:1">
      <c r="A389" s="3" t="s">
        <v>35</v>
      </c>
    </row>
    <row r="390" ht="14.4" spans="1:1">
      <c r="A390" s="3" t="s">
        <v>35</v>
      </c>
    </row>
    <row r="391" ht="14.4" spans="1:1">
      <c r="A391" s="3" t="s">
        <v>35</v>
      </c>
    </row>
    <row r="392" ht="14.4" spans="1:1">
      <c r="A392" s="3" t="s">
        <v>35</v>
      </c>
    </row>
    <row r="393" ht="14.4" spans="1:1">
      <c r="A393" s="3" t="s">
        <v>36</v>
      </c>
    </row>
    <row r="394" ht="14.4" spans="1:1">
      <c r="A394" s="3" t="s">
        <v>41</v>
      </c>
    </row>
    <row r="395" ht="14.4" spans="1:1">
      <c r="A395" s="3" t="s">
        <v>41</v>
      </c>
    </row>
    <row r="396" ht="14.4" spans="1:1">
      <c r="A396" s="3" t="s">
        <v>45</v>
      </c>
    </row>
    <row r="397" ht="14.4" spans="1:1">
      <c r="A397" s="3" t="s">
        <v>40</v>
      </c>
    </row>
    <row r="398" ht="14.4" spans="1:1">
      <c r="A398" s="3" t="s">
        <v>52</v>
      </c>
    </row>
    <row r="399" ht="14.4" spans="1:1">
      <c r="A399" s="3" t="s">
        <v>48</v>
      </c>
    </row>
    <row r="400" ht="14.4" spans="1:1">
      <c r="A400" s="3" t="s">
        <v>43</v>
      </c>
    </row>
    <row r="401" ht="14.4" spans="1:1">
      <c r="A401" s="3" t="s">
        <v>43</v>
      </c>
    </row>
    <row r="402" ht="14.4" spans="1:1">
      <c r="A402" s="3" t="s">
        <v>99</v>
      </c>
    </row>
    <row r="403" ht="14.4" spans="1:1">
      <c r="A403" s="3" t="s">
        <v>39</v>
      </c>
    </row>
    <row r="404" ht="14.4" spans="1:1">
      <c r="A404" s="3" t="s">
        <v>37</v>
      </c>
    </row>
    <row r="405" ht="14.4" spans="1:1">
      <c r="A405" s="3" t="s">
        <v>37</v>
      </c>
    </row>
    <row r="406" ht="14.4" spans="1:1">
      <c r="A406" s="3" t="s">
        <v>46</v>
      </c>
    </row>
    <row r="407" ht="14.4" spans="1:1">
      <c r="A407" s="3" t="s">
        <v>46</v>
      </c>
    </row>
    <row r="408" ht="14.4" spans="1:1">
      <c r="A408" s="3" t="s">
        <v>30</v>
      </c>
    </row>
    <row r="409" ht="14.4" spans="1:1">
      <c r="A409" s="3" t="s">
        <v>33</v>
      </c>
    </row>
    <row r="410" ht="14.4" spans="1:1">
      <c r="A410" s="3" t="s">
        <v>33</v>
      </c>
    </row>
    <row r="411" ht="14.4" spans="1:1">
      <c r="A411" s="3" t="s">
        <v>35</v>
      </c>
    </row>
    <row r="412" ht="14.4" spans="1:1">
      <c r="A412" s="3" t="s">
        <v>36</v>
      </c>
    </row>
    <row r="413" ht="14.4" spans="1:1">
      <c r="A413" s="3" t="s">
        <v>41</v>
      </c>
    </row>
    <row r="414" ht="14.4" spans="1:1">
      <c r="A414" s="3" t="s">
        <v>40</v>
      </c>
    </row>
    <row r="415" ht="14.4" spans="1:1">
      <c r="A415" s="3" t="s">
        <v>40</v>
      </c>
    </row>
    <row r="416" ht="14.4" spans="1:1">
      <c r="A416" s="3" t="s">
        <v>40</v>
      </c>
    </row>
    <row r="417" ht="14.4" spans="1:1">
      <c r="A417" s="3" t="s">
        <v>40</v>
      </c>
    </row>
    <row r="418" ht="14.4" spans="1:1">
      <c r="A418" s="3" t="s">
        <v>51</v>
      </c>
    </row>
    <row r="419" ht="14.4" spans="1:1">
      <c r="A419" s="3" t="s">
        <v>48</v>
      </c>
    </row>
    <row r="420" ht="14.4" spans="1:1">
      <c r="A420" s="3" t="s">
        <v>48</v>
      </c>
    </row>
    <row r="421" ht="14.4" spans="1:1">
      <c r="A421" s="3" t="s">
        <v>43</v>
      </c>
    </row>
    <row r="422" ht="14.4" spans="1:1">
      <c r="A422" s="3" t="s">
        <v>43</v>
      </c>
    </row>
    <row r="423" ht="14.4" spans="1:1">
      <c r="A423" s="3" t="s">
        <v>56</v>
      </c>
    </row>
    <row r="424" ht="14.4" spans="1:1">
      <c r="A424" s="3" t="s">
        <v>102</v>
      </c>
    </row>
    <row r="425" ht="14.4" spans="1:1">
      <c r="A425" s="3" t="s">
        <v>103</v>
      </c>
    </row>
    <row r="426" ht="14.4" spans="1:1">
      <c r="A426" s="3" t="s">
        <v>104</v>
      </c>
    </row>
    <row r="427" ht="14.4" spans="1:1">
      <c r="A427" s="3" t="s">
        <v>38</v>
      </c>
    </row>
    <row r="428" ht="14.4" spans="1:1">
      <c r="A428" s="3" t="s">
        <v>46</v>
      </c>
    </row>
    <row r="429" ht="14.4" spans="1:1">
      <c r="A429" s="3" t="s">
        <v>33</v>
      </c>
    </row>
    <row r="430" ht="14.4" spans="1:1">
      <c r="A430" s="3" t="s">
        <v>32</v>
      </c>
    </row>
    <row r="431" ht="14.4" spans="1:1">
      <c r="A431" s="3" t="s">
        <v>35</v>
      </c>
    </row>
    <row r="432" ht="14.4" spans="1:1">
      <c r="A432" s="3" t="s">
        <v>35</v>
      </c>
    </row>
    <row r="433" ht="14.4" spans="1:1">
      <c r="A433" s="3" t="s">
        <v>36</v>
      </c>
    </row>
    <row r="434" ht="14.4" spans="1:1">
      <c r="A434" s="3" t="s">
        <v>40</v>
      </c>
    </row>
    <row r="435" ht="14.4" spans="1:1">
      <c r="A435" s="3" t="s">
        <v>42</v>
      </c>
    </row>
    <row r="436" ht="14.4" spans="1:1">
      <c r="A436" s="3" t="s">
        <v>42</v>
      </c>
    </row>
    <row r="437" ht="14.4" spans="1:1">
      <c r="A437" s="3" t="s">
        <v>48</v>
      </c>
    </row>
    <row r="438" ht="14.4" spans="1:1">
      <c r="A438" s="3" t="s">
        <v>43</v>
      </c>
    </row>
    <row r="439" ht="14.4" spans="1:1">
      <c r="A439" s="3" t="s">
        <v>105</v>
      </c>
    </row>
    <row r="440" ht="14.4" spans="1:1">
      <c r="A440" s="3" t="s">
        <v>39</v>
      </c>
    </row>
    <row r="441" ht="14.4" spans="1:1">
      <c r="A441" s="3" t="s">
        <v>37</v>
      </c>
    </row>
    <row r="442" ht="14.4" spans="1:1">
      <c r="A442" s="3" t="s">
        <v>37</v>
      </c>
    </row>
    <row r="443" ht="14.4" spans="1:1">
      <c r="A443" s="3" t="s">
        <v>47</v>
      </c>
    </row>
    <row r="444" ht="14.4" spans="1:1">
      <c r="A444" s="3" t="s">
        <v>46</v>
      </c>
    </row>
    <row r="445" ht="14.4" spans="1:1">
      <c r="A445" s="3" t="s">
        <v>46</v>
      </c>
    </row>
    <row r="446" ht="14.4" spans="1:1">
      <c r="A446" s="3" t="s">
        <v>46</v>
      </c>
    </row>
    <row r="447" ht="14.4" spans="1:1">
      <c r="A447" s="3" t="s">
        <v>46</v>
      </c>
    </row>
    <row r="448" ht="14.4" spans="1:1">
      <c r="A448" s="3" t="s">
        <v>46</v>
      </c>
    </row>
    <row r="449" ht="14.4" spans="1:1">
      <c r="A449" s="3" t="s">
        <v>30</v>
      </c>
    </row>
    <row r="450" ht="14.4" spans="1:1">
      <c r="A450" s="3" t="s">
        <v>30</v>
      </c>
    </row>
    <row r="451" ht="14.4" spans="1:1">
      <c r="A451" s="3" t="s">
        <v>30</v>
      </c>
    </row>
    <row r="452" ht="14.4" spans="1:1">
      <c r="A452" s="3" t="s">
        <v>32</v>
      </c>
    </row>
    <row r="453" ht="14.4" spans="1:1">
      <c r="A453" s="3" t="s">
        <v>35</v>
      </c>
    </row>
    <row r="454" ht="14.4" spans="1:1">
      <c r="A454" s="3" t="s">
        <v>36</v>
      </c>
    </row>
    <row r="455" ht="14.4" spans="1:1">
      <c r="A455" s="3" t="s">
        <v>41</v>
      </c>
    </row>
    <row r="456" ht="14.4" spans="1:1">
      <c r="A456" s="3" t="s">
        <v>41</v>
      </c>
    </row>
    <row r="457" ht="14.4" spans="1:1">
      <c r="A457" s="3" t="s">
        <v>45</v>
      </c>
    </row>
    <row r="458" ht="14.4" spans="1:1">
      <c r="A458" s="3" t="s">
        <v>45</v>
      </c>
    </row>
    <row r="459" ht="14.4" spans="1:1">
      <c r="A459" s="3" t="s">
        <v>40</v>
      </c>
    </row>
    <row r="460" ht="14.4" spans="1:1">
      <c r="A460" s="3" t="s">
        <v>40</v>
      </c>
    </row>
    <row r="461" ht="14.4" spans="1:1">
      <c r="A461" s="3" t="s">
        <v>40</v>
      </c>
    </row>
    <row r="462" ht="14.4" spans="1:1">
      <c r="A462" s="3" t="s">
        <v>40</v>
      </c>
    </row>
    <row r="463" ht="14.4" spans="1:1">
      <c r="A463" s="3" t="s">
        <v>44</v>
      </c>
    </row>
    <row r="464" ht="14.4" spans="1:1">
      <c r="A464" s="3" t="s">
        <v>44</v>
      </c>
    </row>
    <row r="465" ht="14.4" spans="1:1">
      <c r="A465" s="3" t="s">
        <v>52</v>
      </c>
    </row>
    <row r="466" ht="14.4" spans="1:1">
      <c r="A466" s="3" t="s">
        <v>43</v>
      </c>
    </row>
    <row r="467" ht="14.4" spans="1:1">
      <c r="A467" s="3" t="s">
        <v>43</v>
      </c>
    </row>
    <row r="468" ht="14.4" spans="1:1">
      <c r="A468" s="3" t="s">
        <v>43</v>
      </c>
    </row>
    <row r="469" ht="14.4" spans="1:1">
      <c r="A469" s="3" t="s">
        <v>43</v>
      </c>
    </row>
    <row r="470" ht="14.4" spans="1:1">
      <c r="A470" s="3" t="s">
        <v>39</v>
      </c>
    </row>
    <row r="471" ht="14.4" spans="1:1">
      <c r="A471" s="3" t="s">
        <v>37</v>
      </c>
    </row>
    <row r="472" ht="14.4" spans="1:1">
      <c r="A472" s="3" t="s">
        <v>37</v>
      </c>
    </row>
    <row r="473" ht="14.4" spans="1:1">
      <c r="A473" s="3" t="s">
        <v>38</v>
      </c>
    </row>
    <row r="474" ht="14.4" spans="1:1">
      <c r="A474" s="3" t="s">
        <v>38</v>
      </c>
    </row>
    <row r="475" ht="14.4" spans="1:1">
      <c r="A475" s="3" t="s">
        <v>38</v>
      </c>
    </row>
    <row r="476" ht="14.4" spans="1:1">
      <c r="A476" s="3" t="s">
        <v>38</v>
      </c>
    </row>
    <row r="477" ht="14.4" spans="1:1">
      <c r="A477" s="3" t="s">
        <v>47</v>
      </c>
    </row>
    <row r="478" ht="14.4" spans="1:1">
      <c r="A478" s="3" t="s">
        <v>46</v>
      </c>
    </row>
    <row r="479" ht="14.4" spans="1:1">
      <c r="A479" s="3" t="s">
        <v>46</v>
      </c>
    </row>
    <row r="480" ht="14.4" spans="1:1">
      <c r="A480" s="3" t="s">
        <v>46</v>
      </c>
    </row>
    <row r="481" ht="14.4" spans="1:1">
      <c r="A481" s="3" t="s">
        <v>30</v>
      </c>
    </row>
    <row r="482" ht="14.4" spans="1:1">
      <c r="A482" s="3" t="s">
        <v>30</v>
      </c>
    </row>
    <row r="483" ht="14.4" spans="1:1">
      <c r="A483" s="3" t="s">
        <v>30</v>
      </c>
    </row>
    <row r="484" ht="14.4" spans="1:1">
      <c r="A484" s="3" t="s">
        <v>30</v>
      </c>
    </row>
    <row r="485" ht="14.4" spans="1:1">
      <c r="A485" s="3" t="s">
        <v>33</v>
      </c>
    </row>
    <row r="486" ht="14.4" spans="1:1">
      <c r="A486" s="3" t="s">
        <v>32</v>
      </c>
    </row>
    <row r="487" ht="14.4" spans="1:1">
      <c r="A487" s="3" t="s">
        <v>32</v>
      </c>
    </row>
    <row r="488" ht="14.4" spans="1:1">
      <c r="A488" s="3" t="s">
        <v>32</v>
      </c>
    </row>
    <row r="489" ht="14.4" spans="1:1">
      <c r="A489" s="3" t="s">
        <v>32</v>
      </c>
    </row>
    <row r="490" ht="14.4" spans="1:1">
      <c r="A490" s="3" t="s">
        <v>35</v>
      </c>
    </row>
    <row r="491" ht="14.4" spans="1:1">
      <c r="A491" s="3" t="s">
        <v>35</v>
      </c>
    </row>
    <row r="492" ht="14.4" spans="1:1">
      <c r="A492" s="3" t="s">
        <v>35</v>
      </c>
    </row>
    <row r="493" ht="14.4" spans="1:1">
      <c r="A493" s="3" t="s">
        <v>35</v>
      </c>
    </row>
    <row r="494" ht="14.4" spans="1:1">
      <c r="A494" s="3" t="s">
        <v>35</v>
      </c>
    </row>
    <row r="495" ht="14.4" spans="1:1">
      <c r="A495" s="3" t="s">
        <v>35</v>
      </c>
    </row>
    <row r="496" ht="14.4" spans="1:1">
      <c r="A496" s="3" t="s">
        <v>35</v>
      </c>
    </row>
    <row r="497" ht="14.4" spans="1:1">
      <c r="A497" s="3" t="s">
        <v>35</v>
      </c>
    </row>
    <row r="498" ht="14.4" spans="1:1">
      <c r="A498" s="3" t="s">
        <v>35</v>
      </c>
    </row>
    <row r="499" ht="14.4" spans="1:1">
      <c r="A499" s="3" t="s">
        <v>36</v>
      </c>
    </row>
    <row r="500" ht="14.4" spans="1:1">
      <c r="A500" s="3" t="s">
        <v>36</v>
      </c>
    </row>
    <row r="501" ht="14.4" spans="1:1">
      <c r="A501" s="3" t="s">
        <v>36</v>
      </c>
    </row>
    <row r="502" ht="14.4" spans="1:1">
      <c r="A502" s="3" t="s">
        <v>41</v>
      </c>
    </row>
    <row r="503" ht="14.4" spans="1:1">
      <c r="A503" s="3" t="s">
        <v>41</v>
      </c>
    </row>
    <row r="504" ht="14.4" spans="1:1">
      <c r="A504" s="3" t="s">
        <v>41</v>
      </c>
    </row>
    <row r="505" ht="14.4" spans="1:1">
      <c r="A505" s="3" t="s">
        <v>45</v>
      </c>
    </row>
    <row r="506" ht="14.4" spans="1:1">
      <c r="A506" s="3" t="s">
        <v>45</v>
      </c>
    </row>
    <row r="507" ht="14.4" spans="1:1">
      <c r="A507" s="3" t="s">
        <v>45</v>
      </c>
    </row>
    <row r="508" ht="14.4" spans="1:1">
      <c r="A508" s="3" t="s">
        <v>45</v>
      </c>
    </row>
    <row r="509" ht="14.4" spans="1:1">
      <c r="A509" s="3" t="s">
        <v>40</v>
      </c>
    </row>
    <row r="510" ht="14.4" spans="1:1">
      <c r="A510" s="3" t="s">
        <v>44</v>
      </c>
    </row>
    <row r="511" ht="14.4" spans="1:1">
      <c r="A511" s="3" t="s">
        <v>52</v>
      </c>
    </row>
    <row r="512" ht="14.4" spans="1:1">
      <c r="A512" s="3" t="s">
        <v>52</v>
      </c>
    </row>
    <row r="513" ht="14.4" spans="1:1">
      <c r="A513" s="3" t="s">
        <v>31</v>
      </c>
    </row>
    <row r="514" ht="14.4" spans="1:1">
      <c r="A514" s="3" t="s">
        <v>43</v>
      </c>
    </row>
    <row r="515" ht="14.4" spans="1:1">
      <c r="A515" s="3" t="s">
        <v>43</v>
      </c>
    </row>
    <row r="516" ht="14.4" spans="1:1">
      <c r="A516" s="3" t="s">
        <v>43</v>
      </c>
    </row>
    <row r="517" ht="14.4" spans="1:1">
      <c r="A517" s="3" t="s">
        <v>99</v>
      </c>
    </row>
    <row r="518" ht="14.4" spans="1:1">
      <c r="A518" s="3" t="s">
        <v>99</v>
      </c>
    </row>
    <row r="519" ht="14.4" spans="1:1">
      <c r="A519" s="3" t="s">
        <v>39</v>
      </c>
    </row>
    <row r="520" ht="14.4" spans="1:1">
      <c r="A520" s="3" t="s">
        <v>39</v>
      </c>
    </row>
    <row r="521" ht="14.4" spans="1:1">
      <c r="A521" s="3" t="s">
        <v>39</v>
      </c>
    </row>
    <row r="522" ht="14.4" spans="1:1">
      <c r="A522" s="3" t="s">
        <v>37</v>
      </c>
    </row>
    <row r="523" ht="14.4" spans="1:1">
      <c r="A523" s="3" t="s">
        <v>37</v>
      </c>
    </row>
    <row r="524" ht="14.4" spans="1:1">
      <c r="A524" s="3" t="s">
        <v>37</v>
      </c>
    </row>
    <row r="525" ht="14.4" spans="1:1">
      <c r="A525" s="3" t="s">
        <v>37</v>
      </c>
    </row>
    <row r="526" ht="14.4" spans="1:1">
      <c r="A526" s="3" t="s">
        <v>46</v>
      </c>
    </row>
    <row r="527" ht="14.4" spans="1:1">
      <c r="A527" s="3" t="s">
        <v>30</v>
      </c>
    </row>
    <row r="528" ht="14.4" spans="1:1">
      <c r="A528" s="3" t="s">
        <v>30</v>
      </c>
    </row>
    <row r="529" ht="14.4" spans="1:1">
      <c r="A529" s="3" t="s">
        <v>33</v>
      </c>
    </row>
    <row r="530" ht="14.4" spans="1:1">
      <c r="A530" s="3" t="s">
        <v>33</v>
      </c>
    </row>
    <row r="531" ht="14.4" spans="1:1">
      <c r="A531" s="3" t="s">
        <v>33</v>
      </c>
    </row>
    <row r="532" ht="14.4" spans="1:1">
      <c r="A532" s="3" t="s">
        <v>33</v>
      </c>
    </row>
    <row r="533" ht="14.4" spans="1:1">
      <c r="A533" s="3" t="s">
        <v>32</v>
      </c>
    </row>
    <row r="534" ht="14.4" spans="1:1">
      <c r="A534" s="3" t="s">
        <v>35</v>
      </c>
    </row>
    <row r="535" ht="14.4" spans="1:1">
      <c r="A535" s="3" t="s">
        <v>36</v>
      </c>
    </row>
    <row r="536" ht="14.4" spans="1:1">
      <c r="A536" s="3" t="s">
        <v>36</v>
      </c>
    </row>
    <row r="537" ht="14.4" spans="1:1">
      <c r="A537" s="3" t="s">
        <v>41</v>
      </c>
    </row>
    <row r="538" ht="14.4" spans="1:1">
      <c r="A538" s="3" t="s">
        <v>41</v>
      </c>
    </row>
    <row r="539" ht="14.4" spans="1:1">
      <c r="A539" s="3" t="s">
        <v>41</v>
      </c>
    </row>
    <row r="540" ht="14.4" spans="1:1">
      <c r="A540" s="3" t="s">
        <v>45</v>
      </c>
    </row>
    <row r="541" ht="14.4" spans="1:1">
      <c r="A541" s="3" t="s">
        <v>45</v>
      </c>
    </row>
    <row r="542" ht="14.4" spans="1:1">
      <c r="A542" s="3" t="s">
        <v>40</v>
      </c>
    </row>
    <row r="543" ht="14.4" spans="1:1">
      <c r="A543" s="3" t="s">
        <v>40</v>
      </c>
    </row>
    <row r="544" ht="14.4" spans="1:1">
      <c r="A544" s="3" t="s">
        <v>40</v>
      </c>
    </row>
    <row r="545" ht="14.4" spans="1:1">
      <c r="A545" s="3" t="s">
        <v>44</v>
      </c>
    </row>
    <row r="546" ht="14.4" spans="1:1">
      <c r="A546" s="3" t="s">
        <v>44</v>
      </c>
    </row>
    <row r="547" ht="14.4" spans="1:1">
      <c r="A547" s="3" t="s">
        <v>44</v>
      </c>
    </row>
    <row r="548" ht="14.4" spans="1:1">
      <c r="A548" s="3" t="s">
        <v>51</v>
      </c>
    </row>
    <row r="549" ht="14.4" spans="1:1">
      <c r="A549" s="3" t="s">
        <v>51</v>
      </c>
    </row>
    <row r="550" ht="14.4" spans="1:1">
      <c r="A550" s="3" t="s">
        <v>31</v>
      </c>
    </row>
    <row r="551" ht="14.4" spans="1:1">
      <c r="A551" s="3" t="s">
        <v>43</v>
      </c>
    </row>
    <row r="552" ht="14.4" spans="1:1">
      <c r="A552" s="3" t="s">
        <v>43</v>
      </c>
    </row>
    <row r="553" ht="14.4" spans="1:1">
      <c r="A553" s="3" t="s">
        <v>43</v>
      </c>
    </row>
    <row r="554" ht="14.4" spans="1:1">
      <c r="A554" s="3" t="s">
        <v>99</v>
      </c>
    </row>
    <row r="555" ht="14.4" spans="1:1">
      <c r="A555" s="3" t="s">
        <v>105</v>
      </c>
    </row>
    <row r="556" ht="14.4" spans="1:1">
      <c r="A556" s="3" t="s">
        <v>104</v>
      </c>
    </row>
    <row r="557" ht="14.4" spans="1:1">
      <c r="A557" s="3" t="s">
        <v>39</v>
      </c>
    </row>
    <row r="558" ht="14.4" spans="1:1">
      <c r="A558" s="3" t="s">
        <v>37</v>
      </c>
    </row>
    <row r="559" ht="14.4" spans="1:1">
      <c r="A559" s="3" t="s">
        <v>37</v>
      </c>
    </row>
    <row r="560" ht="14.4" spans="1:1">
      <c r="A560" s="3" t="s">
        <v>37</v>
      </c>
    </row>
    <row r="561" ht="14.4" spans="1:1">
      <c r="A561" s="3" t="s">
        <v>37</v>
      </c>
    </row>
    <row r="562" ht="14.4" spans="1:1">
      <c r="A562" s="3" t="s">
        <v>37</v>
      </c>
    </row>
    <row r="563" ht="14.4" spans="1:1">
      <c r="A563" s="3" t="s">
        <v>37</v>
      </c>
    </row>
    <row r="564" ht="14.4" spans="1:1">
      <c r="A564" s="3" t="s">
        <v>38</v>
      </c>
    </row>
    <row r="565" ht="14.4" spans="1:1">
      <c r="A565" s="3" t="s">
        <v>38</v>
      </c>
    </row>
    <row r="566" ht="14.4" spans="1:1">
      <c r="A566" s="3" t="s">
        <v>38</v>
      </c>
    </row>
    <row r="567" ht="14.4" spans="1:1">
      <c r="A567" s="3" t="s">
        <v>46</v>
      </c>
    </row>
    <row r="568" ht="14.4" spans="1:1">
      <c r="A568" s="3" t="s">
        <v>46</v>
      </c>
    </row>
    <row r="569" ht="14.4" spans="1:1">
      <c r="A569" s="3" t="s">
        <v>46</v>
      </c>
    </row>
    <row r="570" ht="14.4" spans="1:1">
      <c r="A570" s="3" t="s">
        <v>30</v>
      </c>
    </row>
    <row r="571" ht="14.4" spans="1:1">
      <c r="A571" s="3" t="s">
        <v>30</v>
      </c>
    </row>
    <row r="572" ht="14.4" spans="1:1">
      <c r="A572" s="3" t="s">
        <v>35</v>
      </c>
    </row>
    <row r="573" ht="14.4" spans="1:1">
      <c r="A573" s="3" t="s">
        <v>35</v>
      </c>
    </row>
    <row r="574" ht="14.4" spans="1:1">
      <c r="A574" s="3" t="s">
        <v>35</v>
      </c>
    </row>
    <row r="575" ht="14.4" spans="1:1">
      <c r="A575" s="3" t="s">
        <v>36</v>
      </c>
    </row>
    <row r="576" ht="14.4" spans="1:1">
      <c r="A576" s="3" t="s">
        <v>36</v>
      </c>
    </row>
    <row r="577" ht="14.4" spans="1:1">
      <c r="A577" s="3" t="s">
        <v>36</v>
      </c>
    </row>
    <row r="578" ht="14.4" spans="1:1">
      <c r="A578" s="3" t="s">
        <v>41</v>
      </c>
    </row>
    <row r="579" ht="14.4" spans="1:1">
      <c r="A579" s="3" t="s">
        <v>45</v>
      </c>
    </row>
    <row r="580" ht="14.4" spans="1:1">
      <c r="A580" s="3" t="s">
        <v>45</v>
      </c>
    </row>
    <row r="581" ht="14.4" spans="1:1">
      <c r="A581" s="3" t="s">
        <v>45</v>
      </c>
    </row>
    <row r="582" ht="14.4" spans="1:1">
      <c r="A582" s="3" t="s">
        <v>45</v>
      </c>
    </row>
    <row r="583" ht="14.4" spans="1:1">
      <c r="A583" s="3" t="s">
        <v>40</v>
      </c>
    </row>
    <row r="584" ht="14.4" spans="1:1">
      <c r="A584" s="3" t="s">
        <v>40</v>
      </c>
    </row>
    <row r="585" ht="14.4" spans="1:1">
      <c r="A585" s="3" t="s">
        <v>40</v>
      </c>
    </row>
    <row r="586" ht="14.4" spans="1:1">
      <c r="A586" s="3" t="s">
        <v>40</v>
      </c>
    </row>
    <row r="587" ht="14.4" spans="1:1">
      <c r="A587" s="3" t="s">
        <v>40</v>
      </c>
    </row>
    <row r="588" ht="14.4" spans="1:1">
      <c r="A588" s="3" t="s">
        <v>40</v>
      </c>
    </row>
    <row r="589" ht="14.4" spans="1:1">
      <c r="A589" s="3" t="s">
        <v>40</v>
      </c>
    </row>
    <row r="590" ht="14.4" spans="1:1">
      <c r="A590" s="3" t="s">
        <v>40</v>
      </c>
    </row>
    <row r="591" ht="14.4" spans="1:1">
      <c r="A591" s="3" t="s">
        <v>44</v>
      </c>
    </row>
    <row r="592" ht="14.4" spans="1:1">
      <c r="A592" s="3" t="s">
        <v>52</v>
      </c>
    </row>
    <row r="593" ht="14.4" spans="1:1">
      <c r="A593" s="3" t="s">
        <v>52</v>
      </c>
    </row>
    <row r="594" ht="14.4" spans="1:1">
      <c r="A594" s="3" t="s">
        <v>52</v>
      </c>
    </row>
    <row r="595" ht="14.4" spans="1:1">
      <c r="A595" s="3" t="s">
        <v>52</v>
      </c>
    </row>
    <row r="596" ht="14.4" spans="1:1">
      <c r="A596" s="3" t="s">
        <v>43</v>
      </c>
    </row>
    <row r="597" ht="14.4" spans="1:1">
      <c r="A597" s="3" t="s">
        <v>43</v>
      </c>
    </row>
    <row r="598" ht="14.4" spans="1:1">
      <c r="A598" s="3" t="s">
        <v>43</v>
      </c>
    </row>
    <row r="599" ht="14.4" spans="1:1">
      <c r="A599" s="3" t="s">
        <v>61</v>
      </c>
    </row>
    <row r="600" ht="14.4" spans="1:1">
      <c r="A600" s="3" t="s">
        <v>56</v>
      </c>
    </row>
    <row r="601" ht="14.4" spans="1:1">
      <c r="A601" s="3" t="s">
        <v>105</v>
      </c>
    </row>
    <row r="602" ht="14.4" spans="1:1">
      <c r="A602" s="3" t="s">
        <v>39</v>
      </c>
    </row>
    <row r="603" ht="14.4" spans="1:1">
      <c r="A603" s="3" t="s">
        <v>38</v>
      </c>
    </row>
    <row r="604" ht="14.4" spans="1:1">
      <c r="A604" s="3" t="s">
        <v>47</v>
      </c>
    </row>
    <row r="605" ht="14.4" spans="1:1">
      <c r="A605" s="3" t="s">
        <v>47</v>
      </c>
    </row>
    <row r="606" ht="14.4" spans="1:1">
      <c r="A606" s="3" t="s">
        <v>46</v>
      </c>
    </row>
    <row r="607" ht="14.4" spans="1:1">
      <c r="A607" s="3" t="s">
        <v>46</v>
      </c>
    </row>
    <row r="608" ht="14.4" spans="1:1">
      <c r="A608" s="3" t="s">
        <v>30</v>
      </c>
    </row>
    <row r="609" ht="14.4" spans="1:1">
      <c r="A609" s="3" t="s">
        <v>33</v>
      </c>
    </row>
    <row r="610" ht="14.4" spans="1:1">
      <c r="A610" s="3" t="s">
        <v>32</v>
      </c>
    </row>
    <row r="611" ht="14.4" spans="1:1">
      <c r="A611" s="3" t="s">
        <v>32</v>
      </c>
    </row>
    <row r="612" ht="14.4" spans="1:1">
      <c r="A612" s="3" t="s">
        <v>35</v>
      </c>
    </row>
    <row r="613" ht="14.4" spans="1:1">
      <c r="A613" s="3" t="s">
        <v>35</v>
      </c>
    </row>
    <row r="614" ht="14.4" spans="1:1">
      <c r="A614" s="3" t="s">
        <v>36</v>
      </c>
    </row>
    <row r="615" ht="14.4" spans="1:1">
      <c r="A615" s="3" t="s">
        <v>36</v>
      </c>
    </row>
    <row r="616" ht="14.4" spans="1:1">
      <c r="A616" s="3" t="s">
        <v>36</v>
      </c>
    </row>
    <row r="617" ht="14.4" spans="1:1">
      <c r="A617" s="3" t="s">
        <v>36</v>
      </c>
    </row>
    <row r="618" ht="14.4" spans="1:1">
      <c r="A618" s="3" t="s">
        <v>36</v>
      </c>
    </row>
    <row r="619" ht="14.4" spans="1:1">
      <c r="A619" s="3" t="s">
        <v>45</v>
      </c>
    </row>
    <row r="620" ht="14.4" spans="1:1">
      <c r="A620" s="3" t="s">
        <v>40</v>
      </c>
    </row>
    <row r="621" ht="14.4" spans="1:1">
      <c r="A621" s="3" t="s">
        <v>40</v>
      </c>
    </row>
    <row r="622" ht="14.4" spans="1:1">
      <c r="A622" s="3" t="s">
        <v>40</v>
      </c>
    </row>
    <row r="623" ht="14.4" spans="1:1">
      <c r="A623" s="3" t="s">
        <v>40</v>
      </c>
    </row>
    <row r="624" ht="14.4" spans="1:1">
      <c r="A624" s="3" t="s">
        <v>40</v>
      </c>
    </row>
    <row r="625" ht="14.4" spans="1:1">
      <c r="A625" s="3" t="s">
        <v>40</v>
      </c>
    </row>
    <row r="626" ht="14.4" spans="1:1">
      <c r="A626" s="3" t="s">
        <v>42</v>
      </c>
    </row>
    <row r="627" ht="14.4" spans="1:1">
      <c r="A627" s="3" t="s">
        <v>101</v>
      </c>
    </row>
    <row r="628" ht="14.4" spans="1:1">
      <c r="A628" s="3" t="s">
        <v>43</v>
      </c>
    </row>
    <row r="629" ht="14.4" spans="1:1">
      <c r="A629" s="3" t="s">
        <v>99</v>
      </c>
    </row>
    <row r="630" ht="14.4" spans="1:1">
      <c r="A630" s="3" t="s">
        <v>39</v>
      </c>
    </row>
    <row r="631" ht="14.4" spans="1:1">
      <c r="A631" s="3" t="s">
        <v>38</v>
      </c>
    </row>
    <row r="632" ht="14.4" spans="1:1">
      <c r="A632" s="3" t="s">
        <v>47</v>
      </c>
    </row>
    <row r="633" ht="14.4" spans="1:1">
      <c r="A633" s="3" t="s">
        <v>47</v>
      </c>
    </row>
    <row r="634" ht="14.4" spans="1:1">
      <c r="A634" s="3" t="s">
        <v>33</v>
      </c>
    </row>
    <row r="635" ht="14.4" spans="1:1">
      <c r="A635" s="3" t="s">
        <v>33</v>
      </c>
    </row>
    <row r="636" ht="14.4" spans="1:1">
      <c r="A636" s="3" t="s">
        <v>32</v>
      </c>
    </row>
    <row r="637" ht="14.4" spans="1:1">
      <c r="A637" s="3" t="s">
        <v>35</v>
      </c>
    </row>
    <row r="638" ht="14.4" spans="1:1">
      <c r="A638" s="3" t="s">
        <v>36</v>
      </c>
    </row>
    <row r="639" ht="14.4" spans="1:1">
      <c r="A639" s="3" t="s">
        <v>41</v>
      </c>
    </row>
    <row r="640" ht="14.4" spans="1:1">
      <c r="A640" s="3" t="s">
        <v>40</v>
      </c>
    </row>
    <row r="641" ht="14.4" spans="1:1">
      <c r="A641" s="3" t="s">
        <v>51</v>
      </c>
    </row>
    <row r="642" ht="14.4" spans="1:1">
      <c r="A642" s="3" t="s">
        <v>43</v>
      </c>
    </row>
    <row r="643" ht="14.4" spans="1:1">
      <c r="A643" s="3" t="s">
        <v>43</v>
      </c>
    </row>
    <row r="644" ht="14.4" spans="1:1">
      <c r="A644" s="3" t="s">
        <v>105</v>
      </c>
    </row>
    <row r="645" ht="14.4" spans="1:1">
      <c r="A645" s="3" t="s">
        <v>39</v>
      </c>
    </row>
    <row r="646" ht="14.4" spans="1:1">
      <c r="A646" s="3" t="s">
        <v>39</v>
      </c>
    </row>
    <row r="647" ht="14.4" spans="1:1">
      <c r="A647" s="3" t="s">
        <v>39</v>
      </c>
    </row>
    <row r="648" ht="14.4" spans="1:1">
      <c r="A648" s="3" t="s">
        <v>37</v>
      </c>
    </row>
    <row r="649" ht="14.4" spans="1:1">
      <c r="A649" s="3" t="s">
        <v>37</v>
      </c>
    </row>
    <row r="650" ht="14.4" spans="1:1">
      <c r="A650" s="3" t="s">
        <v>37</v>
      </c>
    </row>
    <row r="651" ht="14.4" spans="1:1">
      <c r="A651" s="3" t="s">
        <v>38</v>
      </c>
    </row>
    <row r="652" ht="14.4" spans="1:1">
      <c r="A652" s="3" t="s">
        <v>46</v>
      </c>
    </row>
    <row r="653" ht="14.4" spans="1:1">
      <c r="A653" s="3" t="s">
        <v>45</v>
      </c>
    </row>
    <row r="654" ht="14.4" spans="1:1">
      <c r="A654" s="3" t="s">
        <v>40</v>
      </c>
    </row>
    <row r="655" ht="14.4" spans="1:1">
      <c r="A655" s="3" t="s">
        <v>44</v>
      </c>
    </row>
    <row r="656" ht="14.4" spans="1:1">
      <c r="A656" s="3" t="s">
        <v>44</v>
      </c>
    </row>
    <row r="657" ht="14.4" spans="1:1">
      <c r="A657" s="3" t="s">
        <v>52</v>
      </c>
    </row>
    <row r="658" ht="14.4" spans="1:1">
      <c r="A658" s="3" t="s">
        <v>31</v>
      </c>
    </row>
    <row r="659" ht="14.4" spans="1:1">
      <c r="A659" s="3" t="s">
        <v>43</v>
      </c>
    </row>
    <row r="660" ht="14.4" spans="1:1">
      <c r="A660" s="3" t="s">
        <v>99</v>
      </c>
    </row>
    <row r="661" ht="14.4" spans="1:1">
      <c r="A661" s="3" t="s">
        <v>41</v>
      </c>
    </row>
    <row r="662" ht="14.4" spans="1:1">
      <c r="A662" s="5" t="s">
        <v>40</v>
      </c>
    </row>
    <row r="663" ht="14.4" spans="1:1">
      <c r="A663" s="6" t="s">
        <v>35</v>
      </c>
    </row>
    <row r="664" ht="14.4" spans="1:1">
      <c r="A664" s="6" t="s">
        <v>32</v>
      </c>
    </row>
    <row r="665" ht="14.4" spans="1:1">
      <c r="A665" s="7" t="s">
        <v>40</v>
      </c>
    </row>
    <row r="666" ht="14.4" spans="1:1">
      <c r="A666" s="7" t="s">
        <v>36</v>
      </c>
    </row>
    <row r="667" ht="14.4" spans="1:1">
      <c r="A667" s="7" t="s">
        <v>32</v>
      </c>
    </row>
    <row r="668" spans="1:1">
      <c r="A668" s="8" t="s">
        <v>55</v>
      </c>
    </row>
    <row r="669" spans="1:1">
      <c r="A669" s="8" t="s">
        <v>39</v>
      </c>
    </row>
    <row r="670" spans="1:1">
      <c r="A670" s="8" t="s">
        <v>40</v>
      </c>
    </row>
    <row r="671" spans="1:1">
      <c r="A671" s="8" t="s">
        <v>55</v>
      </c>
    </row>
    <row r="672" ht="14.4" spans="1:1">
      <c r="A672" s="3" t="s">
        <v>53</v>
      </c>
    </row>
    <row r="673" ht="14.4" spans="1:1">
      <c r="A673" s="3" t="s">
        <v>53</v>
      </c>
    </row>
    <row r="674" ht="14.4" spans="1:1">
      <c r="A674" s="3" t="s">
        <v>53</v>
      </c>
    </row>
    <row r="675" ht="14.4" spans="1:1">
      <c r="A675" s="3" t="s">
        <v>53</v>
      </c>
    </row>
    <row r="676" ht="14.4" spans="1:1">
      <c r="A676" s="3" t="s">
        <v>53</v>
      </c>
    </row>
    <row r="677" ht="14.4" spans="1:1">
      <c r="A677" s="3" t="s">
        <v>53</v>
      </c>
    </row>
    <row r="678" ht="14.4" spans="1:1">
      <c r="A678" s="3" t="s">
        <v>53</v>
      </c>
    </row>
    <row r="679" ht="14.4" spans="1:1">
      <c r="A679" s="3" t="s">
        <v>53</v>
      </c>
    </row>
    <row r="680" ht="14.4" spans="1:1">
      <c r="A680" s="3" t="s">
        <v>53</v>
      </c>
    </row>
    <row r="681" ht="14.4" spans="1:1">
      <c r="A681" s="3" t="s">
        <v>53</v>
      </c>
    </row>
    <row r="682" ht="14.4" spans="1:1">
      <c r="A682" s="3" t="s">
        <v>53</v>
      </c>
    </row>
    <row r="683" ht="14.4" spans="1:1">
      <c r="A683" s="3" t="s">
        <v>53</v>
      </c>
    </row>
    <row r="684" ht="14.4" spans="1:1">
      <c r="A684" s="3" t="s">
        <v>53</v>
      </c>
    </row>
    <row r="685" ht="14.4" spans="1:1">
      <c r="A685" s="3" t="s">
        <v>53</v>
      </c>
    </row>
    <row r="686" ht="14.4" spans="1:1">
      <c r="A686" s="3" t="s">
        <v>53</v>
      </c>
    </row>
    <row r="687" ht="14.4" spans="1:1">
      <c r="A687" s="3" t="s">
        <v>53</v>
      </c>
    </row>
    <row r="688" ht="14.4" spans="1:1">
      <c r="A688" s="3" t="s">
        <v>53</v>
      </c>
    </row>
    <row r="689" ht="14.4" spans="1:1">
      <c r="A689" s="3" t="s">
        <v>53</v>
      </c>
    </row>
    <row r="690" ht="14.4" spans="1:1">
      <c r="A690" s="3" t="s">
        <v>53</v>
      </c>
    </row>
    <row r="691" ht="14.4" spans="1:1">
      <c r="A691" s="3" t="s">
        <v>53</v>
      </c>
    </row>
    <row r="692" ht="14.4" spans="1:1">
      <c r="A692" s="3" t="s">
        <v>53</v>
      </c>
    </row>
    <row r="693" ht="14.4" spans="1:1">
      <c r="A693" s="3" t="s">
        <v>53</v>
      </c>
    </row>
    <row r="694" ht="14.4" spans="1:1">
      <c r="A694" s="3" t="s">
        <v>53</v>
      </c>
    </row>
    <row r="695" ht="14.4" spans="1:1">
      <c r="A695" s="3" t="s">
        <v>53</v>
      </c>
    </row>
    <row r="696" ht="14.4" spans="1:1">
      <c r="A696" s="3" t="s">
        <v>53</v>
      </c>
    </row>
    <row r="697" ht="14.4" spans="1:1">
      <c r="A697" s="3" t="s">
        <v>53</v>
      </c>
    </row>
    <row r="698" ht="14.4" spans="1:1">
      <c r="A698" s="6" t="s">
        <v>53</v>
      </c>
    </row>
    <row r="699" ht="14.4" spans="1:1">
      <c r="A699" s="6" t="s">
        <v>53</v>
      </c>
    </row>
    <row r="1047985" ht="14.4" spans="1:1">
      <c r="A1047985"/>
    </row>
    <row r="1047986" ht="14.4" spans="1:1">
      <c r="A1047986"/>
    </row>
    <row r="1047987" ht="14.4" spans="1:1">
      <c r="A1047987"/>
    </row>
    <row r="1047988" ht="14.4" spans="1:1">
      <c r="A1047988"/>
    </row>
    <row r="1047989" ht="14.4" spans="1:1">
      <c r="A1047989"/>
    </row>
    <row r="1047990" ht="14.4" spans="1:1">
      <c r="A1047990"/>
    </row>
    <row r="1047991" ht="14.4" spans="1:1">
      <c r="A1047991"/>
    </row>
    <row r="1047992" ht="14.4" spans="1:1">
      <c r="A1047992"/>
    </row>
    <row r="1047993" ht="14.4" spans="1:1">
      <c r="A1047993"/>
    </row>
    <row r="1047994" ht="14.4" spans="1:1">
      <c r="A1047994"/>
    </row>
    <row r="1047995" ht="14.4" spans="1:1">
      <c r="A1047995"/>
    </row>
    <row r="1047996" ht="14.4" spans="1:1">
      <c r="A1047996"/>
    </row>
    <row r="1047997" ht="14.4" spans="1:1">
      <c r="A1047997"/>
    </row>
    <row r="1047998" ht="14.4" spans="1:1">
      <c r="A1047998"/>
    </row>
    <row r="1047999" ht="14.4" spans="1:1">
      <c r="A1047999"/>
    </row>
    <row r="1048000" ht="14.4" spans="1:1">
      <c r="A1048000"/>
    </row>
    <row r="1048001" ht="14.4" spans="1:1">
      <c r="A1048001"/>
    </row>
    <row r="1048002" ht="14.4" spans="1:1">
      <c r="A1048002"/>
    </row>
    <row r="1048003" ht="14.4" spans="1:1">
      <c r="A1048003"/>
    </row>
    <row r="1048004" ht="14.4" spans="1:1">
      <c r="A1048004"/>
    </row>
    <row r="1048005" ht="14.4" spans="1:1">
      <c r="A1048005"/>
    </row>
    <row r="1048006" ht="14.4" spans="1:1">
      <c r="A1048006"/>
    </row>
    <row r="1048007" ht="14.4" spans="1:1">
      <c r="A1048007"/>
    </row>
    <row r="1048008" ht="14.4" spans="1:1">
      <c r="A1048008"/>
    </row>
    <row r="1048009" ht="14.4" spans="1:1">
      <c r="A1048009"/>
    </row>
    <row r="1048010" ht="14.4" spans="1:1">
      <c r="A1048010"/>
    </row>
    <row r="1048011" ht="14.4" spans="1:1">
      <c r="A1048011"/>
    </row>
    <row r="1048012" ht="14.4" spans="1:1">
      <c r="A1048012"/>
    </row>
    <row r="1048013" ht="14.4" spans="1:1">
      <c r="A1048013"/>
    </row>
    <row r="1048014" ht="14.4" spans="1:1">
      <c r="A1048014"/>
    </row>
    <row r="1048015" ht="14.4" spans="1:1">
      <c r="A1048015"/>
    </row>
    <row r="1048016" ht="14.4" spans="1:1">
      <c r="A1048016"/>
    </row>
    <row r="1048017" ht="14.4" spans="1:1">
      <c r="A1048017"/>
    </row>
    <row r="1048018" ht="14.4" spans="1:1">
      <c r="A1048018"/>
    </row>
    <row r="1048019" ht="14.4" spans="1:1">
      <c r="A1048019"/>
    </row>
    <row r="1048020" ht="14.4" spans="1:1">
      <c r="A1048020"/>
    </row>
    <row r="1048021" ht="14.4" spans="1:1">
      <c r="A1048021"/>
    </row>
    <row r="1048022" ht="14.4" spans="1:1">
      <c r="A1048022"/>
    </row>
    <row r="1048023" ht="14.4" spans="1:1">
      <c r="A1048023"/>
    </row>
    <row r="1048024" ht="14.4" spans="1:1">
      <c r="A1048024"/>
    </row>
    <row r="1048025" ht="14.4" spans="1:1">
      <c r="A1048025"/>
    </row>
    <row r="1048026" ht="14.4" spans="1:1">
      <c r="A1048026"/>
    </row>
    <row r="1048027" ht="14.4" spans="1:1">
      <c r="A1048027"/>
    </row>
    <row r="1048028" ht="14.4" spans="1:1">
      <c r="A1048028"/>
    </row>
    <row r="1048029" ht="14.4" spans="1:1">
      <c r="A1048029"/>
    </row>
    <row r="1048030" ht="14.4" spans="1:1">
      <c r="A1048030"/>
    </row>
    <row r="1048031" ht="14.4" spans="1:1">
      <c r="A1048031"/>
    </row>
    <row r="1048032" ht="14.4" spans="1:1">
      <c r="A1048032"/>
    </row>
    <row r="1048033" ht="14.4" spans="1:1">
      <c r="A1048033"/>
    </row>
    <row r="1048034" ht="14.4" spans="1:1">
      <c r="A1048034"/>
    </row>
    <row r="1048035" ht="14.4" spans="1:1">
      <c r="A1048035"/>
    </row>
    <row r="1048036" ht="14.4" spans="1:1">
      <c r="A1048036"/>
    </row>
    <row r="1048037" ht="14.4" spans="1:1">
      <c r="A1048037"/>
    </row>
    <row r="1048038" ht="14.4" spans="1:1">
      <c r="A1048038"/>
    </row>
    <row r="1048039" ht="14.4" spans="1:1">
      <c r="A1048039"/>
    </row>
    <row r="1048040" ht="14.4" spans="1:1">
      <c r="A1048040"/>
    </row>
    <row r="1048041" ht="14.4" spans="1:1">
      <c r="A1048041"/>
    </row>
    <row r="1048042" ht="14.4" spans="1:1">
      <c r="A1048042"/>
    </row>
    <row r="1048043" ht="14.4" spans="1:1">
      <c r="A1048043"/>
    </row>
    <row r="1048044" ht="14.4" spans="1:1">
      <c r="A1048044"/>
    </row>
    <row r="1048045" ht="14.4" spans="1:1">
      <c r="A1048045"/>
    </row>
    <row r="1048046" ht="14.4" spans="1:1">
      <c r="A1048046"/>
    </row>
    <row r="1048047" ht="14.4" spans="1:1">
      <c r="A1048047"/>
    </row>
    <row r="1048048" ht="14.4" spans="1:1">
      <c r="A1048048"/>
    </row>
    <row r="1048049" ht="14.4" spans="1:1">
      <c r="A1048049"/>
    </row>
    <row r="1048050" ht="14.4" spans="1:1">
      <c r="A1048050"/>
    </row>
    <row r="1048051" ht="14.4" spans="1:1">
      <c r="A1048051"/>
    </row>
    <row r="1048052" ht="14.4" spans="1:1">
      <c r="A1048052"/>
    </row>
    <row r="1048053" ht="14.4" spans="1:1">
      <c r="A1048053"/>
    </row>
    <row r="1048054" ht="14.4" spans="1:1">
      <c r="A1048054"/>
    </row>
    <row r="1048055" ht="14.4" spans="1:1">
      <c r="A1048055"/>
    </row>
    <row r="1048056" ht="14.4" spans="1:1">
      <c r="A1048056"/>
    </row>
    <row r="1048057" ht="14.4" spans="1:1">
      <c r="A1048057"/>
    </row>
    <row r="1048058" ht="14.4" spans="1:1">
      <c r="A1048058"/>
    </row>
    <row r="1048059" ht="14.4" spans="1:1">
      <c r="A1048059"/>
    </row>
    <row r="1048060" ht="14.4" spans="1:1">
      <c r="A1048060"/>
    </row>
    <row r="1048061" ht="14.4" spans="1:1">
      <c r="A1048061"/>
    </row>
    <row r="1048062" ht="14.4" spans="1:1">
      <c r="A1048062"/>
    </row>
    <row r="1048063" ht="14.4" spans="1:1">
      <c r="A1048063"/>
    </row>
    <row r="1048064" ht="14.4" spans="1:1">
      <c r="A1048064"/>
    </row>
    <row r="1048065" ht="14.4" spans="1:1">
      <c r="A1048065"/>
    </row>
    <row r="1048066" ht="14.4" spans="1:1">
      <c r="A1048066"/>
    </row>
    <row r="1048067" ht="14.4" spans="1:1">
      <c r="A1048067"/>
    </row>
    <row r="1048068" ht="14.4" spans="1:1">
      <c r="A1048068"/>
    </row>
    <row r="1048069" ht="14.4" spans="1:1">
      <c r="A1048069"/>
    </row>
    <row r="1048070" ht="14.4" spans="1:1">
      <c r="A1048070"/>
    </row>
    <row r="1048071" ht="14.4" spans="1:1">
      <c r="A1048071"/>
    </row>
    <row r="1048072" ht="14.4" spans="1:1">
      <c r="A1048072"/>
    </row>
    <row r="1048073" ht="14.4" spans="1:1">
      <c r="A1048073"/>
    </row>
    <row r="1048074" ht="14.4" spans="1:1">
      <c r="A1048074"/>
    </row>
    <row r="1048075" ht="14.4" spans="1:1">
      <c r="A1048075"/>
    </row>
    <row r="1048076" ht="14.4" spans="1:1">
      <c r="A1048076"/>
    </row>
    <row r="1048077" ht="14.4" spans="1:1">
      <c r="A1048077"/>
    </row>
    <row r="1048078" ht="14.4" spans="1:1">
      <c r="A1048078"/>
    </row>
    <row r="1048079" ht="14.4" spans="1:1">
      <c r="A1048079"/>
    </row>
    <row r="1048080" ht="14.4" spans="1:1">
      <c r="A1048080"/>
    </row>
    <row r="1048081" ht="14.4" spans="1:1">
      <c r="A1048081"/>
    </row>
    <row r="1048082" ht="14.4" spans="1:1">
      <c r="A1048082"/>
    </row>
    <row r="1048083" ht="14.4" spans="1:1">
      <c r="A1048083"/>
    </row>
    <row r="1048084" ht="14.4" spans="1:1">
      <c r="A1048084"/>
    </row>
    <row r="1048085" ht="14.4" spans="1:1">
      <c r="A1048085"/>
    </row>
    <row r="1048086" ht="14.4" spans="1:1">
      <c r="A1048086"/>
    </row>
    <row r="1048087" ht="14.4" spans="1:1">
      <c r="A1048087"/>
    </row>
    <row r="1048088" ht="14.4" spans="1:1">
      <c r="A1048088"/>
    </row>
    <row r="1048089" ht="14.4" spans="1:1">
      <c r="A1048089"/>
    </row>
    <row r="1048090" ht="14.4" spans="1:1">
      <c r="A1048090"/>
    </row>
    <row r="1048091" ht="14.4" spans="1:1">
      <c r="A1048091"/>
    </row>
    <row r="1048092" ht="14.4" spans="1:1">
      <c r="A1048092"/>
    </row>
    <row r="1048093" ht="14.4" spans="1:1">
      <c r="A1048093"/>
    </row>
    <row r="1048094" ht="14.4" spans="1:1">
      <c r="A1048094"/>
    </row>
    <row r="1048095" ht="14.4" spans="1:1">
      <c r="A1048095"/>
    </row>
    <row r="1048096" ht="14.4" spans="1:1">
      <c r="A1048096"/>
    </row>
    <row r="1048097" ht="14.4" spans="1:1">
      <c r="A1048097"/>
    </row>
    <row r="1048098" ht="14.4" spans="1:1">
      <c r="A1048098"/>
    </row>
    <row r="1048099" ht="14.4" spans="1:1">
      <c r="A1048099"/>
    </row>
    <row r="1048100" ht="14.4" spans="1:1">
      <c r="A1048100"/>
    </row>
    <row r="1048101" ht="14.4" spans="1:1">
      <c r="A1048101"/>
    </row>
    <row r="1048102" ht="14.4" spans="1:1">
      <c r="A1048102"/>
    </row>
    <row r="1048103" ht="14.4" spans="1:1">
      <c r="A1048103"/>
    </row>
    <row r="1048104" ht="14.4" spans="1:1">
      <c r="A1048104"/>
    </row>
    <row r="1048105" ht="14.4" spans="1:1">
      <c r="A1048105"/>
    </row>
    <row r="1048106" ht="14.4" spans="1:1">
      <c r="A1048106"/>
    </row>
    <row r="1048107" ht="14.4" spans="1:1">
      <c r="A1048107"/>
    </row>
    <row r="1048108" ht="14.4" spans="1:1">
      <c r="A1048108"/>
    </row>
    <row r="1048109" ht="14.4" spans="1:1">
      <c r="A1048109"/>
    </row>
    <row r="1048110" ht="14.4" spans="1:1">
      <c r="A1048110"/>
    </row>
    <row r="1048111" ht="14.4" spans="1:1">
      <c r="A1048111"/>
    </row>
    <row r="1048112" ht="14.4" spans="1:1">
      <c r="A1048112"/>
    </row>
    <row r="1048113" ht="14.4" spans="1:1">
      <c r="A1048113"/>
    </row>
    <row r="1048114" ht="14.4" spans="1:1">
      <c r="A1048114"/>
    </row>
    <row r="1048115" ht="14.4" spans="1:1">
      <c r="A1048115"/>
    </row>
    <row r="1048116" ht="14.4" spans="1:1">
      <c r="A1048116"/>
    </row>
    <row r="1048117" ht="14.4" spans="1:1">
      <c r="A1048117"/>
    </row>
    <row r="1048118" ht="14.4" spans="1:1">
      <c r="A1048118"/>
    </row>
    <row r="1048119" ht="14.4" spans="1:1">
      <c r="A1048119"/>
    </row>
    <row r="1048120" ht="14.4" spans="1:1">
      <c r="A1048120"/>
    </row>
    <row r="1048121" ht="14.4" spans="1:1">
      <c r="A1048121"/>
    </row>
    <row r="1048122" ht="14.4" spans="1:1">
      <c r="A1048122"/>
    </row>
    <row r="1048123" ht="14.4" spans="1:1">
      <c r="A1048123"/>
    </row>
    <row r="1048124" ht="14.4" spans="1:1">
      <c r="A1048124"/>
    </row>
    <row r="1048125" ht="14.4" spans="1:1">
      <c r="A1048125"/>
    </row>
    <row r="1048126" ht="14.4" spans="1:1">
      <c r="A1048126"/>
    </row>
    <row r="1048127" ht="14.4" spans="1:1">
      <c r="A1048127"/>
    </row>
    <row r="1048128" ht="14.4" spans="1:1">
      <c r="A1048128"/>
    </row>
    <row r="1048129" ht="14.4" spans="1:1">
      <c r="A1048129"/>
    </row>
    <row r="1048130" ht="14.4" spans="1:1">
      <c r="A1048130"/>
    </row>
    <row r="1048131" ht="14.4" spans="1:1">
      <c r="A1048131"/>
    </row>
    <row r="1048132" ht="14.4" spans="1:1">
      <c r="A1048132"/>
    </row>
    <row r="1048133" ht="14.4" spans="1:1">
      <c r="A1048133"/>
    </row>
    <row r="1048134" ht="14.4" spans="1:1">
      <c r="A1048134"/>
    </row>
    <row r="1048135" ht="14.4" spans="1:1">
      <c r="A1048135"/>
    </row>
    <row r="1048136" ht="14.4" spans="1:1">
      <c r="A1048136"/>
    </row>
    <row r="1048137" ht="14.4" spans="1:1">
      <c r="A1048137"/>
    </row>
    <row r="1048138" ht="14.4" spans="1:1">
      <c r="A1048138"/>
    </row>
    <row r="1048139" ht="14.4" spans="1:1">
      <c r="A1048139"/>
    </row>
    <row r="1048140" ht="14.4" spans="1:1">
      <c r="A1048140"/>
    </row>
    <row r="1048141" ht="14.4" spans="1:1">
      <c r="A1048141"/>
    </row>
    <row r="1048142" ht="14.4" spans="1:1">
      <c r="A1048142"/>
    </row>
    <row r="1048143" ht="14.4" spans="1:1">
      <c r="A1048143"/>
    </row>
    <row r="1048144" ht="14.4" spans="1:1">
      <c r="A1048144"/>
    </row>
    <row r="1048145" ht="14.4" spans="1:1">
      <c r="A1048145"/>
    </row>
    <row r="1048146" ht="14.4" spans="1:1">
      <c r="A1048146"/>
    </row>
    <row r="1048147" ht="14.4" spans="1:1">
      <c r="A1048147"/>
    </row>
    <row r="1048148" ht="14.4" spans="1:1">
      <c r="A1048148"/>
    </row>
    <row r="1048149" ht="14.4" spans="1:1">
      <c r="A1048149"/>
    </row>
    <row r="1048150" ht="14.4" spans="1:1">
      <c r="A1048150"/>
    </row>
    <row r="1048151" ht="14.4" spans="1:1">
      <c r="A1048151"/>
    </row>
    <row r="1048152" ht="14.4" spans="1:1">
      <c r="A1048152"/>
    </row>
    <row r="1048153" ht="14.4" spans="1:1">
      <c r="A1048153"/>
    </row>
    <row r="1048154" ht="14.4" spans="1:1">
      <c r="A1048154"/>
    </row>
    <row r="1048155" ht="14.4" spans="1:1">
      <c r="A1048155"/>
    </row>
    <row r="1048156" ht="14.4" spans="1:1">
      <c r="A1048156"/>
    </row>
    <row r="1048157" ht="14.4" spans="1:1">
      <c r="A1048157"/>
    </row>
    <row r="1048158" ht="14.4" spans="1:1">
      <c r="A1048158"/>
    </row>
    <row r="1048159" ht="14.4" spans="1:1">
      <c r="A1048159"/>
    </row>
    <row r="1048160" ht="14.4" spans="1:1">
      <c r="A1048160"/>
    </row>
    <row r="1048161" ht="14.4" spans="1:1">
      <c r="A1048161"/>
    </row>
    <row r="1048162" ht="14.4" spans="1:1">
      <c r="A1048162"/>
    </row>
    <row r="1048163" ht="14.4" spans="1:1">
      <c r="A1048163"/>
    </row>
    <row r="1048164" ht="14.4" spans="1:1">
      <c r="A1048164"/>
    </row>
    <row r="1048165" ht="14.4" spans="1:1">
      <c r="A1048165"/>
    </row>
    <row r="1048166" ht="14.4" spans="1:1">
      <c r="A1048166"/>
    </row>
    <row r="1048167" ht="14.4" spans="1:1">
      <c r="A1048167"/>
    </row>
    <row r="1048168" ht="14.4" spans="1:1">
      <c r="A1048168"/>
    </row>
    <row r="1048169" ht="14.4" spans="1:1">
      <c r="A1048169"/>
    </row>
    <row r="1048170" ht="14.4" spans="1:1">
      <c r="A1048170"/>
    </row>
    <row r="1048171" ht="14.4" spans="1:1">
      <c r="A1048171"/>
    </row>
    <row r="1048172" ht="14.4" spans="1:1">
      <c r="A1048172"/>
    </row>
    <row r="1048173" ht="14.4" spans="1:1">
      <c r="A1048173"/>
    </row>
    <row r="1048174" ht="14.4" spans="1:1">
      <c r="A1048174"/>
    </row>
    <row r="1048175" ht="14.4" spans="1:1">
      <c r="A1048175"/>
    </row>
    <row r="1048176" ht="14.4" spans="1:1">
      <c r="A1048176"/>
    </row>
    <row r="1048177" ht="14.4" spans="1:1">
      <c r="A1048177"/>
    </row>
    <row r="1048178" ht="14.4" spans="1:1">
      <c r="A1048178"/>
    </row>
    <row r="1048179" ht="14.4" spans="1:1">
      <c r="A1048179"/>
    </row>
    <row r="1048180" ht="14.4" spans="1:1">
      <c r="A1048180"/>
    </row>
    <row r="1048181" ht="14.4" spans="1:1">
      <c r="A1048181"/>
    </row>
    <row r="1048182" ht="14.4" spans="1:1">
      <c r="A1048182"/>
    </row>
    <row r="1048183" ht="14.4" spans="1:1">
      <c r="A1048183"/>
    </row>
    <row r="1048184" ht="14.4" spans="1:1">
      <c r="A1048184"/>
    </row>
    <row r="1048185" ht="14.4" spans="1:1">
      <c r="A1048185"/>
    </row>
    <row r="1048186" ht="14.4" spans="1:1">
      <c r="A1048186"/>
    </row>
    <row r="1048187" ht="14.4" spans="1:1">
      <c r="A1048187"/>
    </row>
    <row r="1048188" ht="14.4" spans="1:1">
      <c r="A1048188"/>
    </row>
    <row r="1048189" ht="14.4" spans="1:1">
      <c r="A1048189"/>
    </row>
    <row r="1048190" ht="14.4" spans="1:1">
      <c r="A1048190"/>
    </row>
    <row r="1048191" ht="14.4" spans="1:1">
      <c r="A1048191"/>
    </row>
    <row r="1048192" ht="14.4" spans="1:1">
      <c r="A1048192"/>
    </row>
    <row r="1048193" ht="14.4" spans="1:1">
      <c r="A1048193"/>
    </row>
    <row r="1048194" ht="14.4" spans="1:1">
      <c r="A1048194"/>
    </row>
    <row r="1048195" ht="14.4" spans="1:1">
      <c r="A1048195"/>
    </row>
    <row r="1048196" ht="14.4" spans="1:1">
      <c r="A1048196"/>
    </row>
    <row r="1048197" ht="14.4" spans="1:1">
      <c r="A1048197"/>
    </row>
    <row r="1048198" ht="14.4" spans="1:1">
      <c r="A1048198"/>
    </row>
    <row r="1048199" ht="14.4" spans="1:1">
      <c r="A1048199"/>
    </row>
    <row r="1048200" ht="14.4" spans="1:1">
      <c r="A1048200"/>
    </row>
    <row r="1048201" ht="14.4" spans="1:1">
      <c r="A1048201"/>
    </row>
    <row r="1048202" ht="14.4" spans="1:1">
      <c r="A1048202"/>
    </row>
    <row r="1048203" ht="14.4" spans="1:1">
      <c r="A1048203"/>
    </row>
    <row r="1048204" ht="14.4" spans="1:1">
      <c r="A1048204"/>
    </row>
    <row r="1048205" ht="14.4" spans="1:1">
      <c r="A1048205"/>
    </row>
    <row r="1048206" ht="14.4" spans="1:1">
      <c r="A1048206"/>
    </row>
    <row r="1048207" ht="14.4" spans="1:1">
      <c r="A1048207"/>
    </row>
    <row r="1048208" ht="14.4" spans="1:1">
      <c r="A1048208"/>
    </row>
    <row r="1048209" ht="14.4" spans="1:1">
      <c r="A1048209"/>
    </row>
    <row r="1048210" ht="14.4" spans="1:1">
      <c r="A1048210"/>
    </row>
    <row r="1048211" ht="14.4" spans="1:1">
      <c r="A1048211"/>
    </row>
    <row r="1048212" ht="14.4" spans="1:1">
      <c r="A1048212"/>
    </row>
    <row r="1048213" ht="14.4" spans="1:1">
      <c r="A1048213"/>
    </row>
    <row r="1048214" ht="14.4" spans="1:1">
      <c r="A1048214"/>
    </row>
    <row r="1048215" ht="14.4" spans="1:1">
      <c r="A1048215"/>
    </row>
    <row r="1048216" ht="14.4" spans="1:1">
      <c r="A1048216"/>
    </row>
    <row r="1048217" ht="14.4" spans="1:1">
      <c r="A1048217"/>
    </row>
    <row r="1048218" ht="14.4" spans="1:1">
      <c r="A1048218"/>
    </row>
    <row r="1048219" ht="14.4" spans="1:1">
      <c r="A1048219"/>
    </row>
    <row r="1048220" ht="14.4" spans="1:1">
      <c r="A1048220"/>
    </row>
    <row r="1048221" ht="14.4" spans="1:1">
      <c r="A1048221"/>
    </row>
    <row r="1048222" ht="14.4" spans="1:1">
      <c r="A1048222"/>
    </row>
    <row r="1048223" ht="14.4" spans="1:1">
      <c r="A1048223"/>
    </row>
    <row r="1048224" ht="14.4" spans="1:1">
      <c r="A1048224"/>
    </row>
    <row r="1048225" ht="14.4" spans="1:1">
      <c r="A1048225"/>
    </row>
    <row r="1048226" ht="14.4" spans="1:1">
      <c r="A1048226"/>
    </row>
    <row r="1048227" ht="14.4" spans="1:1">
      <c r="A1048227"/>
    </row>
    <row r="1048228" ht="14.4" spans="1:1">
      <c r="A1048228"/>
    </row>
    <row r="1048229" ht="14.4" spans="1:1">
      <c r="A1048229"/>
    </row>
    <row r="1048230" ht="14.4" spans="1:1">
      <c r="A1048230"/>
    </row>
    <row r="1048231" ht="14.4" spans="1:1">
      <c r="A1048231"/>
    </row>
    <row r="1048232" ht="14.4" spans="1:1">
      <c r="A1048232"/>
    </row>
    <row r="1048233" ht="14.4" spans="1:1">
      <c r="A1048233"/>
    </row>
    <row r="1048234" ht="14.4" spans="1:1">
      <c r="A1048234"/>
    </row>
    <row r="1048235" ht="14.4" spans="1:1">
      <c r="A1048235"/>
    </row>
    <row r="1048236" ht="14.4" spans="1:1">
      <c r="A1048236"/>
    </row>
    <row r="1048237" ht="14.4" spans="1:1">
      <c r="A1048237"/>
    </row>
    <row r="1048238" ht="14.4" spans="1:1">
      <c r="A1048238"/>
    </row>
    <row r="1048239" ht="14.4" spans="1:1">
      <c r="A1048239"/>
    </row>
    <row r="1048240" ht="14.4" spans="1:1">
      <c r="A1048240"/>
    </row>
    <row r="1048241" ht="14.4" spans="1:1">
      <c r="A1048241"/>
    </row>
    <row r="1048242" ht="14.4" spans="1:1">
      <c r="A1048242"/>
    </row>
    <row r="1048243" ht="14.4" spans="1:1">
      <c r="A1048243"/>
    </row>
    <row r="1048244" ht="14.4" spans="1:1">
      <c r="A1048244"/>
    </row>
    <row r="1048245" ht="14.4" spans="1:1">
      <c r="A1048245"/>
    </row>
    <row r="1048246" ht="14.4" spans="1:1">
      <c r="A1048246"/>
    </row>
    <row r="1048247" ht="14.4" spans="1:1">
      <c r="A1048247"/>
    </row>
    <row r="1048248" ht="14.4" spans="1:1">
      <c r="A1048248"/>
    </row>
    <row r="1048249" ht="14.4" spans="1:1">
      <c r="A1048249"/>
    </row>
    <row r="1048250" ht="14.4" spans="1:1">
      <c r="A1048250"/>
    </row>
    <row r="1048251" ht="14.4" spans="1:1">
      <c r="A1048251"/>
    </row>
    <row r="1048252" ht="14.4" spans="1:1">
      <c r="A1048252"/>
    </row>
    <row r="1048253" ht="14.4" spans="1:1">
      <c r="A1048253"/>
    </row>
    <row r="1048254" ht="14.4" spans="1:1">
      <c r="A1048254"/>
    </row>
    <row r="1048255" ht="14.4" spans="1:1">
      <c r="A1048255"/>
    </row>
    <row r="1048256" ht="14.4" spans="1:1">
      <c r="A1048256"/>
    </row>
    <row r="1048257" ht="14.4" spans="1:1">
      <c r="A1048257"/>
    </row>
    <row r="1048258" ht="14.4" spans="1:1">
      <c r="A1048258"/>
    </row>
    <row r="1048259" ht="14.4" spans="1:1">
      <c r="A1048259"/>
    </row>
    <row r="1048260" ht="14.4" spans="1:1">
      <c r="A1048260"/>
    </row>
    <row r="1048261" ht="14.4" spans="1:1">
      <c r="A1048261"/>
    </row>
    <row r="1048262" ht="14.4" spans="1:1">
      <c r="A1048262"/>
    </row>
    <row r="1048263" ht="14.4" spans="1:1">
      <c r="A1048263"/>
    </row>
    <row r="1048264" ht="14.4" spans="1:1">
      <c r="A1048264"/>
    </row>
    <row r="1048265" ht="14.4" spans="1:1">
      <c r="A1048265"/>
    </row>
    <row r="1048266" ht="14.4" spans="1:1">
      <c r="A1048266"/>
    </row>
    <row r="1048267" ht="14.4" spans="1:1">
      <c r="A1048267"/>
    </row>
    <row r="1048268" ht="14.4" spans="1:1">
      <c r="A1048268"/>
    </row>
    <row r="1048269" ht="14.4" spans="1:1">
      <c r="A1048269"/>
    </row>
    <row r="1048270" ht="14.4" spans="1:1">
      <c r="A1048270"/>
    </row>
    <row r="1048271" ht="14.4" spans="1:1">
      <c r="A1048271"/>
    </row>
    <row r="1048272" ht="14.4" spans="1:1">
      <c r="A1048272"/>
    </row>
    <row r="1048273" ht="14.4" spans="1:1">
      <c r="A1048273"/>
    </row>
    <row r="1048274" ht="14.4" spans="1:1">
      <c r="A1048274"/>
    </row>
    <row r="1048275" ht="14.4" spans="1:1">
      <c r="A1048275"/>
    </row>
    <row r="1048276" ht="14.4" spans="1:1">
      <c r="A1048276"/>
    </row>
    <row r="1048277" ht="14.4" spans="1:1">
      <c r="A1048277"/>
    </row>
    <row r="1048278" ht="14.4" spans="1:1">
      <c r="A1048278"/>
    </row>
    <row r="1048279" ht="14.4" spans="1:1">
      <c r="A1048279"/>
    </row>
    <row r="1048280" ht="14.4" spans="1:1">
      <c r="A1048280"/>
    </row>
    <row r="1048281" ht="14.4" spans="1:1">
      <c r="A1048281"/>
    </row>
    <row r="1048282" ht="14.4" spans="1:1">
      <c r="A1048282"/>
    </row>
    <row r="1048283" ht="14.4" spans="1:1">
      <c r="A1048283"/>
    </row>
    <row r="1048284" ht="14.4" spans="1:1">
      <c r="A1048284"/>
    </row>
    <row r="1048285" ht="14.4" spans="1:1">
      <c r="A1048285"/>
    </row>
    <row r="1048286" ht="14.4" spans="1:1">
      <c r="A1048286"/>
    </row>
    <row r="1048287" ht="14.4" spans="1:1">
      <c r="A1048287"/>
    </row>
    <row r="1048288" ht="14.4" spans="1:1">
      <c r="A1048288"/>
    </row>
    <row r="1048289" ht="14.4" spans="1:1">
      <c r="A1048289"/>
    </row>
    <row r="1048290" ht="14.4" spans="1:1">
      <c r="A1048290"/>
    </row>
    <row r="1048291" ht="14.4" spans="1:1">
      <c r="A1048291"/>
    </row>
    <row r="1048292" ht="14.4" spans="1:1">
      <c r="A1048292"/>
    </row>
    <row r="1048293" ht="14.4" spans="1:1">
      <c r="A1048293"/>
    </row>
    <row r="1048294" ht="14.4" spans="1:1">
      <c r="A1048294"/>
    </row>
    <row r="1048295" ht="14.4" spans="1:1">
      <c r="A1048295"/>
    </row>
    <row r="1048296" ht="14.4" spans="1:1">
      <c r="A1048296"/>
    </row>
    <row r="1048297" ht="14.4" spans="1:1">
      <c r="A1048297"/>
    </row>
    <row r="1048298" ht="14.4" spans="1:1">
      <c r="A1048298"/>
    </row>
    <row r="1048299" ht="14.4" spans="1:1">
      <c r="A1048299"/>
    </row>
    <row r="1048300" ht="14.4" spans="1:1">
      <c r="A1048300"/>
    </row>
    <row r="1048301" ht="14.4" spans="1:1">
      <c r="A1048301"/>
    </row>
    <row r="1048302" ht="14.4" spans="1:1">
      <c r="A1048302"/>
    </row>
    <row r="1048303" ht="14.4" spans="1:1">
      <c r="A1048303"/>
    </row>
    <row r="1048304" ht="14.4" spans="1:1">
      <c r="A1048304"/>
    </row>
    <row r="1048305" ht="14.4" spans="1:1">
      <c r="A1048305"/>
    </row>
    <row r="1048306" ht="14.4" spans="1:1">
      <c r="A1048306"/>
    </row>
    <row r="1048307" ht="14.4" spans="1:1">
      <c r="A1048307"/>
    </row>
    <row r="1048308" ht="14.4" spans="1:1">
      <c r="A1048308"/>
    </row>
    <row r="1048309" ht="14.4" spans="1:1">
      <c r="A1048309"/>
    </row>
    <row r="1048310" ht="14.4" spans="1:1">
      <c r="A1048310"/>
    </row>
    <row r="1048311" ht="14.4" spans="1:1">
      <c r="A1048311"/>
    </row>
    <row r="1048312" ht="14.4" spans="1:1">
      <c r="A1048312"/>
    </row>
    <row r="1048313" ht="14.4" spans="1:1">
      <c r="A1048313"/>
    </row>
    <row r="1048314" ht="14.4" spans="1:1">
      <c r="A1048314"/>
    </row>
    <row r="1048315" ht="14.4" spans="1:1">
      <c r="A1048315"/>
    </row>
    <row r="1048316" ht="14.4" spans="1:1">
      <c r="A1048316"/>
    </row>
    <row r="1048317" ht="14.4" spans="1:1">
      <c r="A1048317"/>
    </row>
    <row r="1048318" ht="14.4" spans="1:1">
      <c r="A1048318"/>
    </row>
    <row r="1048319" ht="14.4" spans="1:1">
      <c r="A1048319"/>
    </row>
    <row r="1048320" ht="14.4" spans="1:1">
      <c r="A1048320"/>
    </row>
    <row r="1048321" ht="14.4" spans="1:1">
      <c r="A1048321"/>
    </row>
    <row r="1048322" ht="14.4" spans="1:1">
      <c r="A1048322"/>
    </row>
    <row r="1048323" ht="14.4" spans="1:1">
      <c r="A1048323"/>
    </row>
    <row r="1048324" ht="14.4" spans="1:1">
      <c r="A1048324"/>
    </row>
    <row r="1048325" ht="14.4" spans="1:1">
      <c r="A1048325"/>
    </row>
    <row r="1048326" ht="14.4" spans="1:1">
      <c r="A1048326"/>
    </row>
    <row r="1048327" ht="14.4" spans="1:1">
      <c r="A1048327"/>
    </row>
    <row r="1048328" ht="14.4" spans="1:1">
      <c r="A1048328"/>
    </row>
    <row r="1048329" ht="14.4" spans="1:1">
      <c r="A1048329"/>
    </row>
    <row r="1048330" ht="14.4" spans="1:1">
      <c r="A1048330"/>
    </row>
    <row r="1048331" ht="14.4" spans="1:1">
      <c r="A1048331"/>
    </row>
    <row r="1048332" ht="14.4" spans="1:1">
      <c r="A1048332"/>
    </row>
    <row r="1048333" ht="14.4" spans="1:1">
      <c r="A1048333"/>
    </row>
    <row r="1048334" ht="14.4" spans="1:1">
      <c r="A1048334"/>
    </row>
    <row r="1048335" ht="14.4" spans="1:1">
      <c r="A1048335"/>
    </row>
    <row r="1048336" ht="14.4" spans="1:1">
      <c r="A1048336"/>
    </row>
    <row r="1048337" ht="14.4" spans="1:1">
      <c r="A1048337"/>
    </row>
    <row r="1048338" ht="14.4" spans="1:1">
      <c r="A1048338"/>
    </row>
    <row r="1048339" ht="14.4" spans="1:1">
      <c r="A1048339"/>
    </row>
    <row r="1048340" ht="14.4" spans="1:1">
      <c r="A1048340"/>
    </row>
    <row r="1048341" ht="14.4" spans="1:1">
      <c r="A1048341"/>
    </row>
    <row r="1048342" ht="14.4" spans="1:1">
      <c r="A1048342"/>
    </row>
    <row r="1048343" ht="14.4" spans="1:1">
      <c r="A1048343"/>
    </row>
    <row r="1048344" ht="14.4" spans="1:1">
      <c r="A1048344"/>
    </row>
    <row r="1048345" ht="14.4" spans="1:1">
      <c r="A1048345"/>
    </row>
    <row r="1048346" ht="14.4" spans="1:1">
      <c r="A1048346"/>
    </row>
    <row r="1048347" ht="14.4" spans="1:1">
      <c r="A1048347"/>
    </row>
    <row r="1048348" ht="14.4" spans="1:1">
      <c r="A1048348"/>
    </row>
    <row r="1048349" ht="14.4" spans="1:1">
      <c r="A1048349"/>
    </row>
    <row r="1048350" ht="14.4" spans="1:1">
      <c r="A1048350"/>
    </row>
    <row r="1048351" ht="14.4" spans="1:1">
      <c r="A1048351"/>
    </row>
    <row r="1048352" ht="14.4" spans="1:1">
      <c r="A1048352"/>
    </row>
    <row r="1048353" ht="14.4" spans="1:1">
      <c r="A1048353"/>
    </row>
    <row r="1048354" ht="14.4" spans="1:1">
      <c r="A1048354"/>
    </row>
    <row r="1048355" ht="14.4" spans="1:1">
      <c r="A1048355"/>
    </row>
    <row r="1048356" ht="14.4" spans="1:1">
      <c r="A1048356"/>
    </row>
    <row r="1048357" ht="14.4" spans="1:1">
      <c r="A1048357"/>
    </row>
    <row r="1048358" ht="14.4" spans="1:1">
      <c r="A1048358"/>
    </row>
    <row r="1048359" ht="14.4" spans="1:1">
      <c r="A1048359"/>
    </row>
    <row r="1048360" ht="14.4" spans="1:1">
      <c r="A1048360"/>
    </row>
    <row r="1048361" ht="14.4" spans="1:1">
      <c r="A1048361"/>
    </row>
    <row r="1048362" ht="14.4" spans="1:1">
      <c r="A1048362"/>
    </row>
    <row r="1048363" ht="14.4" spans="1:1">
      <c r="A1048363"/>
    </row>
    <row r="1048364" ht="14.4" spans="1:1">
      <c r="A1048364"/>
    </row>
    <row r="1048365" ht="14.4" spans="1:1">
      <c r="A1048365"/>
    </row>
    <row r="1048366" ht="14.4" spans="1:1">
      <c r="A1048366"/>
    </row>
    <row r="1048367" ht="14.4" spans="1:1">
      <c r="A1048367"/>
    </row>
    <row r="1048368" ht="14.4" spans="1:1">
      <c r="A1048368"/>
    </row>
    <row r="1048369" ht="14.4" spans="1:1">
      <c r="A1048369"/>
    </row>
    <row r="1048370" ht="14.4" spans="1:1">
      <c r="A1048370"/>
    </row>
    <row r="1048371" ht="14.4" spans="1:1">
      <c r="A1048371"/>
    </row>
    <row r="1048372" ht="14.4" spans="1:1">
      <c r="A1048372"/>
    </row>
    <row r="1048373" ht="14.4" spans="1:1">
      <c r="A1048373"/>
    </row>
    <row r="1048374" ht="14.4" spans="1:1">
      <c r="A1048374"/>
    </row>
    <row r="1048375" ht="14.4" spans="1:1">
      <c r="A1048375"/>
    </row>
    <row r="1048376" ht="14.4" spans="1:1">
      <c r="A1048376"/>
    </row>
    <row r="1048377" ht="14.4" spans="1:1">
      <c r="A1048377"/>
    </row>
    <row r="1048378" ht="14.4" spans="1:1">
      <c r="A1048378"/>
    </row>
    <row r="1048379" ht="14.4" spans="1:1">
      <c r="A1048379"/>
    </row>
    <row r="1048380" ht="14.4" spans="1:1">
      <c r="A1048380"/>
    </row>
    <row r="1048381" ht="14.4" spans="1:1">
      <c r="A1048381"/>
    </row>
    <row r="1048382" ht="14.4" spans="1:1">
      <c r="A1048382"/>
    </row>
    <row r="1048383" ht="14.4" spans="1:1">
      <c r="A1048383"/>
    </row>
    <row r="1048384" ht="14.4" spans="1:1">
      <c r="A1048384"/>
    </row>
    <row r="1048385" ht="14.4" spans="1:1">
      <c r="A1048385"/>
    </row>
    <row r="1048386" ht="14.4" spans="1:1">
      <c r="A1048386"/>
    </row>
    <row r="1048387" ht="14.4" spans="1:1">
      <c r="A1048387"/>
    </row>
    <row r="1048388" ht="14.4" spans="1:1">
      <c r="A1048388"/>
    </row>
    <row r="1048389" ht="14.4" spans="1:1">
      <c r="A1048389"/>
    </row>
    <row r="1048390" ht="14.4" spans="1:1">
      <c r="A1048390"/>
    </row>
    <row r="1048391" ht="14.4" spans="1:1">
      <c r="A1048391"/>
    </row>
    <row r="1048392" ht="14.4" spans="1:1">
      <c r="A1048392"/>
    </row>
    <row r="1048393" ht="14.4" spans="1:1">
      <c r="A1048393"/>
    </row>
    <row r="1048394" ht="14.4" spans="1:1">
      <c r="A1048394"/>
    </row>
    <row r="1048395" ht="14.4" spans="1:1">
      <c r="A1048395"/>
    </row>
    <row r="1048396" ht="14.4" spans="1:1">
      <c r="A1048396"/>
    </row>
    <row r="1048397" ht="14.4" spans="1:1">
      <c r="A1048397"/>
    </row>
    <row r="1048398" ht="14.4" spans="1:1">
      <c r="A1048398"/>
    </row>
    <row r="1048399" ht="14.4" spans="1:1">
      <c r="A1048399"/>
    </row>
    <row r="1048400" ht="14.4" spans="1:1">
      <c r="A1048400"/>
    </row>
    <row r="1048401" ht="14.4" spans="1:1">
      <c r="A1048401"/>
    </row>
    <row r="1048402" ht="14.4" spans="1:1">
      <c r="A1048402"/>
    </row>
    <row r="1048403" ht="14.4" spans="1:1">
      <c r="A1048403"/>
    </row>
    <row r="1048404" ht="14.4" spans="1:1">
      <c r="A1048404"/>
    </row>
    <row r="1048405" ht="14.4" spans="1:1">
      <c r="A1048405"/>
    </row>
    <row r="1048406" ht="14.4" spans="1:1">
      <c r="A1048406"/>
    </row>
    <row r="1048407" ht="14.4" spans="1:1">
      <c r="A1048407"/>
    </row>
    <row r="1048408" ht="14.4" spans="1:1">
      <c r="A1048408"/>
    </row>
    <row r="1048409" ht="14.4" spans="1:1">
      <c r="A1048409"/>
    </row>
    <row r="1048410" ht="14.4" spans="1:1">
      <c r="A1048410"/>
    </row>
    <row r="1048411" ht="14.4" spans="1:1">
      <c r="A1048411"/>
    </row>
    <row r="1048412" ht="14.4" spans="1:1">
      <c r="A1048412"/>
    </row>
    <row r="1048413" ht="14.4" spans="1:1">
      <c r="A1048413"/>
    </row>
    <row r="1048414" ht="14.4" spans="1:1">
      <c r="A1048414"/>
    </row>
    <row r="1048415" ht="14.4" spans="1:1">
      <c r="A1048415"/>
    </row>
    <row r="1048416" ht="14.4" spans="1:1">
      <c r="A1048416"/>
    </row>
    <row r="1048417" ht="14.4" spans="1:1">
      <c r="A1048417"/>
    </row>
    <row r="1048418" ht="14.4" spans="1:1">
      <c r="A1048418"/>
    </row>
    <row r="1048419" ht="14.4" spans="1:1">
      <c r="A1048419"/>
    </row>
    <row r="1048420" ht="14.4" spans="1:1">
      <c r="A1048420"/>
    </row>
    <row r="1048421" ht="14.4" spans="1:1">
      <c r="A1048421"/>
    </row>
    <row r="1048422" ht="14.4" spans="1:1">
      <c r="A1048422"/>
    </row>
    <row r="1048423" ht="14.4" spans="1:1">
      <c r="A1048423"/>
    </row>
    <row r="1048424" ht="14.4" spans="1:1">
      <c r="A1048424"/>
    </row>
    <row r="1048425" ht="14.4" spans="1:1">
      <c r="A1048425"/>
    </row>
    <row r="1048426" ht="14.4" spans="1:1">
      <c r="A1048426"/>
    </row>
    <row r="1048427" ht="14.4" spans="1:1">
      <c r="A1048427"/>
    </row>
    <row r="1048428" ht="14.4" spans="1:1">
      <c r="A1048428"/>
    </row>
    <row r="1048429" ht="14.4" spans="1:1">
      <c r="A1048429"/>
    </row>
    <row r="1048430" ht="14.4" spans="1:1">
      <c r="A1048430"/>
    </row>
    <row r="1048431" ht="14.4" spans="1:1">
      <c r="A1048431"/>
    </row>
    <row r="1048432" ht="14.4" spans="1:1">
      <c r="A1048432"/>
    </row>
    <row r="1048433" ht="14.4" spans="1:1">
      <c r="A1048433"/>
    </row>
    <row r="1048434" ht="14.4" spans="1:1">
      <c r="A1048434"/>
    </row>
    <row r="1048435" ht="14.4" spans="1:1">
      <c r="A1048435"/>
    </row>
    <row r="1048436" ht="14.4" spans="1:1">
      <c r="A1048436"/>
    </row>
    <row r="1048437" ht="14.4" spans="1:1">
      <c r="A1048437"/>
    </row>
    <row r="1048438" ht="14.4" spans="1:1">
      <c r="A1048438"/>
    </row>
    <row r="1048439" ht="14.4" spans="1:1">
      <c r="A1048439"/>
    </row>
    <row r="1048440" ht="14.4" spans="1:1">
      <c r="A1048440"/>
    </row>
    <row r="1048441" ht="14.4" spans="1:1">
      <c r="A1048441"/>
    </row>
    <row r="1048442" ht="14.4" spans="1:1">
      <c r="A1048442"/>
    </row>
    <row r="1048443" ht="14.4" spans="1:1">
      <c r="A1048443"/>
    </row>
    <row r="1048444" ht="14.4" spans="1:1">
      <c r="A1048444"/>
    </row>
    <row r="1048445" ht="14.4" spans="1:1">
      <c r="A1048445"/>
    </row>
    <row r="1048446" ht="14.4" spans="1:1">
      <c r="A1048446"/>
    </row>
    <row r="1048447" ht="14.4" spans="1:1">
      <c r="A1048447"/>
    </row>
    <row r="1048448" ht="14.4" spans="1:1">
      <c r="A1048448"/>
    </row>
    <row r="1048449" ht="14.4" spans="1:1">
      <c r="A1048449"/>
    </row>
    <row r="1048450" ht="14.4" spans="1:1">
      <c r="A1048450"/>
    </row>
    <row r="1048451" ht="14.4" spans="1:1">
      <c r="A1048451"/>
    </row>
    <row r="1048452" ht="14.4" spans="1:1">
      <c r="A1048452"/>
    </row>
    <row r="1048453" ht="14.4" spans="1:1">
      <c r="A1048453"/>
    </row>
    <row r="1048454" ht="14.4" spans="1:1">
      <c r="A1048454"/>
    </row>
    <row r="1048455" ht="14.4" spans="1:1">
      <c r="A1048455"/>
    </row>
    <row r="1048456" ht="14.4" spans="1:1">
      <c r="A1048456"/>
    </row>
    <row r="1048457" ht="14.4" spans="1:1">
      <c r="A1048457"/>
    </row>
    <row r="1048458" ht="14.4" spans="1:1">
      <c r="A1048458"/>
    </row>
    <row r="1048459" ht="14.4" spans="1:1">
      <c r="A1048459"/>
    </row>
    <row r="1048460" ht="14.4" spans="1:1">
      <c r="A1048460"/>
    </row>
    <row r="1048461" ht="14.4" spans="1:1">
      <c r="A1048461"/>
    </row>
    <row r="1048462" ht="14.4" spans="1:1">
      <c r="A1048462"/>
    </row>
    <row r="1048463" ht="14.4" spans="1:1">
      <c r="A1048463"/>
    </row>
    <row r="1048464" ht="14.4" spans="1:1">
      <c r="A1048464"/>
    </row>
    <row r="1048465" ht="14.4" spans="1:1">
      <c r="A1048465"/>
    </row>
    <row r="1048466" ht="14.4" spans="1:1">
      <c r="A1048466"/>
    </row>
    <row r="1048467" ht="14.4" spans="1:1">
      <c r="A1048467"/>
    </row>
    <row r="1048468" ht="14.4" spans="1:1">
      <c r="A1048468"/>
    </row>
    <row r="1048469" ht="14.4" spans="1:1">
      <c r="A1048469"/>
    </row>
    <row r="1048470" ht="14.4" spans="1:1">
      <c r="A1048470"/>
    </row>
    <row r="1048471" ht="14.4" spans="1:1">
      <c r="A1048471"/>
    </row>
    <row r="1048472" ht="14.4" spans="1:1">
      <c r="A1048472"/>
    </row>
    <row r="1048473" ht="14.4" spans="1:1">
      <c r="A1048473"/>
    </row>
    <row r="1048474" ht="14.4" spans="1:1">
      <c r="A1048474"/>
    </row>
    <row r="1048475" ht="14.4" spans="1:1">
      <c r="A1048475"/>
    </row>
    <row r="1048476" ht="14.4" spans="1:1">
      <c r="A1048476"/>
    </row>
    <row r="1048477" ht="14.4" spans="1:1">
      <c r="A1048477"/>
    </row>
    <row r="1048478" ht="14.4" spans="1:1">
      <c r="A1048478"/>
    </row>
    <row r="1048479" ht="14.4" spans="1:1">
      <c r="A1048479"/>
    </row>
    <row r="1048480" ht="14.4" spans="1:1">
      <c r="A1048480"/>
    </row>
    <row r="1048481" ht="14.4" spans="1:1">
      <c r="A1048481"/>
    </row>
    <row r="1048482" ht="14.4" spans="1:1">
      <c r="A1048482"/>
    </row>
    <row r="1048483" ht="14.4" spans="1:1">
      <c r="A1048483"/>
    </row>
    <row r="1048484" ht="14.4" spans="1:1">
      <c r="A1048484"/>
    </row>
    <row r="1048485" ht="14.4" spans="1:1">
      <c r="A1048485"/>
    </row>
    <row r="1048486" ht="14.4" spans="1:1">
      <c r="A1048486"/>
    </row>
    <row r="1048487" ht="14.4" spans="1:1">
      <c r="A1048487"/>
    </row>
    <row r="1048488" ht="14.4" spans="1:1">
      <c r="A1048488"/>
    </row>
    <row r="1048489" ht="14.4" spans="1:1">
      <c r="A1048489"/>
    </row>
    <row r="1048490" ht="14.4" spans="1:1">
      <c r="A1048490"/>
    </row>
    <row r="1048491" ht="14.4" spans="1:1">
      <c r="A1048491"/>
    </row>
    <row r="1048492" ht="14.4" spans="1:1">
      <c r="A1048492"/>
    </row>
    <row r="1048493" ht="14.4" spans="1:1">
      <c r="A1048493"/>
    </row>
    <row r="1048494" ht="14.4" spans="1:1">
      <c r="A1048494"/>
    </row>
    <row r="1048495" ht="14.4" spans="1:1">
      <c r="A1048495"/>
    </row>
    <row r="1048496" ht="14.4" spans="1:1">
      <c r="A1048496"/>
    </row>
    <row r="1048497" ht="14.4" spans="1:1">
      <c r="A1048497"/>
    </row>
    <row r="1048498" ht="14.4" spans="1:1">
      <c r="A1048498"/>
    </row>
    <row r="1048499" ht="14.4" spans="1:1">
      <c r="A1048499"/>
    </row>
    <row r="1048500" ht="14.4" spans="1:1">
      <c r="A1048500"/>
    </row>
    <row r="1048501" ht="14.4" spans="1:1">
      <c r="A1048501"/>
    </row>
    <row r="1048502" ht="14.4" spans="1:1">
      <c r="A1048502"/>
    </row>
    <row r="1048503" ht="14.4" spans="1:1">
      <c r="A1048503"/>
    </row>
    <row r="1048504" ht="14.4" spans="1:1">
      <c r="A1048504"/>
    </row>
    <row r="1048505" ht="14.4" spans="1:1">
      <c r="A1048505"/>
    </row>
    <row r="1048506" ht="14.4" spans="1:1">
      <c r="A1048506"/>
    </row>
    <row r="1048507" ht="14.4" spans="1:1">
      <c r="A1048507"/>
    </row>
    <row r="1048508" ht="14.4" spans="1:1">
      <c r="A1048508"/>
    </row>
    <row r="1048509" ht="14.4" spans="1:1">
      <c r="A1048509"/>
    </row>
    <row r="1048510" ht="14.4" spans="1:1">
      <c r="A1048510"/>
    </row>
    <row r="1048511" ht="14.4" spans="1:1">
      <c r="A1048511"/>
    </row>
    <row r="1048512" ht="14.4" spans="1:1">
      <c r="A1048512"/>
    </row>
    <row r="1048513" ht="14.4" spans="1:1">
      <c r="A1048513"/>
    </row>
    <row r="1048514" ht="14.4" spans="1:1">
      <c r="A1048514"/>
    </row>
    <row r="1048515" ht="14.4" spans="1:1">
      <c r="A1048515"/>
    </row>
    <row r="1048516" ht="14.4" spans="1:1">
      <c r="A1048516"/>
    </row>
    <row r="1048517" ht="14.4" spans="1:1">
      <c r="A1048517"/>
    </row>
    <row r="1048518" ht="14.4" spans="1:1">
      <c r="A1048518"/>
    </row>
    <row r="1048519" ht="14.4" spans="1:1">
      <c r="A1048519"/>
    </row>
    <row r="1048520" ht="14.4" spans="1:1">
      <c r="A1048520"/>
    </row>
    <row r="1048521" ht="14.4" spans="1:1">
      <c r="A1048521"/>
    </row>
    <row r="1048522" ht="14.4" spans="1:1">
      <c r="A1048522"/>
    </row>
    <row r="1048523" ht="14.4" spans="1:1">
      <c r="A1048523"/>
    </row>
    <row r="1048524" ht="14.4" spans="1:1">
      <c r="A1048524"/>
    </row>
    <row r="1048525" ht="14.4" spans="1:1">
      <c r="A1048525"/>
    </row>
    <row r="1048526" ht="14.4" spans="1:1">
      <c r="A1048526"/>
    </row>
    <row r="1048527" ht="14.4" spans="1:1">
      <c r="A1048527"/>
    </row>
    <row r="1048528" ht="14.4" spans="1:1">
      <c r="A1048528"/>
    </row>
    <row r="1048529" ht="14.4" spans="1:1">
      <c r="A1048529"/>
    </row>
    <row r="1048530" ht="14.4" spans="1:1">
      <c r="A1048530"/>
    </row>
    <row r="1048531" ht="14.4" spans="1:1">
      <c r="A1048531"/>
    </row>
    <row r="1048532" ht="14.4" spans="1:1">
      <c r="A1048532"/>
    </row>
    <row r="1048533" ht="14.4" spans="1:1">
      <c r="A1048533"/>
    </row>
    <row r="1048534" ht="14.4" spans="1:1">
      <c r="A1048534"/>
    </row>
    <row r="1048535" ht="14.4" spans="1:1">
      <c r="A1048535"/>
    </row>
    <row r="1048536" ht="14.4" spans="1:1">
      <c r="A1048536"/>
    </row>
    <row r="1048537" ht="14.4" spans="1:1">
      <c r="A1048537"/>
    </row>
    <row r="1048538" ht="14.4" spans="1:1">
      <c r="A1048538"/>
    </row>
    <row r="1048539" ht="14.4" spans="1:1">
      <c r="A1048539"/>
    </row>
    <row r="1048540" ht="14.4" spans="1:1">
      <c r="A1048540"/>
    </row>
    <row r="1048541" ht="14.4" spans="1:1">
      <c r="A1048541"/>
    </row>
    <row r="1048542" ht="14.4" spans="1:1">
      <c r="A1048542"/>
    </row>
    <row r="1048543" ht="14.4" spans="1:1">
      <c r="A1048543"/>
    </row>
    <row r="1048544" ht="14.4" spans="1:1">
      <c r="A1048544"/>
    </row>
    <row r="1048545" ht="14.4" spans="1:1">
      <c r="A1048545"/>
    </row>
    <row r="1048546" ht="14.4" spans="1:1">
      <c r="A1048546"/>
    </row>
    <row r="1048547" ht="14.4" spans="1:1">
      <c r="A1048547"/>
    </row>
    <row r="1048548" ht="14.4" spans="1:1">
      <c r="A1048548"/>
    </row>
    <row r="1048549" ht="14.4" spans="1:1">
      <c r="A1048549"/>
    </row>
    <row r="1048550" ht="14.4" spans="1:1">
      <c r="A1048550"/>
    </row>
    <row r="1048551" ht="14.4" spans="1:1">
      <c r="A1048551"/>
    </row>
    <row r="1048552" ht="14.4" spans="1:1">
      <c r="A1048552"/>
    </row>
    <row r="1048553" ht="14.4" spans="1:1">
      <c r="A1048553"/>
    </row>
    <row r="1048554" ht="14.4" spans="1:1">
      <c r="A1048554"/>
    </row>
    <row r="1048555" ht="14.4" spans="1:1">
      <c r="A1048555"/>
    </row>
    <row r="1048556" ht="14.4" spans="1:1">
      <c r="A1048556"/>
    </row>
    <row r="1048557" ht="14.4" spans="1:1">
      <c r="A1048557"/>
    </row>
    <row r="1048558" ht="14.4" spans="1:1">
      <c r="A1048558"/>
    </row>
    <row r="1048559" ht="14.4" spans="1:1">
      <c r="A1048559"/>
    </row>
    <row r="1048560" ht="14.4" spans="1:1">
      <c r="A1048560"/>
    </row>
    <row r="1048561" ht="14.4" spans="1:1">
      <c r="A1048561"/>
    </row>
    <row r="1048562" ht="14.4" spans="1:1">
      <c r="A1048562"/>
    </row>
    <row r="1048563" ht="14.4" spans="1:1">
      <c r="A1048563"/>
    </row>
    <row r="1048564" ht="14.4" spans="1:1">
      <c r="A1048564"/>
    </row>
    <row r="1048565" ht="14.4" spans="1:1">
      <c r="A1048565"/>
    </row>
    <row r="1048566" ht="14.4" spans="1:1">
      <c r="A1048566"/>
    </row>
    <row r="1048567" ht="14.4" spans="1:1">
      <c r="A1048567"/>
    </row>
    <row r="1048568" ht="14.4" spans="1:1">
      <c r="A1048568"/>
    </row>
    <row r="1048569" ht="14.4" spans="1:1">
      <c r="A1048569"/>
    </row>
    <row r="1048570" ht="14.4" spans="1:1">
      <c r="A1048570"/>
    </row>
    <row r="1048571" ht="14.4" spans="1:1">
      <c r="A1048571"/>
    </row>
    <row r="1048572" ht="14.4" spans="1:1">
      <c r="A1048572"/>
    </row>
    <row r="1048573" ht="14.4" spans="1:1">
      <c r="A1048573"/>
    </row>
    <row r="1048574" ht="14.4" spans="1:1">
      <c r="A1048574"/>
    </row>
    <row r="1048575" ht="14.4" spans="1:1">
      <c r="A1048575"/>
    </row>
    <row r="1048576" ht="14.4" spans="1:1">
      <c r="A1048576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6"/>
  <sheetViews>
    <sheetView workbookViewId="0">
      <selection activeCell="G26" sqref="G26"/>
    </sheetView>
  </sheetViews>
  <sheetFormatPr defaultColWidth="9" defaultRowHeight="14.4"/>
  <cols>
    <col min="1" max="1" width="25.25" customWidth="1"/>
  </cols>
  <sheetData>
    <row r="1" spans="1:1">
      <c r="A1" s="1" t="s">
        <v>98</v>
      </c>
    </row>
    <row r="2" spans="1:1">
      <c r="A2" s="1" t="s">
        <v>39</v>
      </c>
    </row>
    <row r="3" spans="1:1">
      <c r="A3" s="1" t="s">
        <v>38</v>
      </c>
    </row>
    <row r="4" spans="1:1">
      <c r="A4" s="1" t="s">
        <v>46</v>
      </c>
    </row>
    <row r="5" spans="1:1">
      <c r="A5" s="1" t="s">
        <v>46</v>
      </c>
    </row>
    <row r="6" spans="1:1">
      <c r="A6" s="1" t="s">
        <v>46</v>
      </c>
    </row>
    <row r="7" spans="1:1">
      <c r="A7" s="1" t="s">
        <v>32</v>
      </c>
    </row>
    <row r="8" spans="1:1">
      <c r="A8" s="1" t="s">
        <v>36</v>
      </c>
    </row>
    <row r="9" spans="1:1">
      <c r="A9" s="1" t="s">
        <v>52</v>
      </c>
    </row>
    <row r="10" spans="1:1">
      <c r="A10" s="1" t="s">
        <v>52</v>
      </c>
    </row>
    <row r="11" spans="1:1">
      <c r="A11" s="1" t="s">
        <v>39</v>
      </c>
    </row>
    <row r="12" spans="1:1">
      <c r="A12" s="1" t="s">
        <v>46</v>
      </c>
    </row>
    <row r="13" spans="1:1">
      <c r="A13" s="1" t="s">
        <v>46</v>
      </c>
    </row>
    <row r="14" spans="1:1">
      <c r="A14" s="1" t="s">
        <v>36</v>
      </c>
    </row>
    <row r="15" spans="1:1">
      <c r="A15" s="1" t="s">
        <v>41</v>
      </c>
    </row>
    <row r="16" spans="1:1">
      <c r="A16" s="1" t="s">
        <v>41</v>
      </c>
    </row>
    <row r="17" spans="1:1">
      <c r="A17" s="1" t="s">
        <v>47</v>
      </c>
    </row>
    <row r="18" spans="1:1">
      <c r="A18" s="1" t="s">
        <v>36</v>
      </c>
    </row>
    <row r="19" spans="1:1">
      <c r="A19" s="1" t="s">
        <v>45</v>
      </c>
    </row>
    <row r="20" spans="1:1">
      <c r="A20" s="1" t="s">
        <v>39</v>
      </c>
    </row>
    <row r="21" spans="1:1">
      <c r="A21" s="1" t="s">
        <v>46</v>
      </c>
    </row>
    <row r="22" spans="1:1">
      <c r="A22" s="1" t="s">
        <v>35</v>
      </c>
    </row>
    <row r="23" spans="1:1">
      <c r="A23" s="1" t="s">
        <v>36</v>
      </c>
    </row>
    <row r="24" spans="1:1">
      <c r="A24" s="1" t="s">
        <v>43</v>
      </c>
    </row>
    <row r="25" spans="1:1">
      <c r="A25" s="1" t="s">
        <v>46</v>
      </c>
    </row>
    <row r="26" spans="1:1">
      <c r="A26" s="1" t="s">
        <v>53</v>
      </c>
    </row>
    <row r="27" spans="1:1">
      <c r="A27" s="1" t="s">
        <v>39</v>
      </c>
    </row>
    <row r="28" spans="1:1">
      <c r="A28" s="1" t="s">
        <v>39</v>
      </c>
    </row>
    <row r="29" spans="1:1">
      <c r="A29" s="1" t="s">
        <v>39</v>
      </c>
    </row>
    <row r="30" spans="1:1">
      <c r="A30" s="1" t="s">
        <v>37</v>
      </c>
    </row>
    <row r="31" spans="1:1">
      <c r="A31" s="1" t="s">
        <v>37</v>
      </c>
    </row>
    <row r="32" spans="1:1">
      <c r="A32" s="1" t="s">
        <v>37</v>
      </c>
    </row>
    <row r="33" spans="1:1">
      <c r="A33" s="1" t="s">
        <v>37</v>
      </c>
    </row>
    <row r="34" spans="1:1">
      <c r="A34" s="1" t="s">
        <v>46</v>
      </c>
    </row>
    <row r="35" spans="1:1">
      <c r="A35" s="1" t="s">
        <v>46</v>
      </c>
    </row>
    <row r="36" spans="1:1">
      <c r="A36" s="1" t="s">
        <v>30</v>
      </c>
    </row>
    <row r="37" spans="1:1">
      <c r="A37" s="1" t="s">
        <v>30</v>
      </c>
    </row>
    <row r="38" spans="1:1">
      <c r="A38" s="1" t="s">
        <v>33</v>
      </c>
    </row>
    <row r="39" spans="1:1">
      <c r="A39" s="1" t="s">
        <v>33</v>
      </c>
    </row>
    <row r="40" spans="1:1">
      <c r="A40" s="1" t="s">
        <v>33</v>
      </c>
    </row>
    <row r="41" spans="1:1">
      <c r="A41" s="1" t="s">
        <v>33</v>
      </c>
    </row>
    <row r="42" spans="1:1">
      <c r="A42" s="1" t="s">
        <v>32</v>
      </c>
    </row>
    <row r="43" spans="1:1">
      <c r="A43" s="1" t="s">
        <v>32</v>
      </c>
    </row>
    <row r="44" spans="1:1">
      <c r="A44" s="1" t="s">
        <v>35</v>
      </c>
    </row>
    <row r="45" spans="1:1">
      <c r="A45" s="1" t="s">
        <v>35</v>
      </c>
    </row>
    <row r="46" spans="1:1">
      <c r="A46" s="1" t="s">
        <v>36</v>
      </c>
    </row>
    <row r="47" spans="1:1">
      <c r="A47" s="1" t="s">
        <v>36</v>
      </c>
    </row>
    <row r="48" spans="1:1">
      <c r="A48" s="1" t="s">
        <v>41</v>
      </c>
    </row>
    <row r="49" spans="1:1">
      <c r="A49" s="1" t="s">
        <v>41</v>
      </c>
    </row>
    <row r="50" spans="1:1">
      <c r="A50" s="1" t="s">
        <v>41</v>
      </c>
    </row>
    <row r="51" spans="1:1">
      <c r="A51" s="1" t="s">
        <v>45</v>
      </c>
    </row>
    <row r="52" spans="1:1">
      <c r="A52" s="1" t="s">
        <v>45</v>
      </c>
    </row>
    <row r="53" spans="1:1">
      <c r="A53" s="1" t="s">
        <v>40</v>
      </c>
    </row>
    <row r="54" spans="1:1">
      <c r="A54" s="1" t="s">
        <v>40</v>
      </c>
    </row>
    <row r="55" spans="1:1">
      <c r="A55" s="1" t="s">
        <v>40</v>
      </c>
    </row>
    <row r="56" spans="1:1">
      <c r="A56" s="1" t="s">
        <v>44</v>
      </c>
    </row>
    <row r="57" spans="1:1">
      <c r="A57" s="1" t="s">
        <v>44</v>
      </c>
    </row>
    <row r="58" spans="1:1">
      <c r="A58" s="1" t="s">
        <v>44</v>
      </c>
    </row>
    <row r="59" spans="1:1">
      <c r="A59" s="1" t="s">
        <v>52</v>
      </c>
    </row>
    <row r="60" spans="1:1">
      <c r="A60" s="1" t="s">
        <v>51</v>
      </c>
    </row>
    <row r="61" spans="1:1">
      <c r="A61" s="1" t="s">
        <v>51</v>
      </c>
    </row>
    <row r="62" spans="1:1">
      <c r="A62" s="1" t="s">
        <v>53</v>
      </c>
    </row>
    <row r="63" spans="1:1">
      <c r="A63" s="1" t="s">
        <v>53</v>
      </c>
    </row>
    <row r="64" spans="1:1">
      <c r="A64" s="1" t="s">
        <v>53</v>
      </c>
    </row>
    <row r="65" spans="1:1">
      <c r="A65" s="1" t="s">
        <v>53</v>
      </c>
    </row>
    <row r="66" spans="1:1">
      <c r="A66" s="1" t="s">
        <v>53</v>
      </c>
    </row>
    <row r="67" spans="1:1">
      <c r="A67" s="1" t="s">
        <v>53</v>
      </c>
    </row>
    <row r="68" spans="1:1">
      <c r="A68" s="1" t="s">
        <v>31</v>
      </c>
    </row>
    <row r="69" spans="1:1">
      <c r="A69" s="1" t="s">
        <v>43</v>
      </c>
    </row>
    <row r="70" spans="1:1">
      <c r="A70" s="1" t="s">
        <v>43</v>
      </c>
    </row>
    <row r="71" spans="1:1">
      <c r="A71" s="1" t="s">
        <v>43</v>
      </c>
    </row>
    <row r="72" spans="1:1">
      <c r="A72" s="1" t="s">
        <v>105</v>
      </c>
    </row>
    <row r="73" spans="1:1">
      <c r="A73" s="1" t="s">
        <v>104</v>
      </c>
    </row>
    <row r="74" spans="1:1">
      <c r="A74" s="1" t="s">
        <v>39</v>
      </c>
    </row>
    <row r="75" spans="1:1">
      <c r="A75" s="1" t="s">
        <v>37</v>
      </c>
    </row>
    <row r="76" spans="1:1">
      <c r="A76" s="1" t="s">
        <v>37</v>
      </c>
    </row>
    <row r="77" spans="1:1">
      <c r="A77" s="1" t="s">
        <v>37</v>
      </c>
    </row>
    <row r="78" spans="1:1">
      <c r="A78" s="1" t="s">
        <v>37</v>
      </c>
    </row>
    <row r="79" spans="1:1">
      <c r="A79" s="1" t="s">
        <v>37</v>
      </c>
    </row>
    <row r="80" spans="1:1">
      <c r="A80" s="1" t="s">
        <v>37</v>
      </c>
    </row>
    <row r="81" spans="1:1">
      <c r="A81" s="1" t="s">
        <v>38</v>
      </c>
    </row>
    <row r="82" spans="1:1">
      <c r="A82" s="1" t="s">
        <v>38</v>
      </c>
    </row>
    <row r="83" spans="1:1">
      <c r="A83" s="1" t="s">
        <v>38</v>
      </c>
    </row>
    <row r="84" spans="1:1">
      <c r="A84" s="1" t="s">
        <v>46</v>
      </c>
    </row>
    <row r="85" spans="1:1">
      <c r="A85" s="1" t="s">
        <v>46</v>
      </c>
    </row>
    <row r="86" spans="1:1">
      <c r="A86" s="1" t="s">
        <v>46</v>
      </c>
    </row>
    <row r="87" spans="1:1">
      <c r="A87" s="1" t="s">
        <v>30</v>
      </c>
    </row>
    <row r="88" spans="1:1">
      <c r="A88" s="1" t="s">
        <v>30</v>
      </c>
    </row>
    <row r="89" spans="1:1">
      <c r="A89" s="1" t="s">
        <v>35</v>
      </c>
    </row>
    <row r="90" spans="1:1">
      <c r="A90" s="1" t="s">
        <v>35</v>
      </c>
    </row>
    <row r="91" spans="1:1">
      <c r="A91" s="1" t="s">
        <v>35</v>
      </c>
    </row>
    <row r="92" spans="1:1">
      <c r="A92" s="1" t="s">
        <v>36</v>
      </c>
    </row>
    <row r="93" spans="1:1">
      <c r="A93" s="1" t="s">
        <v>36</v>
      </c>
    </row>
    <row r="94" spans="1:1">
      <c r="A94" s="1" t="s">
        <v>36</v>
      </c>
    </row>
    <row r="95" spans="1:1">
      <c r="A95" s="1" t="s">
        <v>36</v>
      </c>
    </row>
    <row r="96" spans="1:1">
      <c r="A96" s="1" t="s">
        <v>36</v>
      </c>
    </row>
    <row r="97" spans="1:1">
      <c r="A97" s="1" t="s">
        <v>41</v>
      </c>
    </row>
    <row r="98" spans="1:1">
      <c r="A98" s="1" t="s">
        <v>45</v>
      </c>
    </row>
    <row r="99" spans="1:1">
      <c r="A99" s="1" t="s">
        <v>45</v>
      </c>
    </row>
    <row r="100" spans="1:1">
      <c r="A100" s="1" t="s">
        <v>45</v>
      </c>
    </row>
    <row r="101" spans="1:1">
      <c r="A101" s="1" t="s">
        <v>45</v>
      </c>
    </row>
    <row r="102" spans="1:1">
      <c r="A102" s="1" t="s">
        <v>40</v>
      </c>
    </row>
    <row r="103" spans="1:1">
      <c r="A103" s="1" t="s">
        <v>40</v>
      </c>
    </row>
    <row r="104" spans="1:1">
      <c r="A104" s="1" t="s">
        <v>40</v>
      </c>
    </row>
    <row r="105" spans="1:1">
      <c r="A105" s="1" t="s">
        <v>40</v>
      </c>
    </row>
    <row r="106" spans="1:1">
      <c r="A106" s="1" t="s">
        <v>40</v>
      </c>
    </row>
    <row r="107" spans="1:1">
      <c r="A107" s="1" t="s">
        <v>40</v>
      </c>
    </row>
    <row r="108" spans="1:1">
      <c r="A108" s="1" t="s">
        <v>40</v>
      </c>
    </row>
    <row r="109" spans="1:1">
      <c r="A109" s="1" t="s">
        <v>40</v>
      </c>
    </row>
    <row r="110" spans="1:1">
      <c r="A110" s="1" t="s">
        <v>40</v>
      </c>
    </row>
    <row r="111" spans="1:1">
      <c r="A111" s="1" t="s">
        <v>44</v>
      </c>
    </row>
    <row r="112" spans="1:1">
      <c r="A112" s="1" t="s">
        <v>52</v>
      </c>
    </row>
    <row r="113" spans="1:1">
      <c r="A113" s="1" t="s">
        <v>52</v>
      </c>
    </row>
    <row r="114" spans="1:1">
      <c r="A114" s="1" t="s">
        <v>52</v>
      </c>
    </row>
    <row r="115" spans="1:1">
      <c r="A115" s="1" t="s">
        <v>52</v>
      </c>
    </row>
    <row r="116" spans="1:1">
      <c r="A116" s="1" t="s">
        <v>53</v>
      </c>
    </row>
    <row r="117" spans="1:1">
      <c r="A117" s="1" t="s">
        <v>53</v>
      </c>
    </row>
    <row r="118" spans="1:1">
      <c r="A118" s="1" t="s">
        <v>53</v>
      </c>
    </row>
    <row r="119" spans="1:1">
      <c r="A119" s="1" t="s">
        <v>43</v>
      </c>
    </row>
    <row r="120" spans="1:1">
      <c r="A120" s="1" t="s">
        <v>43</v>
      </c>
    </row>
    <row r="121" spans="1:1">
      <c r="A121" s="1" t="s">
        <v>43</v>
      </c>
    </row>
    <row r="122" spans="1:1">
      <c r="A122" s="1" t="s">
        <v>61</v>
      </c>
    </row>
    <row r="123" spans="1:1">
      <c r="A123" s="1" t="s">
        <v>56</v>
      </c>
    </row>
    <row r="124" spans="1:1">
      <c r="A124" s="1" t="s">
        <v>105</v>
      </c>
    </row>
    <row r="125" spans="1:1">
      <c r="A125" s="1" t="s">
        <v>39</v>
      </c>
    </row>
    <row r="126" spans="1:1">
      <c r="A126" s="1" t="s">
        <v>38</v>
      </c>
    </row>
    <row r="127" spans="1:1">
      <c r="A127" s="1" t="s">
        <v>38</v>
      </c>
    </row>
    <row r="128" spans="1:1">
      <c r="A128" s="1" t="s">
        <v>47</v>
      </c>
    </row>
    <row r="129" spans="1:1">
      <c r="A129" s="1" t="s">
        <v>47</v>
      </c>
    </row>
    <row r="130" spans="1:1">
      <c r="A130" s="1" t="s">
        <v>46</v>
      </c>
    </row>
    <row r="131" spans="1:1">
      <c r="A131" s="1" t="s">
        <v>46</v>
      </c>
    </row>
    <row r="132" spans="1:1">
      <c r="A132" s="1" t="s">
        <v>30</v>
      </c>
    </row>
    <row r="133" spans="1:1">
      <c r="A133" s="1" t="s">
        <v>33</v>
      </c>
    </row>
    <row r="134" spans="1:1">
      <c r="A134" s="1" t="s">
        <v>32</v>
      </c>
    </row>
    <row r="135" spans="1:1">
      <c r="A135" s="1" t="s">
        <v>32</v>
      </c>
    </row>
    <row r="136" spans="1:1">
      <c r="A136" s="1" t="s">
        <v>35</v>
      </c>
    </row>
    <row r="137" spans="1:1">
      <c r="A137" s="1" t="s">
        <v>35</v>
      </c>
    </row>
    <row r="138" spans="1:1">
      <c r="A138" s="1" t="s">
        <v>36</v>
      </c>
    </row>
    <row r="139" spans="1:1">
      <c r="A139" s="1" t="s">
        <v>36</v>
      </c>
    </row>
    <row r="140" spans="1:1">
      <c r="A140" s="1" t="s">
        <v>36</v>
      </c>
    </row>
    <row r="141" spans="1:1">
      <c r="A141" s="1" t="s">
        <v>36</v>
      </c>
    </row>
    <row r="142" spans="1:1">
      <c r="A142" s="1" t="s">
        <v>36</v>
      </c>
    </row>
    <row r="143" spans="1:1">
      <c r="A143" s="1" t="s">
        <v>45</v>
      </c>
    </row>
    <row r="144" spans="1:1">
      <c r="A144" s="1" t="s">
        <v>40</v>
      </c>
    </row>
    <row r="145" spans="1:1">
      <c r="A145" s="1" t="s">
        <v>40</v>
      </c>
    </row>
    <row r="146" spans="1:1">
      <c r="A146" s="1" t="s">
        <v>40</v>
      </c>
    </row>
    <row r="147" spans="1:1">
      <c r="A147" s="1" t="s">
        <v>40</v>
      </c>
    </row>
    <row r="148" spans="1:1">
      <c r="A148" s="1" t="s">
        <v>40</v>
      </c>
    </row>
    <row r="149" spans="1:1">
      <c r="A149" s="1" t="s">
        <v>40</v>
      </c>
    </row>
    <row r="150" spans="1:1">
      <c r="A150" s="1" t="s">
        <v>42</v>
      </c>
    </row>
    <row r="151" spans="1:1">
      <c r="A151" s="1" t="s">
        <v>101</v>
      </c>
    </row>
    <row r="152" spans="1:1">
      <c r="A152" s="1" t="s">
        <v>53</v>
      </c>
    </row>
    <row r="153" spans="1:1">
      <c r="A153" s="1" t="s">
        <v>43</v>
      </c>
    </row>
    <row r="154" spans="1:1">
      <c r="A154" s="1" t="s">
        <v>99</v>
      </c>
    </row>
    <row r="155" spans="1:1">
      <c r="A155" s="1" t="s">
        <v>39</v>
      </c>
    </row>
    <row r="156" spans="1:1">
      <c r="A156" s="1" t="s">
        <v>38</v>
      </c>
    </row>
    <row r="157" spans="1:1">
      <c r="A157" s="1" t="s">
        <v>47</v>
      </c>
    </row>
    <row r="158" spans="1:1">
      <c r="A158" s="1" t="s">
        <v>47</v>
      </c>
    </row>
    <row r="159" spans="1:1">
      <c r="A159" s="1" t="s">
        <v>33</v>
      </c>
    </row>
    <row r="160" spans="1:1">
      <c r="A160" s="1" t="s">
        <v>33</v>
      </c>
    </row>
    <row r="161" spans="1:1">
      <c r="A161" s="1" t="s">
        <v>32</v>
      </c>
    </row>
    <row r="162" spans="1:1">
      <c r="A162" s="1" t="s">
        <v>35</v>
      </c>
    </row>
    <row r="163" spans="1:1">
      <c r="A163" s="1" t="s">
        <v>36</v>
      </c>
    </row>
    <row r="164" spans="1:1">
      <c r="A164" s="1" t="s">
        <v>36</v>
      </c>
    </row>
    <row r="165" spans="1:1">
      <c r="A165" s="1" t="s">
        <v>41</v>
      </c>
    </row>
    <row r="166" spans="1:1">
      <c r="A166" s="1" t="s">
        <v>40</v>
      </c>
    </row>
    <row r="167" spans="1:1">
      <c r="A167" s="1" t="s">
        <v>51</v>
      </c>
    </row>
    <row r="168" spans="1:1">
      <c r="A168" s="1" t="s">
        <v>43</v>
      </c>
    </row>
    <row r="169" spans="1:1">
      <c r="A169" s="1" t="s">
        <v>43</v>
      </c>
    </row>
    <row r="170" spans="1:1">
      <c r="A170" s="1" t="s">
        <v>105</v>
      </c>
    </row>
    <row r="171" spans="1:1">
      <c r="A171" s="1" t="s">
        <v>39</v>
      </c>
    </row>
    <row r="172" spans="1:1">
      <c r="A172" s="1" t="s">
        <v>39</v>
      </c>
    </row>
    <row r="173" spans="1:1">
      <c r="A173" s="1" t="s">
        <v>39</v>
      </c>
    </row>
    <row r="174" spans="1:1">
      <c r="A174" s="1" t="s">
        <v>37</v>
      </c>
    </row>
    <row r="175" spans="1:1">
      <c r="A175" s="1" t="s">
        <v>37</v>
      </c>
    </row>
    <row r="176" spans="1:1">
      <c r="A176" s="1" t="s">
        <v>37</v>
      </c>
    </row>
    <row r="177" spans="1:1">
      <c r="A177" s="1" t="s">
        <v>38</v>
      </c>
    </row>
    <row r="178" spans="1:1">
      <c r="A178" s="1" t="s">
        <v>46</v>
      </c>
    </row>
    <row r="179" spans="1:1">
      <c r="A179" s="1" t="s">
        <v>45</v>
      </c>
    </row>
    <row r="180" spans="1:1">
      <c r="A180" s="1" t="s">
        <v>40</v>
      </c>
    </row>
    <row r="181" spans="1:1">
      <c r="A181" s="1" t="s">
        <v>44</v>
      </c>
    </row>
    <row r="182" spans="1:1">
      <c r="A182" s="1" t="s">
        <v>44</v>
      </c>
    </row>
    <row r="183" spans="1:1">
      <c r="A183" s="1" t="s">
        <v>52</v>
      </c>
    </row>
    <row r="184" spans="1:1">
      <c r="A184" s="1" t="s">
        <v>31</v>
      </c>
    </row>
    <row r="185" spans="1:1">
      <c r="A185" s="1" t="s">
        <v>43</v>
      </c>
    </row>
    <row r="186" spans="1:1">
      <c r="A186" s="1" t="s">
        <v>99</v>
      </c>
    </row>
  </sheetData>
  <autoFilter ref="A1:A186">
    <extLst/>
  </autoFilter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B27" sqref="B2:B27"/>
    </sheetView>
  </sheetViews>
  <sheetFormatPr defaultColWidth="9" defaultRowHeight="14.4" outlineLevelCol="1"/>
  <cols>
    <col min="1" max="1" width="31.8796296296296" customWidth="1"/>
  </cols>
  <sheetData>
    <row r="1" spans="1:1">
      <c r="A1" s="1" t="s">
        <v>98</v>
      </c>
    </row>
    <row r="2" spans="1:2">
      <c r="A2" s="1" t="s">
        <v>39</v>
      </c>
      <c r="B2">
        <f>COUNTIF(Sheet1!A:A,A2)</f>
        <v>12</v>
      </c>
    </row>
    <row r="3" spans="1:2">
      <c r="A3" s="1" t="s">
        <v>38</v>
      </c>
      <c r="B3">
        <f>COUNTIF(Sheet1!A:A,A3)</f>
        <v>8</v>
      </c>
    </row>
    <row r="4" spans="1:2">
      <c r="A4" s="1" t="s">
        <v>46</v>
      </c>
      <c r="B4">
        <f>COUNTIF(Sheet1!A:A,A4)</f>
        <v>15</v>
      </c>
    </row>
    <row r="5" spans="1:2">
      <c r="A5" s="1" t="s">
        <v>32</v>
      </c>
      <c r="B5">
        <f>COUNTIF(Sheet1!A:A,A5)</f>
        <v>6</v>
      </c>
    </row>
    <row r="6" spans="1:2">
      <c r="A6" s="1" t="s">
        <v>36</v>
      </c>
      <c r="B6">
        <f>COUNTIF(Sheet1!A:A,A6)</f>
        <v>18</v>
      </c>
    </row>
    <row r="7" spans="1:2">
      <c r="A7" s="1" t="s">
        <v>52</v>
      </c>
      <c r="B7">
        <f>COUNTIF(Sheet1!A:A,A7)</f>
        <v>8</v>
      </c>
    </row>
    <row r="8" spans="1:2">
      <c r="A8" s="1" t="s">
        <v>41</v>
      </c>
      <c r="B8">
        <f>COUNTIF(Sheet1!A:A,A8)</f>
        <v>7</v>
      </c>
    </row>
    <row r="9" spans="1:2">
      <c r="A9" s="1" t="s">
        <v>47</v>
      </c>
      <c r="B9">
        <f>COUNTIF(Sheet1!A:A,A9)</f>
        <v>5</v>
      </c>
    </row>
    <row r="10" spans="1:2">
      <c r="A10" s="1" t="s">
        <v>45</v>
      </c>
      <c r="B10">
        <f>COUNTIF(Sheet1!A:A,A10)</f>
        <v>9</v>
      </c>
    </row>
    <row r="11" spans="1:2">
      <c r="A11" s="1" t="s">
        <v>35</v>
      </c>
      <c r="B11">
        <f>COUNTIF(Sheet1!A:A,A11)</f>
        <v>9</v>
      </c>
    </row>
    <row r="12" spans="1:2">
      <c r="A12" s="1" t="s">
        <v>43</v>
      </c>
      <c r="B12">
        <f>COUNTIF(Sheet1!A:A,A12)</f>
        <v>11</v>
      </c>
    </row>
    <row r="13" spans="1:2">
      <c r="A13" s="1" t="s">
        <v>53</v>
      </c>
      <c r="B13">
        <f>COUNTIF(Sheet1!A:A,A13)</f>
        <v>11</v>
      </c>
    </row>
    <row r="14" spans="1:2">
      <c r="A14" s="1" t="s">
        <v>37</v>
      </c>
      <c r="B14">
        <f>COUNTIF(Sheet1!A:A,A14)</f>
        <v>13</v>
      </c>
    </row>
    <row r="15" spans="1:2">
      <c r="A15" s="1" t="s">
        <v>30</v>
      </c>
      <c r="B15">
        <f>COUNTIF(Sheet1!A:A,A15)</f>
        <v>5</v>
      </c>
    </row>
    <row r="16" spans="1:2">
      <c r="A16" s="1" t="s">
        <v>33</v>
      </c>
      <c r="B16">
        <f>COUNTIF(Sheet1!A:A,A16)</f>
        <v>7</v>
      </c>
    </row>
    <row r="17" spans="1:2">
      <c r="A17" s="1" t="s">
        <v>40</v>
      </c>
      <c r="B17">
        <f>COUNTIF(Sheet1!A:A,A17)</f>
        <v>20</v>
      </c>
    </row>
    <row r="18" spans="1:2">
      <c r="A18" s="1" t="s">
        <v>44</v>
      </c>
      <c r="B18">
        <f>COUNTIF(Sheet1!A:A,A18)</f>
        <v>6</v>
      </c>
    </row>
    <row r="19" spans="1:2">
      <c r="A19" s="1" t="s">
        <v>51</v>
      </c>
      <c r="B19">
        <f>COUNTIF(Sheet1!A:A,A19)</f>
        <v>3</v>
      </c>
    </row>
    <row r="20" spans="1:2">
      <c r="A20" s="1" t="s">
        <v>31</v>
      </c>
      <c r="B20">
        <f>COUNTIF(Sheet1!A:A,A20)</f>
        <v>2</v>
      </c>
    </row>
    <row r="21" spans="1:2">
      <c r="A21" s="1" t="s">
        <v>105</v>
      </c>
      <c r="B21">
        <f>COUNTIF(Sheet1!A:A,A21)</f>
        <v>3</v>
      </c>
    </row>
    <row r="22" spans="1:2">
      <c r="A22" s="1" t="s">
        <v>104</v>
      </c>
      <c r="B22">
        <f>COUNTIF(Sheet1!A:A,A22)</f>
        <v>1</v>
      </c>
    </row>
    <row r="23" spans="1:2">
      <c r="A23" s="1" t="s">
        <v>61</v>
      </c>
      <c r="B23">
        <f>COUNTIF(Sheet1!A:A,A23)</f>
        <v>1</v>
      </c>
    </row>
    <row r="24" spans="1:2">
      <c r="A24" s="1" t="s">
        <v>56</v>
      </c>
      <c r="B24">
        <f>COUNTIF(Sheet1!A:A,A24)</f>
        <v>1</v>
      </c>
    </row>
    <row r="25" spans="1:2">
      <c r="A25" s="1" t="s">
        <v>42</v>
      </c>
      <c r="B25">
        <f>COUNTIF(Sheet1!A:A,A25)</f>
        <v>1</v>
      </c>
    </row>
    <row r="26" spans="1:2">
      <c r="A26" s="1" t="s">
        <v>101</v>
      </c>
      <c r="B26">
        <f>COUNTIF(Sheet1!A:A,A26)</f>
        <v>1</v>
      </c>
    </row>
    <row r="27" spans="1:2">
      <c r="A27" s="1" t="s">
        <v>99</v>
      </c>
      <c r="B27">
        <f>COUNTIF(Sheet1!A:A,A27)</f>
        <v>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2020年人才引进计划一览表</vt:lpstr>
      <vt:lpstr>博士研究生引进计划</vt:lpstr>
      <vt:lpstr>Sheet3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Cherub</cp:lastModifiedBy>
  <dcterms:created xsi:type="dcterms:W3CDTF">2019-11-28T01:41:00Z</dcterms:created>
  <cp:lastPrinted>2021-09-15T00:16:00Z</cp:lastPrinted>
  <dcterms:modified xsi:type="dcterms:W3CDTF">2021-11-01T01:35:26Z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BDF573749E8B42468EDCD123314E1227</vt:lpwstr>
  </property>
</Properties>
</file>