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Sheet1!$A$1:$AB$109</definedName>
    <definedName name="_xlnm.Print_Titles" localSheetId="0">Sheet1!$1:$3</definedName>
    <definedName name="_xlnm.Print_Area" localSheetId="0">Sheet1!$A$1:$AB$109</definedName>
  </definedNames>
  <calcPr calcId="144525"/>
</workbook>
</file>

<file path=xl/sharedStrings.xml><?xml version="1.0" encoding="utf-8"?>
<sst xmlns="http://schemas.openxmlformats.org/spreadsheetml/2006/main" count="487" uniqueCount="284">
  <si>
    <t>兴安县2021年第二次中小学公开招聘教师进入考核人选名单</t>
  </si>
  <si>
    <t>序号</t>
  </si>
  <si>
    <t>招聘单位及岗位</t>
  </si>
  <si>
    <t>岗位代码</t>
  </si>
  <si>
    <t>姓名</t>
  </si>
  <si>
    <t>性别</t>
  </si>
  <si>
    <t>联系电话</t>
  </si>
  <si>
    <t>身份证号</t>
  </si>
  <si>
    <t>笔试成绩</t>
  </si>
  <si>
    <t>面试成绩(去掉一个最高分和一个最低分)</t>
  </si>
  <si>
    <t>笔试</t>
  </si>
  <si>
    <t>面试</t>
  </si>
  <si>
    <t>总成绩</t>
  </si>
  <si>
    <t>综合同类排名</t>
  </si>
  <si>
    <t>招聘人数</t>
  </si>
  <si>
    <t>考核情况</t>
  </si>
  <si>
    <t>教育学与教法基础知识</t>
  </si>
  <si>
    <t>教育心理学与德育工作基础知识</t>
  </si>
  <si>
    <t>总分</t>
  </si>
  <si>
    <t>笔试同类排名</t>
  </si>
  <si>
    <t>考官
1</t>
  </si>
  <si>
    <t>考官
2</t>
  </si>
  <si>
    <t>考官
3</t>
  </si>
  <si>
    <t>考官
4</t>
  </si>
  <si>
    <t>考官
5</t>
  </si>
  <si>
    <t>考官
6</t>
  </si>
  <si>
    <t>考官
7</t>
  </si>
  <si>
    <t>面试
总分</t>
  </si>
  <si>
    <t>同类排名</t>
  </si>
  <si>
    <t>成绩</t>
  </si>
  <si>
    <t>排名</t>
  </si>
  <si>
    <t>白石乡初级中学-初中语文教师45032501</t>
  </si>
  <si>
    <t>王剑</t>
  </si>
  <si>
    <t>男</t>
  </si>
  <si>
    <t>532123199508202172</t>
  </si>
  <si>
    <t>免笔试</t>
  </si>
  <si>
    <t>-</t>
  </si>
  <si>
    <t>进入考核</t>
  </si>
  <si>
    <t>第二小学-小学音乐教师45032502</t>
  </si>
  <si>
    <t>文赛</t>
  </si>
  <si>
    <t>450325199210103031</t>
  </si>
  <si>
    <t>夏菁</t>
  </si>
  <si>
    <t>女</t>
  </si>
  <si>
    <t>450325198803030689</t>
  </si>
  <si>
    <t>吴显美</t>
  </si>
  <si>
    <t>522631199609180040</t>
  </si>
  <si>
    <t>缺考</t>
  </si>
  <si>
    <t>第二中学-初中数学教师45032504</t>
  </si>
  <si>
    <t>蒋琳佳</t>
  </si>
  <si>
    <t>450325199801011526</t>
  </si>
  <si>
    <t>第二中学-初中物理教师45032506</t>
  </si>
  <si>
    <t>唐祥元</t>
  </si>
  <si>
    <t>450325198608271233</t>
  </si>
  <si>
    <t>覃纯媚</t>
  </si>
  <si>
    <t>522732199310251029</t>
  </si>
  <si>
    <t>第二中学-初中语文教师45032508</t>
  </si>
  <si>
    <t>文誉频</t>
  </si>
  <si>
    <t>45032519990424092X</t>
  </si>
  <si>
    <t>彭凌云</t>
  </si>
  <si>
    <t>450325199909161227</t>
  </si>
  <si>
    <t>第二中学-高中语文教师45032509</t>
  </si>
  <si>
    <t>杨美芳</t>
  </si>
  <si>
    <t>45032519970920152X</t>
  </si>
  <si>
    <t>白弋可</t>
  </si>
  <si>
    <t>450322199903261025</t>
  </si>
  <si>
    <t>第二中学-高中化学教师45032510</t>
  </si>
  <si>
    <t>马建萍</t>
  </si>
  <si>
    <t>530129199510192528</t>
  </si>
  <si>
    <t>唐银凤</t>
  </si>
  <si>
    <t>450327199501230842</t>
  </si>
  <si>
    <r>
      <rPr>
        <sz val="14"/>
        <color rgb="FFFF0000"/>
        <rFont val="Arial"/>
        <charset val="134"/>
      </rPr>
      <t>↑↑↑</t>
    </r>
    <r>
      <rPr>
        <sz val="14"/>
        <color rgb="FFFF0000"/>
        <rFont val="宋体"/>
        <charset val="134"/>
      </rPr>
      <t>进入考核的人员请参此群，以便联系后继工作</t>
    </r>
    <r>
      <rPr>
        <sz val="14"/>
        <color rgb="FFFF0000"/>
        <rFont val="Arial"/>
        <charset val="134"/>
      </rPr>
      <t>↑↑↑</t>
    </r>
  </si>
  <si>
    <t>第二中学-高中生物教师45032511</t>
  </si>
  <si>
    <t>金上斐</t>
  </si>
  <si>
    <t>532123199301241614</t>
  </si>
  <si>
    <t>第二中学-初中生物教师45032512</t>
  </si>
  <si>
    <t>李尚兵</t>
  </si>
  <si>
    <t>52242198804030010</t>
  </si>
  <si>
    <t>第二中学-初中政治教师45032513</t>
  </si>
  <si>
    <t>许昌军</t>
  </si>
  <si>
    <t>532625199001280910</t>
  </si>
  <si>
    <t xml:space="preserve">    报考人员进入考核环节放弃的，在接到通知后2日内及时提供书面放弃申请，放弃申请送达（邮寄）兴安县教育路132号兴安县教育局人事股及发送至电子邮箱：xaxjyjrsg@guilin.gov.cn（兴安县教育局人事股）。</t>
  </si>
  <si>
    <t>苏洋</t>
  </si>
  <si>
    <t>450332199611271849</t>
  </si>
  <si>
    <t>宿东海</t>
  </si>
  <si>
    <t>412326199002030131</t>
  </si>
  <si>
    <t>第二中学-高中历史教师45032514</t>
  </si>
  <si>
    <t>杨丹</t>
  </si>
  <si>
    <t>522632199412067067</t>
  </si>
  <si>
    <t>第二中学-初中历史教师45032515</t>
  </si>
  <si>
    <t>韦晓玉</t>
  </si>
  <si>
    <t>452702198570141165</t>
  </si>
  <si>
    <t>第三小学-小学语文教师45032518</t>
  </si>
  <si>
    <t>邹纳英</t>
  </si>
  <si>
    <t>43252419881104192X</t>
  </si>
  <si>
    <t>邓凯丽</t>
  </si>
  <si>
    <t>45032419981227582X</t>
  </si>
  <si>
    <t>已放弃</t>
  </si>
  <si>
    <t>唐宁平</t>
  </si>
  <si>
    <t>450325199502260928</t>
  </si>
  <si>
    <t>李春莉</t>
  </si>
  <si>
    <t>450325198703010322</t>
  </si>
  <si>
    <t>蔺正萍</t>
  </si>
  <si>
    <t>510525198904305968</t>
  </si>
  <si>
    <t>周文馨</t>
  </si>
  <si>
    <t>653124199005020029</t>
  </si>
  <si>
    <t>第三小学-小学数学教师45032519</t>
  </si>
  <si>
    <t>张霖</t>
  </si>
  <si>
    <t>450325199803201825</t>
  </si>
  <si>
    <t>梁静坤</t>
  </si>
  <si>
    <t>450326199302180321</t>
  </si>
  <si>
    <t>陆良艳</t>
  </si>
  <si>
    <t>450327198706261648</t>
  </si>
  <si>
    <t>第一幼儿园-幼儿园教师45032520</t>
  </si>
  <si>
    <t>唐倩</t>
  </si>
  <si>
    <t>450324199611095822</t>
  </si>
  <si>
    <t>第四幼儿园-幼儿园教师45032521</t>
  </si>
  <si>
    <t>曹春妮</t>
  </si>
  <si>
    <t>450881199608161440</t>
  </si>
  <si>
    <t>陈彦希</t>
  </si>
  <si>
    <t>450325199712301222</t>
  </si>
  <si>
    <t>赵云云</t>
  </si>
  <si>
    <t>450325198707212626</t>
  </si>
  <si>
    <t>蒋霞</t>
  </si>
  <si>
    <t>450325199508021522</t>
  </si>
  <si>
    <t>丁佳馨</t>
  </si>
  <si>
    <t>450325199311040324</t>
  </si>
  <si>
    <t>郭呵凤</t>
  </si>
  <si>
    <t>452223199107122043</t>
  </si>
  <si>
    <t>唐曾</t>
  </si>
  <si>
    <t>450324199011243721</t>
  </si>
  <si>
    <t>文佳艺</t>
  </si>
  <si>
    <t>450325199708050942</t>
  </si>
  <si>
    <t>程桃萍</t>
  </si>
  <si>
    <t>450422198705211925</t>
  </si>
  <si>
    <t>冯芳</t>
  </si>
  <si>
    <t>431122199106183841</t>
  </si>
  <si>
    <t>周蕾</t>
  </si>
  <si>
    <t>450325199512160322</t>
  </si>
  <si>
    <t>陈赵迪</t>
  </si>
  <si>
    <t>450325199507152643</t>
  </si>
  <si>
    <t>唐安琪</t>
  </si>
  <si>
    <t>450325199771073045</t>
  </si>
  <si>
    <t>鄢新娟</t>
  </si>
  <si>
    <t>430528198909141068</t>
  </si>
  <si>
    <t>赵羽雪</t>
  </si>
  <si>
    <t>450325199111272622</t>
  </si>
  <si>
    <t>彭湘君</t>
  </si>
  <si>
    <t>450325198711173025</t>
  </si>
  <si>
    <t>匡丹丹</t>
  </si>
  <si>
    <t>45032519870711302X</t>
  </si>
  <si>
    <t>唐梅林</t>
  </si>
  <si>
    <t>450325199301181529</t>
  </si>
  <si>
    <t>宁立亲</t>
  </si>
  <si>
    <t>450329199803011728</t>
  </si>
  <si>
    <t>刘如梅</t>
  </si>
  <si>
    <t>45032519910322222X</t>
  </si>
  <si>
    <t>韩林芳</t>
  </si>
  <si>
    <t>450325198812142420</t>
  </si>
  <si>
    <t>第四幼儿园-幼儿园教师45032522</t>
  </si>
  <si>
    <t>戴丽萍</t>
  </si>
  <si>
    <t>450327199107180461</t>
  </si>
  <si>
    <t>张婷</t>
  </si>
  <si>
    <t>450325199710162425</t>
  </si>
  <si>
    <t>韦香云</t>
  </si>
  <si>
    <t>450322199402195023</t>
  </si>
  <si>
    <t>蒙艳菊</t>
  </si>
  <si>
    <t>45032819861117154X</t>
  </si>
  <si>
    <t>凌玉连</t>
  </si>
  <si>
    <t>450924199910194946</t>
  </si>
  <si>
    <t>唐妍妍</t>
  </si>
  <si>
    <t>45032419940610374X</t>
  </si>
  <si>
    <t>邬海燕</t>
  </si>
  <si>
    <t>450321198601153124</t>
  </si>
  <si>
    <t>刘其星</t>
  </si>
  <si>
    <t>53212219890505064X</t>
  </si>
  <si>
    <t>李雍</t>
  </si>
  <si>
    <t>450325199305291223</t>
  </si>
  <si>
    <t>陈梓玲</t>
  </si>
  <si>
    <t>450421199510171044</t>
  </si>
  <si>
    <t>侯艳芳</t>
  </si>
  <si>
    <t>450325199606130925</t>
  </si>
  <si>
    <t>肖彩云</t>
  </si>
  <si>
    <t>450329199708241728</t>
  </si>
  <si>
    <t>卜章琴</t>
  </si>
  <si>
    <t>431126198612151229</t>
  </si>
  <si>
    <t>文娟</t>
  </si>
  <si>
    <t>450325199108011229</t>
  </si>
  <si>
    <t>邓萍萍</t>
  </si>
  <si>
    <t>450325198709042624</t>
  </si>
  <si>
    <t>第四幼儿园-幼儿园教师45032523</t>
  </si>
  <si>
    <t>苏晓</t>
  </si>
  <si>
    <t>452230198601090023</t>
  </si>
  <si>
    <t>蒋秋萍</t>
  </si>
  <si>
    <t>450325199208091529</t>
  </si>
  <si>
    <t>高尚镇中心校-济中教学点教师45032525</t>
  </si>
  <si>
    <t>梁艳雪</t>
  </si>
  <si>
    <t>450322199103052540</t>
  </si>
  <si>
    <t>谢勇</t>
  </si>
  <si>
    <t>500243199702244350</t>
  </si>
  <si>
    <t>艾娟</t>
  </si>
  <si>
    <t>452324198309060941</t>
  </si>
  <si>
    <t>高尚镇中心校-东源教学点教师45032526</t>
  </si>
  <si>
    <t>王德武</t>
  </si>
  <si>
    <t>452324198306032419</t>
  </si>
  <si>
    <t>唐红彩</t>
  </si>
  <si>
    <t>45232419831102152X</t>
  </si>
  <si>
    <t>谭宇</t>
  </si>
  <si>
    <t>45262319840526002X</t>
  </si>
  <si>
    <t>界首镇中心校-和平教学点教师45032528</t>
  </si>
  <si>
    <t>阳年凌</t>
  </si>
  <si>
    <t>450325199702102422</t>
  </si>
  <si>
    <t>杨子艳</t>
  </si>
  <si>
    <t>431102199002247243</t>
  </si>
  <si>
    <t>谢曾林</t>
  </si>
  <si>
    <t>450332199209042749</t>
  </si>
  <si>
    <t>界首镇中心校-宝丰教学点教师45032529</t>
  </si>
  <si>
    <t>蒋桂芳</t>
  </si>
  <si>
    <t>452324198309031227</t>
  </si>
  <si>
    <t>刘红英</t>
  </si>
  <si>
    <t>45232419831006064X</t>
  </si>
  <si>
    <t>张晓玲</t>
  </si>
  <si>
    <t>530629199607281786</t>
  </si>
  <si>
    <t>界首镇中心校-石门教学点英语教师45032530</t>
  </si>
  <si>
    <t>陈丽芬</t>
  </si>
  <si>
    <t>530381198705131540</t>
  </si>
  <si>
    <t>武进梅</t>
  </si>
  <si>
    <t>141124198902210168</t>
  </si>
  <si>
    <t>康利华</t>
  </si>
  <si>
    <t>450325198709060742</t>
  </si>
  <si>
    <t>漠川乡中心校-保林教学点教师45032531</t>
  </si>
  <si>
    <t>秦传康</t>
  </si>
  <si>
    <t>452322198011112419</t>
  </si>
  <si>
    <t>马爱苹</t>
  </si>
  <si>
    <t>450329198401131749</t>
  </si>
  <si>
    <t>漠川乡中心校-久中教学点教师45032532</t>
  </si>
  <si>
    <t>廖冰丽</t>
  </si>
  <si>
    <t>450324199810084325</t>
  </si>
  <si>
    <t>黄海玲</t>
  </si>
  <si>
    <t>452127199009300627</t>
  </si>
  <si>
    <t>汪蕊</t>
  </si>
  <si>
    <t>530325198902251321</t>
  </si>
  <si>
    <t>漠川乡中心校-财金教学点教师45032533</t>
  </si>
  <si>
    <t>何艳君</t>
  </si>
  <si>
    <t>450325198611011221</t>
  </si>
  <si>
    <t>文静</t>
  </si>
  <si>
    <t>450325198610200928</t>
  </si>
  <si>
    <t>赵娉娉</t>
  </si>
  <si>
    <t>450324198909160768</t>
  </si>
  <si>
    <t>漠川乡中心校-保和教学点教师45032534</t>
  </si>
  <si>
    <t>唐甜亮</t>
  </si>
  <si>
    <t>450324199108121640</t>
  </si>
  <si>
    <t>刘静</t>
  </si>
  <si>
    <t>450325199206022220</t>
  </si>
  <si>
    <t>溶江镇中心校-金石中心小学教师45032535</t>
  </si>
  <si>
    <t>吴秀华</t>
  </si>
  <si>
    <t>450329198712201740</t>
  </si>
  <si>
    <t>许兰</t>
  </si>
  <si>
    <t>452324198312272822</t>
  </si>
  <si>
    <t>杨文华</t>
  </si>
  <si>
    <t>450329199802061942</t>
  </si>
  <si>
    <t>唐琳</t>
  </si>
  <si>
    <t>450325199204043028</t>
  </si>
  <si>
    <t>朱丽妹</t>
  </si>
  <si>
    <t>452402198904210921</t>
  </si>
  <si>
    <t>覃琳夏</t>
  </si>
  <si>
    <t>452701199206020324</t>
  </si>
  <si>
    <t>实验小学-小学体育教师45032536</t>
  </si>
  <si>
    <t>雷桂芳</t>
  </si>
  <si>
    <t>450322198709272041</t>
  </si>
  <si>
    <t>兴安中学-高中语文教师45032537</t>
  </si>
  <si>
    <t>童敏</t>
  </si>
  <si>
    <t>510521199706027425</t>
  </si>
  <si>
    <t>唐靖</t>
  </si>
  <si>
    <t>450329199210111723</t>
  </si>
  <si>
    <t>兴安中学-高中数学教师45032538</t>
  </si>
  <si>
    <t>李金义</t>
  </si>
  <si>
    <t>532624198908040914</t>
  </si>
  <si>
    <t>程羚</t>
  </si>
  <si>
    <t>520203199406245036</t>
  </si>
  <si>
    <t>兴安中学-高中生物教师45032540</t>
  </si>
  <si>
    <t>张台莉</t>
  </si>
  <si>
    <t>522632199612100028</t>
  </si>
  <si>
    <t>胡猛</t>
  </si>
  <si>
    <t>53212819971214081X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</si>
</sst>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b/>
      <sz val="18"/>
      <color rgb="FF000000"/>
      <name val="宋体"/>
      <charset val="134"/>
    </font>
    <font>
      <sz val="12"/>
      <color rgb="FF000000"/>
      <name val="宋体"/>
      <charset val="134"/>
    </font>
    <font>
      <sz val="8"/>
      <color rgb="FF000000"/>
      <name val="宋体"/>
      <charset val="134"/>
    </font>
    <font>
      <b/>
      <sz val="11"/>
      <color rgb="FF000000"/>
      <name val="宋体"/>
      <charset val="134"/>
    </font>
    <font>
      <sz val="14"/>
      <color rgb="FFFF0000"/>
      <name val="Arial"/>
      <charset val="134"/>
    </font>
    <font>
      <sz val="14"/>
      <color rgb="FFFF0000"/>
      <name val="宋体"/>
      <charset val="134"/>
    </font>
    <font>
      <u/>
      <sz val="14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8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14" fillId="2" borderId="5" applyNumberFormat="0" applyAlignment="0" applyProtection="0">
      <alignment vertical="center"/>
    </xf>
    <xf numFmtId="0" fontId="20" fillId="7" borderId="8" applyNumberForma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10" applyFont="1" applyFill="1" applyAlignment="1">
      <alignment horizontal="left" vertical="justify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29</xdr:col>
      <xdr:colOff>171450</xdr:colOff>
      <xdr:row>1</xdr:row>
      <xdr:rowOff>144145</xdr:rowOff>
    </xdr:from>
    <xdr:to>
      <xdr:col>33</xdr:col>
      <xdr:colOff>523875</xdr:colOff>
      <xdr:row>14</xdr:row>
      <xdr:rowOff>277495</xdr:rowOff>
    </xdr:to>
    <xdr:pic>
      <xdr:nvPicPr>
        <xdr:cNvPr id="2" name="图片 1" descr="1630891533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87045"/>
          <a:ext cx="3590925" cy="4756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&#20154;&#20107;&#32929;\AppData\Local\kingsoft\WPS%20Cloud%20Files\userdata\qing\filecache\HMY&#30340;&#20113;&#25991;&#26723;\2021&#24180;&#25307;&#32856;&#20998;&#37197;\2021&#24180;&#31532;&#20108;&#27425;&#20013;&#23567;&#23398;&#20844;&#24320;&#25307;&#32856;&#25945;&#24072;&#38754;&#35797;&#32771;&#35797;&#25104;&#32489;&#32479;&#35745;&#34920;&#65288;&#25490;&#24207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试成绩"/>
      <sheetName val="面试成绩"/>
      <sheetName val="笔试成绩"/>
    </sheetNames>
    <sheetDataSet>
      <sheetData sheetId="0"/>
      <sheetData sheetId="1">
        <row r="5">
          <cell r="C5" t="str">
            <v>雷桂芳</v>
          </cell>
          <cell r="D5">
            <v>84.8</v>
          </cell>
          <cell r="E5">
            <v>77.5</v>
          </cell>
          <cell r="F5">
            <v>84.5</v>
          </cell>
          <cell r="G5">
            <v>83.82</v>
          </cell>
          <cell r="H5">
            <v>79.6</v>
          </cell>
          <cell r="I5">
            <v>83.5</v>
          </cell>
          <cell r="J5">
            <v>86.2</v>
          </cell>
        </row>
        <row r="6">
          <cell r="C6" t="str">
            <v>苏晓</v>
          </cell>
          <cell r="D6">
            <v>75.4</v>
          </cell>
          <cell r="E6">
            <v>82.5</v>
          </cell>
          <cell r="F6">
            <v>87.5</v>
          </cell>
          <cell r="G6">
            <v>82.16</v>
          </cell>
          <cell r="H6">
            <v>77.9</v>
          </cell>
          <cell r="I6">
            <v>82.1</v>
          </cell>
          <cell r="J6">
            <v>87.7</v>
          </cell>
        </row>
        <row r="7">
          <cell r="C7" t="str">
            <v>蒋秋萍</v>
          </cell>
          <cell r="D7">
            <v>70.2</v>
          </cell>
          <cell r="E7">
            <v>63.5</v>
          </cell>
          <cell r="F7">
            <v>70.5</v>
          </cell>
          <cell r="G7">
            <v>80.38</v>
          </cell>
          <cell r="H7">
            <v>75.3</v>
          </cell>
          <cell r="I7">
            <v>65.2</v>
          </cell>
          <cell r="J7">
            <v>78.5</v>
          </cell>
        </row>
        <row r="8">
          <cell r="C8" t="str">
            <v>吴显美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C9" t="str">
            <v>文赛</v>
          </cell>
          <cell r="D9">
            <v>81.6</v>
          </cell>
          <cell r="E9">
            <v>77.5</v>
          </cell>
          <cell r="F9">
            <v>86.5</v>
          </cell>
          <cell r="G9">
            <v>84.55</v>
          </cell>
          <cell r="H9">
            <v>83.6</v>
          </cell>
          <cell r="I9">
            <v>76</v>
          </cell>
          <cell r="J9">
            <v>87.9</v>
          </cell>
        </row>
        <row r="10">
          <cell r="C10" t="str">
            <v>夏菁</v>
          </cell>
          <cell r="D10">
            <v>80.4</v>
          </cell>
          <cell r="E10">
            <v>81.5</v>
          </cell>
          <cell r="F10">
            <v>895</v>
          </cell>
          <cell r="G10">
            <v>84.68</v>
          </cell>
          <cell r="H10">
            <v>81.7</v>
          </cell>
          <cell r="I10">
            <v>81.8</v>
          </cell>
          <cell r="J10">
            <v>85.2</v>
          </cell>
        </row>
        <row r="11">
          <cell r="C11" t="str">
            <v>李雍</v>
          </cell>
          <cell r="D11">
            <v>81.2</v>
          </cell>
          <cell r="E11">
            <v>79.3</v>
          </cell>
          <cell r="F11">
            <v>82.5</v>
          </cell>
          <cell r="G11">
            <v>83.23</v>
          </cell>
          <cell r="H11">
            <v>76.6</v>
          </cell>
          <cell r="I11">
            <v>66.3</v>
          </cell>
          <cell r="J11">
            <v>79</v>
          </cell>
        </row>
        <row r="12">
          <cell r="C12" t="str">
            <v>蒙艳菊</v>
          </cell>
          <cell r="D12">
            <v>79.8</v>
          </cell>
          <cell r="E12">
            <v>83.4</v>
          </cell>
          <cell r="F12">
            <v>85.5</v>
          </cell>
          <cell r="G12">
            <v>84.7</v>
          </cell>
          <cell r="H12">
            <v>78.6</v>
          </cell>
          <cell r="I12">
            <v>80.6</v>
          </cell>
          <cell r="J12">
            <v>80.7</v>
          </cell>
        </row>
        <row r="13">
          <cell r="C13" t="str">
            <v>唐妍妍</v>
          </cell>
          <cell r="D13">
            <v>83.6</v>
          </cell>
          <cell r="E13">
            <v>82.3</v>
          </cell>
          <cell r="F13">
            <v>89.5</v>
          </cell>
          <cell r="G13">
            <v>86.99</v>
          </cell>
          <cell r="H13">
            <v>83.7</v>
          </cell>
          <cell r="I13">
            <v>65.6</v>
          </cell>
          <cell r="J13">
            <v>78.7</v>
          </cell>
        </row>
        <row r="14">
          <cell r="C14" t="str">
            <v>张婷</v>
          </cell>
          <cell r="D14">
            <v>70.4</v>
          </cell>
          <cell r="E14">
            <v>69.5</v>
          </cell>
          <cell r="F14">
            <v>79.5</v>
          </cell>
          <cell r="G14">
            <v>82.4</v>
          </cell>
          <cell r="H14">
            <v>76.2</v>
          </cell>
          <cell r="I14">
            <v>68.9</v>
          </cell>
          <cell r="J14">
            <v>77.1</v>
          </cell>
        </row>
        <row r="15">
          <cell r="C15" t="str">
            <v>凌玉连</v>
          </cell>
          <cell r="D15">
            <v>68.4</v>
          </cell>
          <cell r="E15">
            <v>62.5</v>
          </cell>
          <cell r="F15">
            <v>79.5</v>
          </cell>
          <cell r="G15">
            <v>82.61</v>
          </cell>
          <cell r="H15">
            <v>80.4</v>
          </cell>
          <cell r="I15">
            <v>78.6</v>
          </cell>
          <cell r="J15">
            <v>66.3</v>
          </cell>
        </row>
        <row r="16">
          <cell r="C16" t="str">
            <v>戴丽萍</v>
          </cell>
          <cell r="D16">
            <v>73.2</v>
          </cell>
          <cell r="E16">
            <v>84.5</v>
          </cell>
          <cell r="F16">
            <v>83.5</v>
          </cell>
          <cell r="G16">
            <v>83.48</v>
          </cell>
          <cell r="H16">
            <v>81.9</v>
          </cell>
          <cell r="I16">
            <v>72.6</v>
          </cell>
          <cell r="J16">
            <v>78.9</v>
          </cell>
        </row>
        <row r="17">
          <cell r="C17" t="str">
            <v>陈梓玲</v>
          </cell>
          <cell r="D17">
            <v>69.7</v>
          </cell>
          <cell r="E17">
            <v>66.7</v>
          </cell>
          <cell r="F17">
            <v>73.5</v>
          </cell>
          <cell r="G17">
            <v>83.21</v>
          </cell>
          <cell r="H17">
            <v>79</v>
          </cell>
          <cell r="I17">
            <v>65</v>
          </cell>
          <cell r="J17">
            <v>71.1</v>
          </cell>
        </row>
        <row r="18">
          <cell r="C18" t="str">
            <v>邬海燕</v>
          </cell>
          <cell r="D18">
            <v>73.3</v>
          </cell>
          <cell r="E18">
            <v>80.5</v>
          </cell>
          <cell r="F18">
            <v>77.5</v>
          </cell>
          <cell r="G18">
            <v>84.5</v>
          </cell>
          <cell r="H18">
            <v>80.9</v>
          </cell>
          <cell r="I18">
            <v>82.3</v>
          </cell>
          <cell r="J18">
            <v>76.8</v>
          </cell>
        </row>
        <row r="19">
          <cell r="C19" t="str">
            <v>侯艳芳</v>
          </cell>
          <cell r="D19">
            <v>69.8</v>
          </cell>
          <cell r="E19">
            <v>72.5</v>
          </cell>
          <cell r="F19">
            <v>74.5</v>
          </cell>
          <cell r="G19">
            <v>81.6</v>
          </cell>
          <cell r="H19">
            <v>77.3</v>
          </cell>
          <cell r="I19">
            <v>65.8</v>
          </cell>
          <cell r="J19">
            <v>71.5</v>
          </cell>
        </row>
        <row r="20">
          <cell r="C20" t="str">
            <v>刘其星</v>
          </cell>
          <cell r="D20">
            <v>75.1</v>
          </cell>
          <cell r="E20">
            <v>77.7</v>
          </cell>
          <cell r="F20">
            <v>75.5</v>
          </cell>
          <cell r="G20">
            <v>81.3</v>
          </cell>
          <cell r="H20">
            <v>71.2</v>
          </cell>
          <cell r="I20">
            <v>65.8</v>
          </cell>
          <cell r="J20">
            <v>72.3</v>
          </cell>
        </row>
        <row r="21">
          <cell r="C21" t="str">
            <v>卜章琴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C22" t="str">
            <v>肖彩云</v>
          </cell>
          <cell r="D22">
            <v>74.5</v>
          </cell>
          <cell r="E22">
            <v>75.6</v>
          </cell>
          <cell r="F22">
            <v>76.5</v>
          </cell>
          <cell r="G22">
            <v>85</v>
          </cell>
          <cell r="H22">
            <v>79.3</v>
          </cell>
          <cell r="I22">
            <v>68.4</v>
          </cell>
          <cell r="J22">
            <v>75.3</v>
          </cell>
        </row>
        <row r="23">
          <cell r="C23" t="str">
            <v>文娟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C24" t="str">
            <v>邓萍萍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C25" t="str">
            <v>韦香云</v>
          </cell>
          <cell r="D25">
            <v>74.8</v>
          </cell>
          <cell r="E25">
            <v>80.9</v>
          </cell>
          <cell r="F25">
            <v>81.5</v>
          </cell>
          <cell r="G25">
            <v>84.81</v>
          </cell>
          <cell r="H25">
            <v>79.5</v>
          </cell>
          <cell r="I25">
            <v>69.1</v>
          </cell>
          <cell r="J25">
            <v>77.1</v>
          </cell>
        </row>
        <row r="26">
          <cell r="C26" t="str">
            <v>周文馨</v>
          </cell>
          <cell r="D26">
            <v>85.6</v>
          </cell>
          <cell r="E26">
            <v>89.3</v>
          </cell>
          <cell r="F26">
            <v>88.3</v>
          </cell>
          <cell r="G26">
            <v>89.82</v>
          </cell>
          <cell r="H26">
            <v>86.5</v>
          </cell>
          <cell r="I26">
            <v>86.5</v>
          </cell>
          <cell r="J26">
            <v>86.5</v>
          </cell>
        </row>
        <row r="27">
          <cell r="C27" t="str">
            <v>邓凯丽</v>
          </cell>
          <cell r="D27">
            <v>83.3</v>
          </cell>
          <cell r="E27">
            <v>85.4</v>
          </cell>
          <cell r="F27">
            <v>86.6</v>
          </cell>
          <cell r="G27">
            <v>87.56</v>
          </cell>
          <cell r="H27">
            <v>84.2</v>
          </cell>
          <cell r="I27">
            <v>85.1</v>
          </cell>
          <cell r="J27">
            <v>82.1</v>
          </cell>
        </row>
        <row r="28">
          <cell r="C28" t="str">
            <v>邹纳英</v>
          </cell>
          <cell r="D28">
            <v>85.5</v>
          </cell>
          <cell r="E28">
            <v>83.4</v>
          </cell>
          <cell r="F28">
            <v>88.2</v>
          </cell>
          <cell r="G28">
            <v>86.18</v>
          </cell>
          <cell r="H28">
            <v>87.1</v>
          </cell>
          <cell r="I28">
            <v>86.1</v>
          </cell>
          <cell r="J28">
            <v>83.4</v>
          </cell>
        </row>
        <row r="29">
          <cell r="C29" t="str">
            <v>李春莉</v>
          </cell>
          <cell r="D29">
            <v>82.3</v>
          </cell>
          <cell r="E29">
            <v>86.4</v>
          </cell>
          <cell r="F29">
            <v>83.5</v>
          </cell>
          <cell r="G29">
            <v>86.36</v>
          </cell>
          <cell r="H29">
            <v>85.5</v>
          </cell>
          <cell r="I29">
            <v>86.1</v>
          </cell>
          <cell r="J29">
            <v>82.6</v>
          </cell>
        </row>
        <row r="30">
          <cell r="C30" t="str">
            <v>蔺正萍</v>
          </cell>
          <cell r="D30">
            <v>83.5</v>
          </cell>
          <cell r="E30">
            <v>84.1</v>
          </cell>
          <cell r="F30">
            <v>86.5</v>
          </cell>
          <cell r="G30">
            <v>85.28</v>
          </cell>
          <cell r="H30">
            <v>84.5</v>
          </cell>
          <cell r="I30">
            <v>85.2</v>
          </cell>
          <cell r="J30">
            <v>83.2</v>
          </cell>
        </row>
        <row r="31">
          <cell r="C31" t="str">
            <v>唐宁平</v>
          </cell>
          <cell r="D31">
            <v>81.5</v>
          </cell>
          <cell r="E31">
            <v>80.7</v>
          </cell>
          <cell r="F31">
            <v>82.5</v>
          </cell>
          <cell r="G31">
            <v>84.18</v>
          </cell>
          <cell r="H31">
            <v>83.9</v>
          </cell>
          <cell r="I31">
            <v>84.7</v>
          </cell>
          <cell r="J31">
            <v>79.3</v>
          </cell>
        </row>
        <row r="32">
          <cell r="C32" t="str">
            <v>秦传康</v>
          </cell>
          <cell r="D32">
            <v>87.8</v>
          </cell>
          <cell r="E32">
            <v>84.3</v>
          </cell>
          <cell r="F32">
            <v>86.5</v>
          </cell>
          <cell r="G32">
            <v>86.68</v>
          </cell>
          <cell r="H32">
            <v>85.8</v>
          </cell>
          <cell r="I32">
            <v>85.5</v>
          </cell>
          <cell r="J32">
            <v>84.2</v>
          </cell>
        </row>
        <row r="33">
          <cell r="C33" t="str">
            <v>马爱苹</v>
          </cell>
          <cell r="D33">
            <v>82.4</v>
          </cell>
          <cell r="E33">
            <v>87.1</v>
          </cell>
          <cell r="F33">
            <v>85.5</v>
          </cell>
          <cell r="G33">
            <v>85.24</v>
          </cell>
          <cell r="H33">
            <v>84.3</v>
          </cell>
          <cell r="I33">
            <v>82.6</v>
          </cell>
          <cell r="J33">
            <v>80.9</v>
          </cell>
        </row>
        <row r="34">
          <cell r="C34" t="str">
            <v>廖冰丽</v>
          </cell>
          <cell r="D34">
            <v>84.3</v>
          </cell>
          <cell r="E34">
            <v>83.3</v>
          </cell>
          <cell r="F34">
            <v>89</v>
          </cell>
          <cell r="G34">
            <v>89.72</v>
          </cell>
          <cell r="H34">
            <v>87.7</v>
          </cell>
          <cell r="I34">
            <v>88.6</v>
          </cell>
          <cell r="J34">
            <v>87.2</v>
          </cell>
        </row>
        <row r="35">
          <cell r="C35" t="str">
            <v>黄海玲</v>
          </cell>
          <cell r="D35">
            <v>83.7</v>
          </cell>
          <cell r="E35">
            <v>86.9</v>
          </cell>
          <cell r="F35">
            <v>84.5</v>
          </cell>
          <cell r="G35">
            <v>85.22</v>
          </cell>
          <cell r="H35">
            <v>84.2</v>
          </cell>
          <cell r="I35">
            <v>83.2</v>
          </cell>
          <cell r="J35">
            <v>82.9</v>
          </cell>
        </row>
        <row r="36">
          <cell r="C36" t="str">
            <v>汪蕊</v>
          </cell>
          <cell r="D36">
            <v>82.8</v>
          </cell>
          <cell r="E36">
            <v>80.4</v>
          </cell>
          <cell r="F36">
            <v>81.5</v>
          </cell>
          <cell r="G36">
            <v>84.16</v>
          </cell>
          <cell r="H36">
            <v>80.1</v>
          </cell>
          <cell r="I36">
            <v>79.7</v>
          </cell>
          <cell r="J36">
            <v>78.1</v>
          </cell>
        </row>
        <row r="37">
          <cell r="C37" t="str">
            <v>文静</v>
          </cell>
          <cell r="D37">
            <v>85.8</v>
          </cell>
          <cell r="E37">
            <v>85.7</v>
          </cell>
          <cell r="F37">
            <v>87.5</v>
          </cell>
          <cell r="G37">
            <v>86.69</v>
          </cell>
          <cell r="H37">
            <v>85.3</v>
          </cell>
          <cell r="I37">
            <v>86.1</v>
          </cell>
          <cell r="J37">
            <v>83.5</v>
          </cell>
        </row>
        <row r="38">
          <cell r="C38" t="str">
            <v>赵娉娉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 t="str">
            <v>何艳君</v>
          </cell>
          <cell r="D39">
            <v>84.7</v>
          </cell>
          <cell r="E39">
            <v>84.9</v>
          </cell>
          <cell r="F39">
            <v>85.5</v>
          </cell>
          <cell r="G39">
            <v>86.78</v>
          </cell>
          <cell r="H39">
            <v>83.2</v>
          </cell>
          <cell r="I39">
            <v>85.2</v>
          </cell>
          <cell r="J39">
            <v>84.1</v>
          </cell>
        </row>
        <row r="40">
          <cell r="C40" t="str">
            <v>梁静坤</v>
          </cell>
          <cell r="D40">
            <v>86.7</v>
          </cell>
          <cell r="E40">
            <v>86.4</v>
          </cell>
          <cell r="F40">
            <v>85.5</v>
          </cell>
          <cell r="G40">
            <v>84.26</v>
          </cell>
          <cell r="H40">
            <v>83.6</v>
          </cell>
          <cell r="I40">
            <v>81.2</v>
          </cell>
          <cell r="J40">
            <v>78.1</v>
          </cell>
        </row>
        <row r="41">
          <cell r="C41" t="str">
            <v>陆良艳</v>
          </cell>
          <cell r="D41">
            <v>84.6</v>
          </cell>
          <cell r="E41">
            <v>88.9</v>
          </cell>
          <cell r="F41">
            <v>82.5</v>
          </cell>
          <cell r="G41">
            <v>83.24</v>
          </cell>
          <cell r="H41">
            <v>85.6</v>
          </cell>
          <cell r="I41">
            <v>84.5</v>
          </cell>
          <cell r="J41">
            <v>82.1</v>
          </cell>
        </row>
        <row r="42">
          <cell r="C42" t="str">
            <v>张霖</v>
          </cell>
          <cell r="D42">
            <v>85.7</v>
          </cell>
          <cell r="E42">
            <v>86.7</v>
          </cell>
          <cell r="F42">
            <v>86.5</v>
          </cell>
          <cell r="G42">
            <v>84.36</v>
          </cell>
          <cell r="H42">
            <v>84.4</v>
          </cell>
          <cell r="I42">
            <v>82.5</v>
          </cell>
          <cell r="J42">
            <v>80.2</v>
          </cell>
        </row>
        <row r="43">
          <cell r="C43" t="str">
            <v>谢勇</v>
          </cell>
          <cell r="D43">
            <v>83.2</v>
          </cell>
          <cell r="E43">
            <v>84.2</v>
          </cell>
          <cell r="F43">
            <v>86.5</v>
          </cell>
          <cell r="G43">
            <v>85.28</v>
          </cell>
          <cell r="H43">
            <v>83.1</v>
          </cell>
          <cell r="I43">
            <v>87.2</v>
          </cell>
          <cell r="J43">
            <v>81.8</v>
          </cell>
        </row>
        <row r="44">
          <cell r="C44" t="str">
            <v>艾娟</v>
          </cell>
          <cell r="D44">
            <v>80.8</v>
          </cell>
          <cell r="E44">
            <v>82.9</v>
          </cell>
          <cell r="F44">
            <v>87.5</v>
          </cell>
          <cell r="G44">
            <v>87.86</v>
          </cell>
          <cell r="H44">
            <v>85.3</v>
          </cell>
          <cell r="I44">
            <v>84.8</v>
          </cell>
          <cell r="J44">
            <v>81.8</v>
          </cell>
        </row>
        <row r="45">
          <cell r="C45" t="str">
            <v>梁艳雪</v>
          </cell>
          <cell r="D45">
            <v>85.8</v>
          </cell>
          <cell r="E45">
            <v>87.6</v>
          </cell>
          <cell r="F45">
            <v>86.5</v>
          </cell>
          <cell r="G45">
            <v>84.36</v>
          </cell>
          <cell r="H45">
            <v>83.9</v>
          </cell>
          <cell r="I45">
            <v>86.9</v>
          </cell>
          <cell r="J45">
            <v>85.5</v>
          </cell>
        </row>
        <row r="46">
          <cell r="C46" t="str">
            <v>马建萍</v>
          </cell>
          <cell r="D46">
            <v>84.5</v>
          </cell>
          <cell r="E46">
            <v>89.6</v>
          </cell>
          <cell r="F46">
            <v>84.2</v>
          </cell>
          <cell r="G46">
            <v>92.96</v>
          </cell>
          <cell r="H46">
            <v>86.3</v>
          </cell>
          <cell r="I46">
            <v>70.5</v>
          </cell>
          <cell r="J46">
            <v>84.1</v>
          </cell>
        </row>
        <row r="47">
          <cell r="C47" t="str">
            <v>唐银凤</v>
          </cell>
          <cell r="D47">
            <v>80.5</v>
          </cell>
          <cell r="E47">
            <v>87.5</v>
          </cell>
          <cell r="F47">
            <v>73.4</v>
          </cell>
          <cell r="G47">
            <v>87.44</v>
          </cell>
          <cell r="H47">
            <v>76.7</v>
          </cell>
          <cell r="I47">
            <v>72.6</v>
          </cell>
          <cell r="J47">
            <v>82.5</v>
          </cell>
        </row>
        <row r="48">
          <cell r="C48" t="str">
            <v>李尚兵</v>
          </cell>
          <cell r="D48">
            <v>78.4</v>
          </cell>
          <cell r="E48">
            <v>85.4</v>
          </cell>
          <cell r="F48">
            <v>65.6</v>
          </cell>
          <cell r="G48">
            <v>81.14</v>
          </cell>
          <cell r="H48">
            <v>73.9</v>
          </cell>
          <cell r="I48">
            <v>72.6</v>
          </cell>
          <cell r="J48">
            <v>70.6</v>
          </cell>
        </row>
        <row r="49">
          <cell r="C49" t="str">
            <v>白弋可</v>
          </cell>
          <cell r="D49">
            <v>81.2</v>
          </cell>
          <cell r="E49">
            <v>87.6</v>
          </cell>
          <cell r="F49">
            <v>74.2</v>
          </cell>
          <cell r="G49">
            <v>83.34</v>
          </cell>
          <cell r="H49">
            <v>71.7</v>
          </cell>
          <cell r="I49">
            <v>72.1</v>
          </cell>
          <cell r="J49">
            <v>69.5</v>
          </cell>
        </row>
        <row r="50">
          <cell r="C50" t="str">
            <v>杨美芳</v>
          </cell>
          <cell r="D50">
            <v>79.3</v>
          </cell>
          <cell r="E50">
            <v>87.6</v>
          </cell>
          <cell r="F50">
            <v>77.6</v>
          </cell>
          <cell r="G50">
            <v>93.98</v>
          </cell>
          <cell r="H50">
            <v>78.2</v>
          </cell>
          <cell r="I50">
            <v>72.8</v>
          </cell>
          <cell r="J50">
            <v>82.8</v>
          </cell>
        </row>
        <row r="51">
          <cell r="C51" t="str">
            <v>彭凌云</v>
          </cell>
          <cell r="D51">
            <v>86.1</v>
          </cell>
          <cell r="E51">
            <v>87.8</v>
          </cell>
          <cell r="F51">
            <v>79.8</v>
          </cell>
          <cell r="G51">
            <v>92.86</v>
          </cell>
          <cell r="H51">
            <v>88.9</v>
          </cell>
          <cell r="I51">
            <v>74.6</v>
          </cell>
          <cell r="J51">
            <v>84.7</v>
          </cell>
        </row>
        <row r="52">
          <cell r="C52" t="str">
            <v>文誉频</v>
          </cell>
          <cell r="D52">
            <v>87.2</v>
          </cell>
          <cell r="E52">
            <v>89.6</v>
          </cell>
          <cell r="F52">
            <v>85.6</v>
          </cell>
          <cell r="G52">
            <v>94.99</v>
          </cell>
          <cell r="H52">
            <v>90.8</v>
          </cell>
          <cell r="I52">
            <v>75.6</v>
          </cell>
          <cell r="J52">
            <v>85.7</v>
          </cell>
        </row>
        <row r="53">
          <cell r="C53" t="str">
            <v>许昌军</v>
          </cell>
          <cell r="D53">
            <v>80.6</v>
          </cell>
          <cell r="E53">
            <v>86.7</v>
          </cell>
          <cell r="F53">
            <v>71.6</v>
          </cell>
          <cell r="G53">
            <v>83.34</v>
          </cell>
          <cell r="H53">
            <v>79.2</v>
          </cell>
          <cell r="I53">
            <v>72.3</v>
          </cell>
          <cell r="J53">
            <v>80.6</v>
          </cell>
        </row>
        <row r="54">
          <cell r="C54" t="str">
            <v>苏洋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C55" t="str">
            <v>宿东海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C56" t="str">
            <v>李金义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C57" t="str">
            <v>程羚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C58" t="str">
            <v>胡猛</v>
          </cell>
          <cell r="D58">
            <v>79.7</v>
          </cell>
          <cell r="E58">
            <v>83.5</v>
          </cell>
          <cell r="F58">
            <v>70.2</v>
          </cell>
          <cell r="G58">
            <v>80.44</v>
          </cell>
          <cell r="H58">
            <v>73.1</v>
          </cell>
          <cell r="I58">
            <v>72.6</v>
          </cell>
          <cell r="J58">
            <v>78.5</v>
          </cell>
        </row>
        <row r="59">
          <cell r="C59" t="str">
            <v>张台莉</v>
          </cell>
          <cell r="D59">
            <v>82.6</v>
          </cell>
          <cell r="E59">
            <v>86.4</v>
          </cell>
          <cell r="F59">
            <v>72.2</v>
          </cell>
          <cell r="G59">
            <v>84.69</v>
          </cell>
          <cell r="H59">
            <v>80.8</v>
          </cell>
          <cell r="I59">
            <v>71.5</v>
          </cell>
          <cell r="J59">
            <v>84.9</v>
          </cell>
        </row>
        <row r="60">
          <cell r="C60" t="str">
            <v>蒋琳佳</v>
          </cell>
          <cell r="D60">
            <v>81.8</v>
          </cell>
          <cell r="E60">
            <v>86.6</v>
          </cell>
          <cell r="F60">
            <v>73.2</v>
          </cell>
          <cell r="G60">
            <v>84.34</v>
          </cell>
          <cell r="H60">
            <v>74.5</v>
          </cell>
          <cell r="I60">
            <v>71.1</v>
          </cell>
          <cell r="J60">
            <v>80.2</v>
          </cell>
        </row>
        <row r="61">
          <cell r="C61" t="str">
            <v>覃纯媚</v>
          </cell>
          <cell r="D61">
            <v>82.5</v>
          </cell>
          <cell r="E61">
            <v>84.6</v>
          </cell>
          <cell r="F61">
            <v>71.6</v>
          </cell>
          <cell r="G61">
            <v>83.24</v>
          </cell>
          <cell r="H61">
            <v>73.6</v>
          </cell>
          <cell r="I61">
            <v>71.1</v>
          </cell>
          <cell r="J61">
            <v>81.5</v>
          </cell>
        </row>
        <row r="62">
          <cell r="C62" t="str">
            <v>唐祥元</v>
          </cell>
          <cell r="D62">
            <v>85.9</v>
          </cell>
          <cell r="E62">
            <v>87.5</v>
          </cell>
          <cell r="F62">
            <v>79.9</v>
          </cell>
          <cell r="G62">
            <v>80.34</v>
          </cell>
          <cell r="H62">
            <v>82.3</v>
          </cell>
          <cell r="I62">
            <v>73.2</v>
          </cell>
          <cell r="J62">
            <v>84.5</v>
          </cell>
        </row>
        <row r="63">
          <cell r="C63" t="str">
            <v>王剑</v>
          </cell>
          <cell r="D63">
            <v>83.4</v>
          </cell>
          <cell r="E63">
            <v>86.2</v>
          </cell>
          <cell r="F63">
            <v>77.7</v>
          </cell>
          <cell r="G63">
            <v>81.34</v>
          </cell>
          <cell r="H63">
            <v>76.4</v>
          </cell>
          <cell r="I63">
            <v>71.5</v>
          </cell>
          <cell r="J63">
            <v>80.4</v>
          </cell>
        </row>
        <row r="64">
          <cell r="C64" t="str">
            <v>杨丹</v>
          </cell>
          <cell r="D64">
            <v>84.1</v>
          </cell>
          <cell r="E64">
            <v>86.7</v>
          </cell>
          <cell r="F64">
            <v>74.8</v>
          </cell>
          <cell r="G64">
            <v>84.34</v>
          </cell>
          <cell r="H64">
            <v>75.7</v>
          </cell>
          <cell r="I64">
            <v>73.5</v>
          </cell>
          <cell r="J64">
            <v>81.7</v>
          </cell>
        </row>
        <row r="65">
          <cell r="C65" t="str">
            <v>韦晓玉</v>
          </cell>
          <cell r="D65">
            <v>83.6</v>
          </cell>
          <cell r="E65">
            <v>85.3</v>
          </cell>
          <cell r="F65">
            <v>74.2</v>
          </cell>
          <cell r="G65">
            <v>83.14</v>
          </cell>
          <cell r="H65">
            <v>77.9</v>
          </cell>
          <cell r="I65">
            <v>71.3</v>
          </cell>
          <cell r="J65">
            <v>82.1</v>
          </cell>
        </row>
        <row r="66">
          <cell r="C66" t="str">
            <v>童敏</v>
          </cell>
          <cell r="D66">
            <v>79.1</v>
          </cell>
          <cell r="E66">
            <v>85.4</v>
          </cell>
          <cell r="F66">
            <v>80.3</v>
          </cell>
          <cell r="G66">
            <v>84.34</v>
          </cell>
          <cell r="H66">
            <v>77.6</v>
          </cell>
          <cell r="I66">
            <v>73.4</v>
          </cell>
          <cell r="J66">
            <v>81.2</v>
          </cell>
        </row>
        <row r="67">
          <cell r="C67" t="str">
            <v>唐靖</v>
          </cell>
          <cell r="D67">
            <v>85.7</v>
          </cell>
          <cell r="E67">
            <v>88.8</v>
          </cell>
          <cell r="F67">
            <v>82.4</v>
          </cell>
          <cell r="G67">
            <v>81.14</v>
          </cell>
          <cell r="H67">
            <v>78.7</v>
          </cell>
          <cell r="I67">
            <v>74.2</v>
          </cell>
          <cell r="J67">
            <v>83.4</v>
          </cell>
        </row>
        <row r="68">
          <cell r="C68" t="str">
            <v>金上斐</v>
          </cell>
          <cell r="D68">
            <v>85.8</v>
          </cell>
          <cell r="E68">
            <v>85.2</v>
          </cell>
          <cell r="F68">
            <v>72.6</v>
          </cell>
          <cell r="G68">
            <v>82.89</v>
          </cell>
          <cell r="H68">
            <v>80.8</v>
          </cell>
          <cell r="I68">
            <v>74.5</v>
          </cell>
          <cell r="J68">
            <v>81.3</v>
          </cell>
        </row>
        <row r="69">
          <cell r="C69" t="str">
            <v>唐倩</v>
          </cell>
          <cell r="D69">
            <v>71.7</v>
          </cell>
          <cell r="E69">
            <v>77.5</v>
          </cell>
          <cell r="F69">
            <v>82.8</v>
          </cell>
          <cell r="G69">
            <v>81.23</v>
          </cell>
          <cell r="H69">
            <v>87.5</v>
          </cell>
          <cell r="I69">
            <v>83.5</v>
          </cell>
          <cell r="J69">
            <v>77.8</v>
          </cell>
        </row>
        <row r="70">
          <cell r="C70" t="str">
            <v>唐曾</v>
          </cell>
          <cell r="D70">
            <v>78.5</v>
          </cell>
          <cell r="E70">
            <v>86.8</v>
          </cell>
          <cell r="F70">
            <v>88.2</v>
          </cell>
          <cell r="G70">
            <v>84.35</v>
          </cell>
          <cell r="H70">
            <v>89.6</v>
          </cell>
          <cell r="I70">
            <v>86.5</v>
          </cell>
          <cell r="J70">
            <v>77.5</v>
          </cell>
        </row>
        <row r="71">
          <cell r="C71" t="str">
            <v>赵羽雪</v>
          </cell>
          <cell r="D71">
            <v>83.3</v>
          </cell>
          <cell r="E71">
            <v>82.7</v>
          </cell>
          <cell r="F71">
            <v>83.7</v>
          </cell>
          <cell r="G71">
            <v>80.41</v>
          </cell>
          <cell r="H71">
            <v>84.5</v>
          </cell>
          <cell r="I71">
            <v>82.5</v>
          </cell>
          <cell r="J71">
            <v>85.3</v>
          </cell>
        </row>
        <row r="72">
          <cell r="C72" t="str">
            <v>赵云云</v>
          </cell>
          <cell r="D72">
            <v>84.8</v>
          </cell>
          <cell r="E72">
            <v>83.3</v>
          </cell>
          <cell r="F72">
            <v>84.4</v>
          </cell>
          <cell r="G72">
            <v>82.85</v>
          </cell>
          <cell r="H72">
            <v>89.2</v>
          </cell>
          <cell r="I72">
            <v>85.7</v>
          </cell>
          <cell r="J72">
            <v>81.5</v>
          </cell>
        </row>
        <row r="73">
          <cell r="C73" t="str">
            <v>刘如梅</v>
          </cell>
          <cell r="D73">
            <v>69.8</v>
          </cell>
          <cell r="E73">
            <v>71.2</v>
          </cell>
          <cell r="F73">
            <v>80.1</v>
          </cell>
          <cell r="G73">
            <v>76.75</v>
          </cell>
          <cell r="H73">
            <v>79.3</v>
          </cell>
          <cell r="I73">
            <v>79.7</v>
          </cell>
          <cell r="J73">
            <v>69.9</v>
          </cell>
        </row>
        <row r="74">
          <cell r="C74" t="str">
            <v>陈彦希</v>
          </cell>
          <cell r="D74">
            <v>87.5</v>
          </cell>
          <cell r="E74">
            <v>89.2</v>
          </cell>
          <cell r="F74">
            <v>89.9</v>
          </cell>
          <cell r="G74">
            <v>86.15</v>
          </cell>
          <cell r="H74">
            <v>89.8</v>
          </cell>
          <cell r="I74">
            <v>87.4</v>
          </cell>
          <cell r="J74">
            <v>88.3</v>
          </cell>
        </row>
        <row r="75">
          <cell r="C75" t="str">
            <v>宁立亲</v>
          </cell>
          <cell r="D75">
            <v>70.5</v>
          </cell>
          <cell r="E75">
            <v>69.5</v>
          </cell>
          <cell r="F75">
            <v>78.9</v>
          </cell>
          <cell r="G75">
            <v>77.83</v>
          </cell>
          <cell r="H75">
            <v>79.6</v>
          </cell>
          <cell r="I75">
            <v>74.5</v>
          </cell>
          <cell r="J75">
            <v>71.9</v>
          </cell>
        </row>
        <row r="76">
          <cell r="C76" t="str">
            <v>郭呵凤</v>
          </cell>
          <cell r="D76">
            <v>82.5</v>
          </cell>
          <cell r="E76">
            <v>87.2</v>
          </cell>
          <cell r="F76">
            <v>87.2</v>
          </cell>
          <cell r="G76">
            <v>85.95</v>
          </cell>
          <cell r="H76">
            <v>84.8</v>
          </cell>
          <cell r="I76">
            <v>86.6</v>
          </cell>
          <cell r="J76">
            <v>86.5</v>
          </cell>
        </row>
        <row r="77">
          <cell r="C77" t="str">
            <v>唐梅林</v>
          </cell>
          <cell r="D77">
            <v>74.5</v>
          </cell>
          <cell r="E77">
            <v>76.8</v>
          </cell>
          <cell r="F77">
            <v>76.8</v>
          </cell>
          <cell r="G77">
            <v>80.55</v>
          </cell>
          <cell r="H77">
            <v>81.3</v>
          </cell>
          <cell r="I77">
            <v>82.1</v>
          </cell>
          <cell r="J77">
            <v>76.3</v>
          </cell>
        </row>
        <row r="78">
          <cell r="C78" t="str">
            <v>蒋霞</v>
          </cell>
          <cell r="D78">
            <v>86.8</v>
          </cell>
          <cell r="E78">
            <v>88.5</v>
          </cell>
          <cell r="F78">
            <v>89.9</v>
          </cell>
          <cell r="G78">
            <v>86.65</v>
          </cell>
          <cell r="H78">
            <v>84.5</v>
          </cell>
          <cell r="I78">
            <v>86.4</v>
          </cell>
          <cell r="J78">
            <v>82.2</v>
          </cell>
        </row>
        <row r="79">
          <cell r="C79" t="str">
            <v>唐安琪</v>
          </cell>
          <cell r="D79">
            <v>81.2</v>
          </cell>
          <cell r="E79">
            <v>76.2</v>
          </cell>
          <cell r="F79">
            <v>84.4</v>
          </cell>
          <cell r="G79">
            <v>80.15</v>
          </cell>
          <cell r="H79">
            <v>81.2</v>
          </cell>
          <cell r="I79">
            <v>84.5</v>
          </cell>
          <cell r="J79">
            <v>78.8</v>
          </cell>
        </row>
        <row r="80">
          <cell r="C80" t="str">
            <v>丁佳馨</v>
          </cell>
          <cell r="D80">
            <v>85.5</v>
          </cell>
          <cell r="E80">
            <v>83.5</v>
          </cell>
          <cell r="F80">
            <v>80.2</v>
          </cell>
          <cell r="G80">
            <v>80.43</v>
          </cell>
          <cell r="H80">
            <v>84.2</v>
          </cell>
          <cell r="I80">
            <v>86.1</v>
          </cell>
          <cell r="J80">
            <v>79.3</v>
          </cell>
        </row>
        <row r="81">
          <cell r="C81" t="str">
            <v>程桃萍</v>
          </cell>
          <cell r="D81">
            <v>84.5</v>
          </cell>
          <cell r="E81">
            <v>84.7</v>
          </cell>
          <cell r="F81">
            <v>79.6</v>
          </cell>
          <cell r="G81">
            <v>80.05</v>
          </cell>
          <cell r="H81">
            <v>82.2</v>
          </cell>
          <cell r="I81">
            <v>83.3</v>
          </cell>
          <cell r="J81">
            <v>75.3</v>
          </cell>
        </row>
        <row r="82">
          <cell r="C82" t="str">
            <v>韩林芳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C83" t="str">
            <v>彭湘君</v>
          </cell>
          <cell r="D83">
            <v>80.3</v>
          </cell>
          <cell r="E83">
            <v>80.2</v>
          </cell>
          <cell r="F83">
            <v>81.8</v>
          </cell>
          <cell r="G83">
            <v>79.95</v>
          </cell>
          <cell r="H83">
            <v>82.4</v>
          </cell>
          <cell r="I83">
            <v>82.5</v>
          </cell>
          <cell r="J83">
            <v>74.5</v>
          </cell>
        </row>
        <row r="84">
          <cell r="C84" t="str">
            <v>陈赵迪</v>
          </cell>
          <cell r="D84">
            <v>84.6</v>
          </cell>
          <cell r="E84">
            <v>87.6</v>
          </cell>
          <cell r="F84">
            <v>85.5</v>
          </cell>
          <cell r="G84">
            <v>80.11</v>
          </cell>
          <cell r="H84">
            <v>82.8</v>
          </cell>
          <cell r="I84">
            <v>83.7</v>
          </cell>
          <cell r="J84">
            <v>81.3</v>
          </cell>
        </row>
        <row r="85">
          <cell r="C85" t="str">
            <v>周蕾</v>
          </cell>
          <cell r="D85">
            <v>83.5</v>
          </cell>
          <cell r="E85">
            <v>85.6</v>
          </cell>
          <cell r="F85">
            <v>80.2</v>
          </cell>
          <cell r="G85">
            <v>84.52</v>
          </cell>
          <cell r="H85">
            <v>83.1</v>
          </cell>
          <cell r="I85">
            <v>83.8</v>
          </cell>
          <cell r="J85">
            <v>76.5</v>
          </cell>
        </row>
        <row r="86">
          <cell r="C86" t="str">
            <v>匡丹丹</v>
          </cell>
          <cell r="D86">
            <v>83.4</v>
          </cell>
          <cell r="E86">
            <v>85.3</v>
          </cell>
          <cell r="F86">
            <v>79.6</v>
          </cell>
          <cell r="G86">
            <v>81.85</v>
          </cell>
          <cell r="H86">
            <v>81.7</v>
          </cell>
          <cell r="I86">
            <v>84.6</v>
          </cell>
          <cell r="J86">
            <v>78.5</v>
          </cell>
        </row>
        <row r="87">
          <cell r="C87" t="str">
            <v>文佳艺</v>
          </cell>
          <cell r="D87">
            <v>84.9</v>
          </cell>
          <cell r="E87">
            <v>87.3</v>
          </cell>
          <cell r="F87">
            <v>85.8</v>
          </cell>
          <cell r="G87">
            <v>83.75</v>
          </cell>
          <cell r="H87">
            <v>88.9</v>
          </cell>
          <cell r="I87">
            <v>84.9</v>
          </cell>
          <cell r="J87">
            <v>82.3</v>
          </cell>
        </row>
        <row r="88">
          <cell r="C88" t="str">
            <v>曹春妮</v>
          </cell>
          <cell r="D88">
            <v>84.7</v>
          </cell>
          <cell r="E88">
            <v>83.3</v>
          </cell>
          <cell r="F88">
            <v>81.6</v>
          </cell>
          <cell r="G88">
            <v>80.65</v>
          </cell>
          <cell r="H88">
            <v>84.7</v>
          </cell>
          <cell r="I88">
            <v>83.8</v>
          </cell>
          <cell r="J88">
            <v>80.5</v>
          </cell>
        </row>
        <row r="89">
          <cell r="C89" t="str">
            <v>鄢新娟</v>
          </cell>
          <cell r="D89">
            <v>82.4</v>
          </cell>
          <cell r="E89">
            <v>84.4</v>
          </cell>
          <cell r="F89">
            <v>80.8</v>
          </cell>
          <cell r="G89">
            <v>78.63</v>
          </cell>
          <cell r="H89">
            <v>83.6</v>
          </cell>
          <cell r="I89">
            <v>86.3</v>
          </cell>
          <cell r="J89">
            <v>80.1</v>
          </cell>
        </row>
        <row r="90">
          <cell r="C90" t="str">
            <v>冯芳</v>
          </cell>
          <cell r="D90">
            <v>84.4</v>
          </cell>
          <cell r="E90">
            <v>82.4</v>
          </cell>
          <cell r="F90">
            <v>79.6</v>
          </cell>
          <cell r="G90">
            <v>77.35</v>
          </cell>
          <cell r="H90">
            <v>86.6</v>
          </cell>
          <cell r="I90">
            <v>85.1</v>
          </cell>
          <cell r="J90">
            <v>80.7</v>
          </cell>
        </row>
        <row r="91">
          <cell r="C91" t="str">
            <v>康利华</v>
          </cell>
          <cell r="D91">
            <v>82.5</v>
          </cell>
          <cell r="E91">
            <v>80.9</v>
          </cell>
          <cell r="F91">
            <v>79.5</v>
          </cell>
          <cell r="G91">
            <v>83.75</v>
          </cell>
          <cell r="H91">
            <v>88.8</v>
          </cell>
          <cell r="I91">
            <v>81.5</v>
          </cell>
          <cell r="J91">
            <v>78.1</v>
          </cell>
        </row>
        <row r="92">
          <cell r="C92" t="str">
            <v>陈丽芬</v>
          </cell>
          <cell r="D92">
            <v>84.1</v>
          </cell>
          <cell r="E92">
            <v>83.8</v>
          </cell>
          <cell r="F92">
            <v>84.5</v>
          </cell>
          <cell r="G92">
            <v>84.25</v>
          </cell>
          <cell r="H92">
            <v>88.5</v>
          </cell>
          <cell r="I92">
            <v>85.3</v>
          </cell>
          <cell r="J92">
            <v>82.5</v>
          </cell>
        </row>
        <row r="93">
          <cell r="C93" t="str">
            <v>武进梅</v>
          </cell>
          <cell r="D93">
            <v>83.3</v>
          </cell>
          <cell r="E93">
            <v>82.5</v>
          </cell>
          <cell r="F93">
            <v>86.5</v>
          </cell>
          <cell r="G93">
            <v>82.84</v>
          </cell>
          <cell r="H93">
            <v>86.5</v>
          </cell>
          <cell r="I93">
            <v>79.8</v>
          </cell>
          <cell r="J93">
            <v>77.2</v>
          </cell>
        </row>
        <row r="94">
          <cell r="C94" t="str">
            <v>唐甜亮</v>
          </cell>
          <cell r="D94">
            <v>75.5</v>
          </cell>
          <cell r="E94">
            <v>76.5</v>
          </cell>
          <cell r="F94">
            <v>81.5</v>
          </cell>
          <cell r="G94">
            <v>83.35</v>
          </cell>
          <cell r="H94">
            <v>82.5</v>
          </cell>
          <cell r="I94">
            <v>84.8</v>
          </cell>
          <cell r="J94">
            <v>83.5</v>
          </cell>
        </row>
        <row r="95">
          <cell r="C95" t="str">
            <v>刘静</v>
          </cell>
          <cell r="D95">
            <v>70.5</v>
          </cell>
          <cell r="E95">
            <v>70.5</v>
          </cell>
          <cell r="F95">
            <v>79.5</v>
          </cell>
          <cell r="G95">
            <v>84.67</v>
          </cell>
          <cell r="H95">
            <v>87.7</v>
          </cell>
          <cell r="I95">
            <v>80.6</v>
          </cell>
          <cell r="J95">
            <v>85.3</v>
          </cell>
        </row>
        <row r="96">
          <cell r="C96" t="str">
            <v>唐红彩</v>
          </cell>
          <cell r="D96">
            <v>86.8</v>
          </cell>
          <cell r="E96">
            <v>77.6</v>
          </cell>
          <cell r="F96">
            <v>84.5</v>
          </cell>
          <cell r="G96">
            <v>85.74</v>
          </cell>
          <cell r="H96">
            <v>88.5</v>
          </cell>
          <cell r="I96">
            <v>86.7</v>
          </cell>
          <cell r="J96">
            <v>86.7</v>
          </cell>
        </row>
        <row r="97">
          <cell r="C97" t="str">
            <v>王德武</v>
          </cell>
          <cell r="D97">
            <v>81.5</v>
          </cell>
          <cell r="E97">
            <v>73.7</v>
          </cell>
          <cell r="F97">
            <v>84.4</v>
          </cell>
          <cell r="G97">
            <v>85.36</v>
          </cell>
          <cell r="H97">
            <v>84.5</v>
          </cell>
          <cell r="I97">
            <v>86.2</v>
          </cell>
          <cell r="J97">
            <v>87.1</v>
          </cell>
        </row>
        <row r="98">
          <cell r="C98" t="str">
            <v>谭宇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C99" t="str">
            <v>阳年凌</v>
          </cell>
          <cell r="D99">
            <v>88.7</v>
          </cell>
          <cell r="E99">
            <v>86.3</v>
          </cell>
          <cell r="F99">
            <v>89.9</v>
          </cell>
          <cell r="G99">
            <v>89.25</v>
          </cell>
          <cell r="H99">
            <v>89.6</v>
          </cell>
          <cell r="I99">
            <v>89.8</v>
          </cell>
          <cell r="J99">
            <v>88.7</v>
          </cell>
        </row>
        <row r="100">
          <cell r="C100" t="str">
            <v>谢曾林</v>
          </cell>
          <cell r="D100">
            <v>80.2</v>
          </cell>
          <cell r="E100">
            <v>80.1</v>
          </cell>
          <cell r="F100">
            <v>81.4</v>
          </cell>
          <cell r="G100">
            <v>84.75</v>
          </cell>
          <cell r="H100">
            <v>84.4</v>
          </cell>
          <cell r="I100">
            <v>84.5</v>
          </cell>
          <cell r="J100">
            <v>84.1</v>
          </cell>
        </row>
        <row r="101">
          <cell r="C101" t="str">
            <v>杨子艳</v>
          </cell>
          <cell r="D101">
            <v>76.8</v>
          </cell>
          <cell r="E101">
            <v>77.6</v>
          </cell>
          <cell r="F101">
            <v>79.9</v>
          </cell>
          <cell r="G101">
            <v>83.78</v>
          </cell>
          <cell r="H101">
            <v>82.5</v>
          </cell>
          <cell r="I101">
            <v>81.9</v>
          </cell>
          <cell r="J101">
            <v>81.2</v>
          </cell>
        </row>
        <row r="102">
          <cell r="C102" t="str">
            <v>刘红英</v>
          </cell>
          <cell r="D102">
            <v>80.8</v>
          </cell>
          <cell r="E102">
            <v>81.4</v>
          </cell>
          <cell r="F102">
            <v>83.3</v>
          </cell>
          <cell r="G102">
            <v>84.55</v>
          </cell>
          <cell r="H102">
            <v>83.8</v>
          </cell>
          <cell r="I102">
            <v>86.3</v>
          </cell>
          <cell r="J102">
            <v>83.9</v>
          </cell>
        </row>
        <row r="103">
          <cell r="C103" t="str">
            <v>蒋桂芳</v>
          </cell>
          <cell r="D103">
            <v>85.6</v>
          </cell>
          <cell r="E103">
            <v>85.3</v>
          </cell>
          <cell r="F103">
            <v>87.7</v>
          </cell>
          <cell r="G103">
            <v>88.65</v>
          </cell>
          <cell r="H103">
            <v>88.9</v>
          </cell>
          <cell r="I103">
            <v>87.4</v>
          </cell>
          <cell r="J103">
            <v>83.6</v>
          </cell>
        </row>
        <row r="104">
          <cell r="C104" t="str">
            <v>张晓玲</v>
          </cell>
          <cell r="D104">
            <v>73.3</v>
          </cell>
          <cell r="E104">
            <v>72.5</v>
          </cell>
          <cell r="F104">
            <v>79.5</v>
          </cell>
          <cell r="G104">
            <v>79.77</v>
          </cell>
          <cell r="H104">
            <v>75.5</v>
          </cell>
          <cell r="I104">
            <v>66.6</v>
          </cell>
          <cell r="J104">
            <v>75.2</v>
          </cell>
        </row>
        <row r="105">
          <cell r="C105" t="str">
            <v>朱丽妹</v>
          </cell>
          <cell r="D105">
            <v>82.2</v>
          </cell>
          <cell r="E105">
            <v>82.4</v>
          </cell>
          <cell r="F105">
            <v>85.6</v>
          </cell>
          <cell r="G105">
            <v>83.25</v>
          </cell>
          <cell r="H105">
            <v>80.5</v>
          </cell>
          <cell r="I105">
            <v>87.1</v>
          </cell>
          <cell r="J105">
            <v>82.3</v>
          </cell>
        </row>
        <row r="106">
          <cell r="C106" t="str">
            <v>覃琳夏</v>
          </cell>
          <cell r="D106">
            <v>74.5</v>
          </cell>
          <cell r="E106">
            <v>77.9</v>
          </cell>
          <cell r="F106">
            <v>80.7</v>
          </cell>
          <cell r="G106">
            <v>81.75</v>
          </cell>
          <cell r="H106">
            <v>79.5</v>
          </cell>
          <cell r="I106">
            <v>78.5</v>
          </cell>
          <cell r="J106">
            <v>76.5</v>
          </cell>
        </row>
        <row r="107">
          <cell r="C107" t="str">
            <v>杨文华</v>
          </cell>
          <cell r="D107">
            <v>82.5</v>
          </cell>
          <cell r="E107">
            <v>82.8</v>
          </cell>
          <cell r="F107">
            <v>85.5</v>
          </cell>
          <cell r="G107">
            <v>82.85</v>
          </cell>
          <cell r="H107">
            <v>83.5</v>
          </cell>
          <cell r="I107">
            <v>87.9</v>
          </cell>
          <cell r="J107">
            <v>82.3</v>
          </cell>
        </row>
        <row r="108">
          <cell r="C108" t="str">
            <v>吴秀华</v>
          </cell>
          <cell r="D108">
            <v>80.4</v>
          </cell>
          <cell r="E108">
            <v>80.1</v>
          </cell>
          <cell r="F108">
            <v>82.1</v>
          </cell>
          <cell r="G108">
            <v>80.25</v>
          </cell>
          <cell r="H108">
            <v>80.5</v>
          </cell>
          <cell r="I108">
            <v>80.3</v>
          </cell>
          <cell r="J108">
            <v>79.5</v>
          </cell>
        </row>
        <row r="109">
          <cell r="C109" t="str">
            <v>唐琳</v>
          </cell>
          <cell r="D109">
            <v>81.4</v>
          </cell>
          <cell r="E109">
            <v>82.7</v>
          </cell>
          <cell r="F109">
            <v>84.1</v>
          </cell>
          <cell r="G109">
            <v>83.65</v>
          </cell>
          <cell r="H109">
            <v>83.5</v>
          </cell>
          <cell r="I109">
            <v>83.5</v>
          </cell>
          <cell r="J109">
            <v>78.5</v>
          </cell>
        </row>
        <row r="110">
          <cell r="C110" t="str">
            <v>许兰</v>
          </cell>
          <cell r="D110">
            <v>80.2</v>
          </cell>
          <cell r="E110">
            <v>79.3</v>
          </cell>
          <cell r="F110">
            <v>80.5</v>
          </cell>
          <cell r="G110">
            <v>83.27</v>
          </cell>
          <cell r="H110">
            <v>84.5</v>
          </cell>
          <cell r="I110">
            <v>85.7</v>
          </cell>
          <cell r="J110">
            <v>80.2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xaxjyjrsg@guilin.gov.cn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1048575"/>
  <sheetViews>
    <sheetView tabSelected="1" workbookViewId="0">
      <pane xSplit="1" ySplit="3" topLeftCell="B16" activePane="bottomRight" state="frozen"/>
      <selection/>
      <selection pane="topRight"/>
      <selection pane="bottomLeft"/>
      <selection pane="bottomRight" activeCell="AM11" sqref="AM11"/>
    </sheetView>
  </sheetViews>
  <sheetFormatPr defaultColWidth="9" defaultRowHeight="13.5"/>
  <cols>
    <col min="1" max="1" width="4.625" style="1" customWidth="1"/>
    <col min="2" max="2" width="38.5" style="2" customWidth="1"/>
    <col min="3" max="3" width="9.875" style="2" customWidth="1"/>
    <col min="4" max="4" width="10" style="1" customWidth="1"/>
    <col min="5" max="5" width="5.875" style="1" customWidth="1"/>
    <col min="6" max="6" width="13.25" style="2" hidden="1" customWidth="1"/>
    <col min="7" max="7" width="20.5" style="1" hidden="1" customWidth="1"/>
    <col min="8" max="10" width="6.625" style="1" hidden="1" customWidth="1"/>
    <col min="11" max="18" width="5.625" style="1" hidden="1" customWidth="1"/>
    <col min="19" max="19" width="7.125" style="1" hidden="1" customWidth="1"/>
    <col min="20" max="20" width="4.625" style="2" hidden="1" customWidth="1"/>
    <col min="21" max="24" width="5.625" style="2" customWidth="1"/>
    <col min="25" max="25" width="5.625" style="1" customWidth="1"/>
    <col min="26" max="26" width="4.625" style="2" customWidth="1"/>
    <col min="27" max="27" width="5.625" style="1" customWidth="1"/>
    <col min="28" max="28" width="9" style="2"/>
    <col min="29" max="29" width="9" style="1"/>
    <col min="30" max="34" width="10.625" style="1" customWidth="1"/>
    <col min="35" max="16381" width="9" style="1"/>
    <col min="16382" max="16384" width="9" style="3"/>
  </cols>
  <sheetData>
    <row r="1" s="1" customFormat="1" ht="27" customHeight="1" spans="1:2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="1" customFormat="1" ht="22" customHeight="1" spans="1:2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J2" s="7"/>
      <c r="K2" s="7"/>
      <c r="L2" s="10" t="s">
        <v>9</v>
      </c>
      <c r="M2" s="10"/>
      <c r="N2" s="10"/>
      <c r="O2" s="10"/>
      <c r="P2" s="10"/>
      <c r="Q2" s="10"/>
      <c r="R2" s="10"/>
      <c r="S2" s="10"/>
      <c r="T2" s="10"/>
      <c r="U2" s="10" t="s">
        <v>10</v>
      </c>
      <c r="V2" s="10"/>
      <c r="W2" s="10" t="s">
        <v>11</v>
      </c>
      <c r="X2" s="10"/>
      <c r="Y2" s="13" t="s">
        <v>12</v>
      </c>
      <c r="Z2" s="16" t="s">
        <v>13</v>
      </c>
      <c r="AA2" s="5" t="s">
        <v>14</v>
      </c>
      <c r="AB2" s="7" t="s">
        <v>15</v>
      </c>
    </row>
    <row r="3" s="1" customFormat="1" ht="45" customHeight="1" spans="1:28">
      <c r="A3" s="5"/>
      <c r="B3" s="5"/>
      <c r="C3" s="5"/>
      <c r="D3" s="5"/>
      <c r="E3" s="5"/>
      <c r="F3" s="6"/>
      <c r="G3" s="6"/>
      <c r="H3" s="8" t="s">
        <v>16</v>
      </c>
      <c r="I3" s="8" t="s">
        <v>17</v>
      </c>
      <c r="J3" s="5" t="s">
        <v>18</v>
      </c>
      <c r="K3" s="5" t="s">
        <v>19</v>
      </c>
      <c r="L3" s="11" t="s">
        <v>20</v>
      </c>
      <c r="M3" s="11" t="s">
        <v>21</v>
      </c>
      <c r="N3" s="11" t="s">
        <v>22</v>
      </c>
      <c r="O3" s="11" t="s">
        <v>23</v>
      </c>
      <c r="P3" s="11" t="s">
        <v>24</v>
      </c>
      <c r="Q3" s="11" t="s">
        <v>25</v>
      </c>
      <c r="R3" s="11" t="s">
        <v>26</v>
      </c>
      <c r="S3" s="13" t="s">
        <v>27</v>
      </c>
      <c r="T3" s="14" t="s">
        <v>28</v>
      </c>
      <c r="U3" s="14" t="s">
        <v>29</v>
      </c>
      <c r="V3" s="14" t="s">
        <v>30</v>
      </c>
      <c r="W3" s="14" t="s">
        <v>29</v>
      </c>
      <c r="X3" s="14" t="s">
        <v>30</v>
      </c>
      <c r="Y3" s="13"/>
      <c r="Z3" s="16"/>
      <c r="AA3" s="5"/>
      <c r="AB3" s="7"/>
    </row>
    <row r="4" s="1" customFormat="1" ht="27" customHeight="1" spans="1:28">
      <c r="A4" s="7">
        <v>1</v>
      </c>
      <c r="B4" s="7" t="s">
        <v>31</v>
      </c>
      <c r="C4" s="9">
        <v>45032501</v>
      </c>
      <c r="D4" s="7" t="s">
        <v>32</v>
      </c>
      <c r="E4" s="7" t="s">
        <v>33</v>
      </c>
      <c r="F4" s="7">
        <v>19530301008</v>
      </c>
      <c r="G4" s="22" t="s">
        <v>34</v>
      </c>
      <c r="H4" s="7" t="s">
        <v>35</v>
      </c>
      <c r="I4" s="7" t="s">
        <v>35</v>
      </c>
      <c r="J4" s="7" t="s">
        <v>35</v>
      </c>
      <c r="K4" s="7"/>
      <c r="L4" s="12">
        <f>VLOOKUP(D4,[1]面试成绩!$C$5:$J$107,2,FALSE)</f>
        <v>83.4</v>
      </c>
      <c r="M4" s="12">
        <f>VLOOKUP(D4,[1]面试成绩!$C$5:$J$107,3,FALSE)</f>
        <v>86.2</v>
      </c>
      <c r="N4" s="12">
        <f>VLOOKUP(D4,[1]面试成绩!$C$5:$J$107,4,FALSE)</f>
        <v>77.7</v>
      </c>
      <c r="O4" s="12">
        <f>VLOOKUP(D4,[1]面试成绩!$C$5:$J$107,5,FALSE)</f>
        <v>81.34</v>
      </c>
      <c r="P4" s="12">
        <f>VLOOKUP(D4,[1]面试成绩!$C$5:$J$107,6,FALSE)</f>
        <v>76.4</v>
      </c>
      <c r="Q4" s="12">
        <f>VLOOKUP(D4,[1]面试成绩!$C$5:$J$107,7,FALSE)</f>
        <v>71.5</v>
      </c>
      <c r="R4" s="12">
        <f>VLOOKUP(D4,[1]面试成绩!$C$5:$J$107,8,FALSE)</f>
        <v>80.4</v>
      </c>
      <c r="S4" s="12">
        <f t="shared" ref="S4:S67" si="0">SUM(L4:R4)-MAX(L4:R4)-MIN(L4:R4)</f>
        <v>399.24</v>
      </c>
      <c r="T4" s="7">
        <f>SUMPRODUCT(($C$4:$C$109=C4)*($S$4:$S$109&gt;S4))+1</f>
        <v>1</v>
      </c>
      <c r="U4" s="15" t="s">
        <v>35</v>
      </c>
      <c r="V4" s="7" t="s">
        <v>36</v>
      </c>
      <c r="W4" s="7">
        <f t="shared" ref="W4:W67" si="1">S4/5</f>
        <v>79.848</v>
      </c>
      <c r="X4" s="7">
        <f t="shared" ref="X4:X67" si="2">T4</f>
        <v>1</v>
      </c>
      <c r="Y4" s="12">
        <f>S4/5</f>
        <v>79.848</v>
      </c>
      <c r="Z4" s="7">
        <f>SUMPRODUCT(($C$4:$C$109=C4)*($Y$4:$Y$109&gt;Y4))+1</f>
        <v>1</v>
      </c>
      <c r="AA4" s="7">
        <v>1</v>
      </c>
      <c r="AB4" s="7" t="s">
        <v>37</v>
      </c>
    </row>
    <row r="5" s="1" customFormat="1" ht="27" customHeight="1" spans="1:28">
      <c r="A5" s="7">
        <v>2</v>
      </c>
      <c r="B5" s="7" t="s">
        <v>38</v>
      </c>
      <c r="C5" s="9">
        <v>45032502</v>
      </c>
      <c r="D5" s="7" t="s">
        <v>39</v>
      </c>
      <c r="E5" s="7" t="s">
        <v>33</v>
      </c>
      <c r="F5" s="7">
        <v>13737334463</v>
      </c>
      <c r="G5" s="7" t="s">
        <v>40</v>
      </c>
      <c r="H5" s="7">
        <v>64</v>
      </c>
      <c r="I5" s="7">
        <v>54.5</v>
      </c>
      <c r="J5" s="7">
        <v>118.5</v>
      </c>
      <c r="K5" s="7">
        <v>2</v>
      </c>
      <c r="L5" s="12">
        <f>VLOOKUP(D5,[1]面试成绩!$C$5:$J$107,2,FALSE)</f>
        <v>81.6</v>
      </c>
      <c r="M5" s="12">
        <f>VLOOKUP(D5,[1]面试成绩!$C$5:$J$107,3,FALSE)</f>
        <v>77.5</v>
      </c>
      <c r="N5" s="12">
        <f>VLOOKUP(D5,[1]面试成绩!$C$5:$J$107,4,FALSE)</f>
        <v>86.5</v>
      </c>
      <c r="O5" s="12">
        <f>VLOOKUP(D5,[1]面试成绩!$C$5:$J$107,5,FALSE)</f>
        <v>84.55</v>
      </c>
      <c r="P5" s="12">
        <f>VLOOKUP(D5,[1]面试成绩!$C$5:$J$107,6,FALSE)</f>
        <v>83.6</v>
      </c>
      <c r="Q5" s="12">
        <f>VLOOKUP(D5,[1]面试成绩!$C$5:$J$107,7,FALSE)</f>
        <v>76</v>
      </c>
      <c r="R5" s="12">
        <f>VLOOKUP(D5,[1]面试成绩!$C$5:$J$107,8,FALSE)</f>
        <v>87.9</v>
      </c>
      <c r="S5" s="12">
        <f t="shared" si="0"/>
        <v>413.75</v>
      </c>
      <c r="T5" s="7">
        <f>SUMPRODUCT(($C$4:$C$109=C5)*($S$4:$S$109&gt;S5))+1</f>
        <v>2</v>
      </c>
      <c r="U5" s="7">
        <f t="shared" ref="U5:U68" si="3">J5/2</f>
        <v>59.25</v>
      </c>
      <c r="V5" s="7">
        <f t="shared" ref="V5:V68" si="4">K5</f>
        <v>2</v>
      </c>
      <c r="W5" s="7">
        <f t="shared" si="1"/>
        <v>82.75</v>
      </c>
      <c r="X5" s="7">
        <f t="shared" si="2"/>
        <v>2</v>
      </c>
      <c r="Y5" s="12">
        <f t="shared" ref="Y5:Y68" si="5">J5/2*0.4+S5/5*0.6</f>
        <v>73.35</v>
      </c>
      <c r="Z5" s="7">
        <f>SUMPRODUCT(($C$4:$C$109=C5)*($Y$4:$Y$109&gt;Y5))+1</f>
        <v>1</v>
      </c>
      <c r="AA5" s="7">
        <v>1</v>
      </c>
      <c r="AB5" s="7" t="s">
        <v>37</v>
      </c>
    </row>
    <row r="6" s="1" customFormat="1" ht="27" customHeight="1" spans="1:28">
      <c r="A6" s="7">
        <v>3</v>
      </c>
      <c r="B6" s="7"/>
      <c r="C6" s="9">
        <v>45032502</v>
      </c>
      <c r="D6" s="7" t="s">
        <v>41</v>
      </c>
      <c r="E6" s="7" t="s">
        <v>42</v>
      </c>
      <c r="F6" s="7">
        <v>15977418196</v>
      </c>
      <c r="G6" s="7" t="s">
        <v>43</v>
      </c>
      <c r="H6" s="7">
        <v>59</v>
      </c>
      <c r="I6" s="7">
        <v>45</v>
      </c>
      <c r="J6" s="7">
        <v>104</v>
      </c>
      <c r="K6" s="7">
        <v>3</v>
      </c>
      <c r="L6" s="12">
        <f>VLOOKUP(D6,[1]面试成绩!$C$5:$J$107,2,FALSE)</f>
        <v>80.4</v>
      </c>
      <c r="M6" s="12">
        <f>VLOOKUP(D6,[1]面试成绩!$C$5:$J$107,3,FALSE)</f>
        <v>81.5</v>
      </c>
      <c r="N6" s="12">
        <f>VLOOKUP(D6,[1]面试成绩!$C$5:$J$107,4,FALSE)</f>
        <v>895</v>
      </c>
      <c r="O6" s="12">
        <f>VLOOKUP(D6,[1]面试成绩!$C$5:$J$107,5,FALSE)</f>
        <v>84.68</v>
      </c>
      <c r="P6" s="12">
        <f>VLOOKUP(D6,[1]面试成绩!$C$5:$J$107,6,FALSE)</f>
        <v>81.7</v>
      </c>
      <c r="Q6" s="12">
        <f>VLOOKUP(D6,[1]面试成绩!$C$5:$J$107,7,FALSE)</f>
        <v>81.8</v>
      </c>
      <c r="R6" s="12">
        <f>VLOOKUP(D6,[1]面试成绩!$C$5:$J$107,8,FALSE)</f>
        <v>85.2</v>
      </c>
      <c r="S6" s="12">
        <f t="shared" si="0"/>
        <v>414.88</v>
      </c>
      <c r="T6" s="7">
        <f>SUMPRODUCT(($C$4:$C$109=C6)*($S$4:$S$109&gt;S6))+1</f>
        <v>1</v>
      </c>
      <c r="U6" s="7">
        <f t="shared" si="3"/>
        <v>52</v>
      </c>
      <c r="V6" s="7">
        <f t="shared" si="4"/>
        <v>3</v>
      </c>
      <c r="W6" s="7">
        <f t="shared" si="1"/>
        <v>82.976</v>
      </c>
      <c r="X6" s="7">
        <f t="shared" si="2"/>
        <v>1</v>
      </c>
      <c r="Y6" s="12">
        <f t="shared" si="5"/>
        <v>70.5856</v>
      </c>
      <c r="Z6" s="7">
        <f>SUMPRODUCT(($C$4:$C$109=C6)*($Y$4:$Y$109&gt;Y6))+1</f>
        <v>2</v>
      </c>
      <c r="AA6" s="7"/>
      <c r="AB6" s="7"/>
    </row>
    <row r="7" s="1" customFormat="1" ht="27" customHeight="1" spans="1:28">
      <c r="A7" s="7">
        <v>4</v>
      </c>
      <c r="B7" s="7"/>
      <c r="C7" s="9">
        <v>45032502</v>
      </c>
      <c r="D7" s="7" t="s">
        <v>44</v>
      </c>
      <c r="E7" s="7" t="s">
        <v>42</v>
      </c>
      <c r="F7" s="7">
        <v>15121418550</v>
      </c>
      <c r="G7" s="7" t="s">
        <v>45</v>
      </c>
      <c r="H7" s="7">
        <v>73.5</v>
      </c>
      <c r="I7" s="7">
        <v>60</v>
      </c>
      <c r="J7" s="7">
        <v>133.5</v>
      </c>
      <c r="K7" s="7">
        <v>1</v>
      </c>
      <c r="L7" s="12">
        <f>VLOOKUP(D7,[1]面试成绩!$C$5:$J$107,2,FALSE)</f>
        <v>0</v>
      </c>
      <c r="M7" s="12">
        <f>VLOOKUP(D7,[1]面试成绩!$C$5:$J$107,3,FALSE)</f>
        <v>0</v>
      </c>
      <c r="N7" s="12">
        <f>VLOOKUP(D7,[1]面试成绩!$C$5:$J$107,4,FALSE)</f>
        <v>0</v>
      </c>
      <c r="O7" s="12">
        <f>VLOOKUP(D7,[1]面试成绩!$C$5:$J$107,5,FALSE)</f>
        <v>0</v>
      </c>
      <c r="P7" s="12">
        <f>VLOOKUP(D7,[1]面试成绩!$C$5:$J$107,6,FALSE)</f>
        <v>0</v>
      </c>
      <c r="Q7" s="12">
        <f>VLOOKUP(D7,[1]面试成绩!$C$5:$J$107,7,FALSE)</f>
        <v>0</v>
      </c>
      <c r="R7" s="12">
        <f>VLOOKUP(D7,[1]面试成绩!$C$5:$J$107,8,FALSE)</f>
        <v>0</v>
      </c>
      <c r="S7" s="12">
        <f t="shared" si="0"/>
        <v>0</v>
      </c>
      <c r="T7" s="7">
        <f>SUMPRODUCT(($C$4:$C$109=C7)*($S$4:$S$109&gt;S7))+1</f>
        <v>3</v>
      </c>
      <c r="U7" s="7">
        <f t="shared" si="3"/>
        <v>66.75</v>
      </c>
      <c r="V7" s="7">
        <f t="shared" si="4"/>
        <v>1</v>
      </c>
      <c r="W7" s="7" t="s">
        <v>46</v>
      </c>
      <c r="X7" s="7" t="s">
        <v>36</v>
      </c>
      <c r="Y7" s="12">
        <f t="shared" si="5"/>
        <v>26.7</v>
      </c>
      <c r="Z7" s="7" t="s">
        <v>36</v>
      </c>
      <c r="AA7" s="7"/>
      <c r="AB7" s="7"/>
    </row>
    <row r="8" s="1" customFormat="1" ht="27" customHeight="1" spans="1:28">
      <c r="A8" s="7">
        <v>5</v>
      </c>
      <c r="B8" s="7" t="s">
        <v>47</v>
      </c>
      <c r="C8" s="9">
        <v>45032504</v>
      </c>
      <c r="D8" s="7" t="s">
        <v>48</v>
      </c>
      <c r="E8" s="7" t="s">
        <v>42</v>
      </c>
      <c r="F8" s="7">
        <v>18275999802</v>
      </c>
      <c r="G8" s="7" t="s">
        <v>49</v>
      </c>
      <c r="H8" s="7">
        <v>51.5</v>
      </c>
      <c r="I8" s="7">
        <v>49</v>
      </c>
      <c r="J8" s="7">
        <v>100.5</v>
      </c>
      <c r="K8" s="7">
        <v>1</v>
      </c>
      <c r="L8" s="12">
        <f>VLOOKUP(D8,[1]面试成绩!$C$5:$J$107,2,FALSE)</f>
        <v>81.8</v>
      </c>
      <c r="M8" s="12">
        <f>VLOOKUP(D8,[1]面试成绩!$C$5:$J$107,3,FALSE)</f>
        <v>86.6</v>
      </c>
      <c r="N8" s="12">
        <f>VLOOKUP(D8,[1]面试成绩!$C$5:$J$107,4,FALSE)</f>
        <v>73.2</v>
      </c>
      <c r="O8" s="12">
        <f>VLOOKUP(D8,[1]面试成绩!$C$5:$J$107,5,FALSE)</f>
        <v>84.34</v>
      </c>
      <c r="P8" s="12">
        <f>VLOOKUP(D8,[1]面试成绩!$C$5:$J$107,6,FALSE)</f>
        <v>74.5</v>
      </c>
      <c r="Q8" s="12">
        <f>VLOOKUP(D8,[1]面试成绩!$C$5:$J$107,7,FALSE)</f>
        <v>71.1</v>
      </c>
      <c r="R8" s="12">
        <f>VLOOKUP(D8,[1]面试成绩!$C$5:$J$107,8,FALSE)</f>
        <v>80.2</v>
      </c>
      <c r="S8" s="12">
        <f t="shared" si="0"/>
        <v>394.04</v>
      </c>
      <c r="T8" s="7">
        <f>SUMPRODUCT(($C$4:$C$109=C8)*($S$4:$S$109&gt;S8))+1</f>
        <v>1</v>
      </c>
      <c r="U8" s="7">
        <f t="shared" si="3"/>
        <v>50.25</v>
      </c>
      <c r="V8" s="7">
        <f t="shared" si="4"/>
        <v>1</v>
      </c>
      <c r="W8" s="7">
        <f t="shared" si="1"/>
        <v>78.808</v>
      </c>
      <c r="X8" s="7">
        <f t="shared" si="2"/>
        <v>1</v>
      </c>
      <c r="Y8" s="12">
        <f t="shared" si="5"/>
        <v>67.3848</v>
      </c>
      <c r="Z8" s="7">
        <f>SUMPRODUCT(($C$4:$C$109=C8)*($Y$4:$Y$109&gt;Y8))+1</f>
        <v>1</v>
      </c>
      <c r="AA8" s="7">
        <v>1</v>
      </c>
      <c r="AB8" s="7" t="s">
        <v>37</v>
      </c>
    </row>
    <row r="9" s="1" customFormat="1" ht="27" customHeight="1" spans="1:28">
      <c r="A9" s="7">
        <v>6</v>
      </c>
      <c r="B9" s="7" t="s">
        <v>50</v>
      </c>
      <c r="C9" s="9">
        <v>45032506</v>
      </c>
      <c r="D9" s="7" t="s">
        <v>51</v>
      </c>
      <c r="E9" s="7" t="s">
        <v>33</v>
      </c>
      <c r="F9" s="7">
        <v>15016845516</v>
      </c>
      <c r="G9" s="7" t="s">
        <v>52</v>
      </c>
      <c r="H9" s="7">
        <v>71.5</v>
      </c>
      <c r="I9" s="7">
        <v>51</v>
      </c>
      <c r="J9" s="7">
        <v>122.5</v>
      </c>
      <c r="K9" s="7">
        <v>1</v>
      </c>
      <c r="L9" s="12">
        <f>VLOOKUP(D9,[1]面试成绩!$C$5:$J$107,2,FALSE)</f>
        <v>85.9</v>
      </c>
      <c r="M9" s="12">
        <f>VLOOKUP(D9,[1]面试成绩!$C$5:$J$107,3,FALSE)</f>
        <v>87.5</v>
      </c>
      <c r="N9" s="12">
        <f>VLOOKUP(D9,[1]面试成绩!$C$5:$J$107,4,FALSE)</f>
        <v>79.9</v>
      </c>
      <c r="O9" s="12">
        <f>VLOOKUP(D9,[1]面试成绩!$C$5:$J$107,5,FALSE)</f>
        <v>80.34</v>
      </c>
      <c r="P9" s="12">
        <f>VLOOKUP(D9,[1]面试成绩!$C$5:$J$107,6,FALSE)</f>
        <v>82.3</v>
      </c>
      <c r="Q9" s="12">
        <f>VLOOKUP(D9,[1]面试成绩!$C$5:$J$107,7,FALSE)</f>
        <v>73.2</v>
      </c>
      <c r="R9" s="12">
        <f>VLOOKUP(D9,[1]面试成绩!$C$5:$J$107,8,FALSE)</f>
        <v>84.5</v>
      </c>
      <c r="S9" s="12">
        <f t="shared" si="0"/>
        <v>412.94</v>
      </c>
      <c r="T9" s="7">
        <f>SUMPRODUCT(($C$4:$C$109=C9)*($S$4:$S$109&gt;S9))+1</f>
        <v>1</v>
      </c>
      <c r="U9" s="7">
        <f t="shared" si="3"/>
        <v>61.25</v>
      </c>
      <c r="V9" s="7">
        <f t="shared" si="4"/>
        <v>1</v>
      </c>
      <c r="W9" s="7">
        <f t="shared" si="1"/>
        <v>82.588</v>
      </c>
      <c r="X9" s="7">
        <f t="shared" si="2"/>
        <v>1</v>
      </c>
      <c r="Y9" s="12">
        <f t="shared" si="5"/>
        <v>74.0528</v>
      </c>
      <c r="Z9" s="7">
        <f>SUMPRODUCT(($C$4:$C$109=C9)*($Y$4:$Y$109&gt;Y9))+1</f>
        <v>1</v>
      </c>
      <c r="AA9" s="7">
        <v>2</v>
      </c>
      <c r="AB9" s="7" t="s">
        <v>37</v>
      </c>
    </row>
    <row r="10" s="1" customFormat="1" ht="27" customHeight="1" spans="1:28">
      <c r="A10" s="7">
        <v>7</v>
      </c>
      <c r="B10" s="7"/>
      <c r="C10" s="9">
        <v>45032506</v>
      </c>
      <c r="D10" s="7" t="s">
        <v>53</v>
      </c>
      <c r="E10" s="7" t="s">
        <v>42</v>
      </c>
      <c r="F10" s="7">
        <v>13638036908</v>
      </c>
      <c r="G10" s="7" t="s">
        <v>54</v>
      </c>
      <c r="H10" s="7">
        <v>59</v>
      </c>
      <c r="I10" s="7">
        <v>59.5</v>
      </c>
      <c r="J10" s="7">
        <v>118.5</v>
      </c>
      <c r="K10" s="7">
        <v>2</v>
      </c>
      <c r="L10" s="12">
        <f>VLOOKUP(D10,[1]面试成绩!$C$5:$J$107,2,FALSE)</f>
        <v>82.5</v>
      </c>
      <c r="M10" s="12">
        <f>VLOOKUP(D10,[1]面试成绩!$C$5:$J$107,3,FALSE)</f>
        <v>84.6</v>
      </c>
      <c r="N10" s="12">
        <f>VLOOKUP(D10,[1]面试成绩!$C$5:$J$107,4,FALSE)</f>
        <v>71.6</v>
      </c>
      <c r="O10" s="12">
        <f>VLOOKUP(D10,[1]面试成绩!$C$5:$J$107,5,FALSE)</f>
        <v>83.24</v>
      </c>
      <c r="P10" s="12">
        <f>VLOOKUP(D10,[1]面试成绩!$C$5:$J$107,6,FALSE)</f>
        <v>73.6</v>
      </c>
      <c r="Q10" s="12">
        <f>VLOOKUP(D10,[1]面试成绩!$C$5:$J$107,7,FALSE)</f>
        <v>71.1</v>
      </c>
      <c r="R10" s="12">
        <f>VLOOKUP(D10,[1]面试成绩!$C$5:$J$107,8,FALSE)</f>
        <v>81.5</v>
      </c>
      <c r="S10" s="12">
        <f t="shared" si="0"/>
        <v>392.44</v>
      </c>
      <c r="T10" s="7">
        <f>SUMPRODUCT(($C$4:$C$109=C10)*($S$4:$S$109&gt;S10))+1</f>
        <v>2</v>
      </c>
      <c r="U10" s="7">
        <f t="shared" si="3"/>
        <v>59.25</v>
      </c>
      <c r="V10" s="7">
        <f t="shared" si="4"/>
        <v>2</v>
      </c>
      <c r="W10" s="7">
        <f t="shared" si="1"/>
        <v>78.488</v>
      </c>
      <c r="X10" s="7">
        <f t="shared" si="2"/>
        <v>2</v>
      </c>
      <c r="Y10" s="12">
        <f t="shared" si="5"/>
        <v>70.7928</v>
      </c>
      <c r="Z10" s="7">
        <f>SUMPRODUCT(($C$4:$C$109=C10)*($Y$4:$Y$109&gt;Y10))+1</f>
        <v>2</v>
      </c>
      <c r="AA10" s="7"/>
      <c r="AB10" s="7" t="s">
        <v>37</v>
      </c>
    </row>
    <row r="11" s="1" customFormat="1" ht="27" customHeight="1" spans="1:28">
      <c r="A11" s="7">
        <v>8</v>
      </c>
      <c r="B11" s="7" t="s">
        <v>55</v>
      </c>
      <c r="C11" s="9">
        <v>45032508</v>
      </c>
      <c r="D11" s="7" t="s">
        <v>56</v>
      </c>
      <c r="E11" s="7" t="s">
        <v>42</v>
      </c>
      <c r="F11" s="7">
        <v>18277369256</v>
      </c>
      <c r="G11" s="7" t="s">
        <v>57</v>
      </c>
      <c r="H11" s="7">
        <v>75</v>
      </c>
      <c r="I11" s="7">
        <v>66.5</v>
      </c>
      <c r="J11" s="7">
        <v>141.5</v>
      </c>
      <c r="K11" s="7">
        <v>1</v>
      </c>
      <c r="L11" s="12">
        <f>VLOOKUP(D11,[1]面试成绩!$C$5:$J$107,2,FALSE)</f>
        <v>87.2</v>
      </c>
      <c r="M11" s="12">
        <f>VLOOKUP(D11,[1]面试成绩!$C$5:$J$107,3,FALSE)</f>
        <v>89.6</v>
      </c>
      <c r="N11" s="12">
        <f>VLOOKUP(D11,[1]面试成绩!$C$5:$J$107,4,FALSE)</f>
        <v>85.6</v>
      </c>
      <c r="O11" s="12">
        <f>VLOOKUP(D11,[1]面试成绩!$C$5:$J$107,5,FALSE)</f>
        <v>94.99</v>
      </c>
      <c r="P11" s="12">
        <f>VLOOKUP(D11,[1]面试成绩!$C$5:$J$107,6,FALSE)</f>
        <v>90.8</v>
      </c>
      <c r="Q11" s="12">
        <f>VLOOKUP(D11,[1]面试成绩!$C$5:$J$107,7,FALSE)</f>
        <v>75.6</v>
      </c>
      <c r="R11" s="12">
        <f>VLOOKUP(D11,[1]面试成绩!$C$5:$J$107,8,FALSE)</f>
        <v>85.7</v>
      </c>
      <c r="S11" s="12">
        <f t="shared" si="0"/>
        <v>438.9</v>
      </c>
      <c r="T11" s="7">
        <f>SUMPRODUCT(($C$4:$C$109=C11)*($S$4:$S$109&gt;S11))+1</f>
        <v>1</v>
      </c>
      <c r="U11" s="7">
        <f t="shared" si="3"/>
        <v>70.75</v>
      </c>
      <c r="V11" s="7">
        <f t="shared" si="4"/>
        <v>1</v>
      </c>
      <c r="W11" s="7">
        <f t="shared" si="1"/>
        <v>87.78</v>
      </c>
      <c r="X11" s="7">
        <f t="shared" si="2"/>
        <v>1</v>
      </c>
      <c r="Y11" s="12">
        <f t="shared" si="5"/>
        <v>80.968</v>
      </c>
      <c r="Z11" s="7">
        <f>SUMPRODUCT(($C$4:$C$109=C11)*($Y$4:$Y$109&gt;Y11))+1</f>
        <v>1</v>
      </c>
      <c r="AA11" s="7">
        <v>2</v>
      </c>
      <c r="AB11" s="7" t="s">
        <v>37</v>
      </c>
    </row>
    <row r="12" s="1" customFormat="1" ht="27" customHeight="1" spans="1:28">
      <c r="A12" s="7">
        <v>9</v>
      </c>
      <c r="B12" s="7"/>
      <c r="C12" s="9">
        <v>45032508</v>
      </c>
      <c r="D12" s="7" t="s">
        <v>58</v>
      </c>
      <c r="E12" s="7" t="s">
        <v>42</v>
      </c>
      <c r="F12" s="7">
        <v>18778354727</v>
      </c>
      <c r="G12" s="7" t="s">
        <v>59</v>
      </c>
      <c r="H12" s="7">
        <v>66</v>
      </c>
      <c r="I12" s="7">
        <v>56.5</v>
      </c>
      <c r="J12" s="7">
        <v>122.5</v>
      </c>
      <c r="K12" s="7">
        <v>2</v>
      </c>
      <c r="L12" s="12">
        <f>VLOOKUP(D12,[1]面试成绩!$C$5:$J$107,2,FALSE)</f>
        <v>86.1</v>
      </c>
      <c r="M12" s="12">
        <f>VLOOKUP(D12,[1]面试成绩!$C$5:$J$107,3,FALSE)</f>
        <v>87.8</v>
      </c>
      <c r="N12" s="12">
        <f>VLOOKUP(D12,[1]面试成绩!$C$5:$J$107,4,FALSE)</f>
        <v>79.8</v>
      </c>
      <c r="O12" s="12">
        <f>VLOOKUP(D12,[1]面试成绩!$C$5:$J$107,5,FALSE)</f>
        <v>92.86</v>
      </c>
      <c r="P12" s="12">
        <f>VLOOKUP(D12,[1]面试成绩!$C$5:$J$107,6,FALSE)</f>
        <v>88.9</v>
      </c>
      <c r="Q12" s="12">
        <f>VLOOKUP(D12,[1]面试成绩!$C$5:$J$107,7,FALSE)</f>
        <v>74.6</v>
      </c>
      <c r="R12" s="12">
        <f>VLOOKUP(D12,[1]面试成绩!$C$5:$J$107,8,FALSE)</f>
        <v>84.7</v>
      </c>
      <c r="S12" s="12">
        <f t="shared" si="0"/>
        <v>427.3</v>
      </c>
      <c r="T12" s="7">
        <f>SUMPRODUCT(($C$4:$C$109=C12)*($S$4:$S$109&gt;S12))+1</f>
        <v>2</v>
      </c>
      <c r="U12" s="7">
        <f t="shared" si="3"/>
        <v>61.25</v>
      </c>
      <c r="V12" s="7">
        <f t="shared" si="4"/>
        <v>2</v>
      </c>
      <c r="W12" s="7">
        <f t="shared" si="1"/>
        <v>85.46</v>
      </c>
      <c r="X12" s="7">
        <f t="shared" si="2"/>
        <v>2</v>
      </c>
      <c r="Y12" s="12">
        <f t="shared" si="5"/>
        <v>75.776</v>
      </c>
      <c r="Z12" s="7">
        <f>SUMPRODUCT(($C$4:$C$109=C12)*($Y$4:$Y$109&gt;Y12))+1</f>
        <v>2</v>
      </c>
      <c r="AA12" s="7"/>
      <c r="AB12" s="7" t="s">
        <v>37</v>
      </c>
    </row>
    <row r="13" s="1" customFormat="1" ht="27" customHeight="1" spans="1:28">
      <c r="A13" s="7">
        <v>10</v>
      </c>
      <c r="B13" s="7" t="s">
        <v>60</v>
      </c>
      <c r="C13" s="9">
        <v>45032509</v>
      </c>
      <c r="D13" s="7" t="s">
        <v>61</v>
      </c>
      <c r="E13" s="7" t="s">
        <v>42</v>
      </c>
      <c r="F13" s="7">
        <v>18977337259</v>
      </c>
      <c r="G13" s="7" t="s">
        <v>62</v>
      </c>
      <c r="H13" s="7">
        <v>65</v>
      </c>
      <c r="I13" s="7">
        <v>68.5</v>
      </c>
      <c r="J13" s="7">
        <v>133.5</v>
      </c>
      <c r="K13" s="7">
        <v>1</v>
      </c>
      <c r="L13" s="12">
        <f>VLOOKUP(D13,[1]面试成绩!$C$5:$J$107,2,FALSE)</f>
        <v>79.3</v>
      </c>
      <c r="M13" s="12">
        <f>VLOOKUP(D13,[1]面试成绩!$C$5:$J$107,3,FALSE)</f>
        <v>87.6</v>
      </c>
      <c r="N13" s="12">
        <f>VLOOKUP(D13,[1]面试成绩!$C$5:$J$107,4,FALSE)</f>
        <v>77.6</v>
      </c>
      <c r="O13" s="12">
        <f>VLOOKUP(D13,[1]面试成绩!$C$5:$J$107,5,FALSE)</f>
        <v>93.98</v>
      </c>
      <c r="P13" s="12">
        <f>VLOOKUP(D13,[1]面试成绩!$C$5:$J$107,6,FALSE)</f>
        <v>78.2</v>
      </c>
      <c r="Q13" s="12">
        <f>VLOOKUP(D13,[1]面试成绩!$C$5:$J$107,7,FALSE)</f>
        <v>72.8</v>
      </c>
      <c r="R13" s="12">
        <f>VLOOKUP(D13,[1]面试成绩!$C$5:$J$107,8,FALSE)</f>
        <v>82.8</v>
      </c>
      <c r="S13" s="12">
        <f t="shared" si="0"/>
        <v>405.5</v>
      </c>
      <c r="T13" s="7">
        <f>SUMPRODUCT(($C$4:$C$109=C13)*($S$4:$S$109&gt;S13))+1</f>
        <v>1</v>
      </c>
      <c r="U13" s="7">
        <f t="shared" si="3"/>
        <v>66.75</v>
      </c>
      <c r="V13" s="7">
        <f t="shared" si="4"/>
        <v>1</v>
      </c>
      <c r="W13" s="7">
        <f t="shared" si="1"/>
        <v>81.1</v>
      </c>
      <c r="X13" s="7">
        <f t="shared" si="2"/>
        <v>1</v>
      </c>
      <c r="Y13" s="12">
        <f t="shared" si="5"/>
        <v>75.36</v>
      </c>
      <c r="Z13" s="7">
        <f>SUMPRODUCT(($C$4:$C$109=C13)*($Y$4:$Y$109&gt;Y13))+1</f>
        <v>1</v>
      </c>
      <c r="AA13" s="7">
        <v>2</v>
      </c>
      <c r="AB13" s="7" t="s">
        <v>37</v>
      </c>
    </row>
    <row r="14" s="1" customFormat="1" ht="27" customHeight="1" spans="1:28">
      <c r="A14" s="7">
        <v>11</v>
      </c>
      <c r="B14" s="7"/>
      <c r="C14" s="9">
        <v>45032509</v>
      </c>
      <c r="D14" s="7" t="s">
        <v>63</v>
      </c>
      <c r="E14" s="7" t="s">
        <v>42</v>
      </c>
      <c r="F14" s="7">
        <v>13677869207</v>
      </c>
      <c r="G14" s="7" t="s">
        <v>64</v>
      </c>
      <c r="H14" s="7">
        <v>62.5</v>
      </c>
      <c r="I14" s="7">
        <v>51</v>
      </c>
      <c r="J14" s="7">
        <v>113.5</v>
      </c>
      <c r="K14" s="7">
        <v>2</v>
      </c>
      <c r="L14" s="12">
        <f>VLOOKUP(D14,[1]面试成绩!$C$5:$J$107,2,FALSE)</f>
        <v>81.2</v>
      </c>
      <c r="M14" s="12">
        <f>VLOOKUP(D14,[1]面试成绩!$C$5:$J$107,3,FALSE)</f>
        <v>87.6</v>
      </c>
      <c r="N14" s="12">
        <f>VLOOKUP(D14,[1]面试成绩!$C$5:$J$107,4,FALSE)</f>
        <v>74.2</v>
      </c>
      <c r="O14" s="12">
        <f>VLOOKUP(D14,[1]面试成绩!$C$5:$J$107,5,FALSE)</f>
        <v>83.34</v>
      </c>
      <c r="P14" s="12">
        <f>VLOOKUP(D14,[1]面试成绩!$C$5:$J$107,6,FALSE)</f>
        <v>71.7</v>
      </c>
      <c r="Q14" s="12">
        <f>VLOOKUP(D14,[1]面试成绩!$C$5:$J$107,7,FALSE)</f>
        <v>72.1</v>
      </c>
      <c r="R14" s="12">
        <f>VLOOKUP(D14,[1]面试成绩!$C$5:$J$107,8,FALSE)</f>
        <v>69.5</v>
      </c>
      <c r="S14" s="12">
        <f t="shared" si="0"/>
        <v>382.54</v>
      </c>
      <c r="T14" s="7">
        <f>SUMPRODUCT(($C$4:$C$109=C14)*($S$4:$S$109&gt;S14))+1</f>
        <v>2</v>
      </c>
      <c r="U14" s="7">
        <f t="shared" si="3"/>
        <v>56.75</v>
      </c>
      <c r="V14" s="7">
        <f t="shared" si="4"/>
        <v>2</v>
      </c>
      <c r="W14" s="7">
        <f t="shared" si="1"/>
        <v>76.508</v>
      </c>
      <c r="X14" s="7">
        <f t="shared" si="2"/>
        <v>2</v>
      </c>
      <c r="Y14" s="12">
        <f t="shared" si="5"/>
        <v>68.6048</v>
      </c>
      <c r="Z14" s="7">
        <f>SUMPRODUCT(($C$4:$C$109=C14)*($Y$4:$Y$109&gt;Y14))+1</f>
        <v>2</v>
      </c>
      <c r="AA14" s="7"/>
      <c r="AB14" s="7" t="s">
        <v>37</v>
      </c>
    </row>
    <row r="15" s="1" customFormat="1" ht="27" customHeight="1" spans="1:28">
      <c r="A15" s="7">
        <v>12</v>
      </c>
      <c r="B15" s="7" t="s">
        <v>65</v>
      </c>
      <c r="C15" s="9">
        <v>45032510</v>
      </c>
      <c r="D15" s="7" t="s">
        <v>66</v>
      </c>
      <c r="E15" s="7" t="s">
        <v>42</v>
      </c>
      <c r="F15" s="7">
        <v>18288494537</v>
      </c>
      <c r="G15" s="7" t="s">
        <v>67</v>
      </c>
      <c r="H15" s="7">
        <v>75</v>
      </c>
      <c r="I15" s="7">
        <v>66</v>
      </c>
      <c r="J15" s="7">
        <v>141</v>
      </c>
      <c r="K15" s="7">
        <v>1</v>
      </c>
      <c r="L15" s="12">
        <f>VLOOKUP(D15,[1]面试成绩!$C$5:$J$107,2,FALSE)</f>
        <v>84.5</v>
      </c>
      <c r="M15" s="12">
        <f>VLOOKUP(D15,[1]面试成绩!$C$5:$J$107,3,FALSE)</f>
        <v>89.6</v>
      </c>
      <c r="N15" s="12">
        <f>VLOOKUP(D15,[1]面试成绩!$C$5:$J$107,4,FALSE)</f>
        <v>84.2</v>
      </c>
      <c r="O15" s="12">
        <f>VLOOKUP(D15,[1]面试成绩!$C$5:$J$107,5,FALSE)</f>
        <v>92.96</v>
      </c>
      <c r="P15" s="12">
        <f>VLOOKUP(D15,[1]面试成绩!$C$5:$J$107,6,FALSE)</f>
        <v>86.3</v>
      </c>
      <c r="Q15" s="12">
        <f>VLOOKUP(D15,[1]面试成绩!$C$5:$J$107,7,FALSE)</f>
        <v>70.5</v>
      </c>
      <c r="R15" s="12">
        <f>VLOOKUP(D15,[1]面试成绩!$C$5:$J$107,8,FALSE)</f>
        <v>84.1</v>
      </c>
      <c r="S15" s="12">
        <f t="shared" si="0"/>
        <v>428.7</v>
      </c>
      <c r="T15" s="7">
        <f>SUMPRODUCT(($C$4:$C$109=C15)*($S$4:$S$109&gt;S15))+1</f>
        <v>1</v>
      </c>
      <c r="U15" s="7">
        <f t="shared" si="3"/>
        <v>70.5</v>
      </c>
      <c r="V15" s="7">
        <f t="shared" si="4"/>
        <v>1</v>
      </c>
      <c r="W15" s="7">
        <f t="shared" si="1"/>
        <v>85.74</v>
      </c>
      <c r="X15" s="7">
        <f t="shared" si="2"/>
        <v>1</v>
      </c>
      <c r="Y15" s="12">
        <f t="shared" si="5"/>
        <v>79.644</v>
      </c>
      <c r="Z15" s="7">
        <f>SUMPRODUCT(($C$4:$C$109=C15)*($Y$4:$Y$109&gt;Y15))+1</f>
        <v>1</v>
      </c>
      <c r="AA15" s="7">
        <v>2</v>
      </c>
      <c r="AB15" s="7" t="s">
        <v>37</v>
      </c>
    </row>
    <row r="16" s="1" customFormat="1" ht="27" customHeight="1" spans="1:34">
      <c r="A16" s="7">
        <v>13</v>
      </c>
      <c r="B16" s="7"/>
      <c r="C16" s="9">
        <v>45032510</v>
      </c>
      <c r="D16" s="7" t="s">
        <v>68</v>
      </c>
      <c r="E16" s="7" t="s">
        <v>42</v>
      </c>
      <c r="F16" s="7">
        <v>13323869759</v>
      </c>
      <c r="G16" s="7" t="s">
        <v>69</v>
      </c>
      <c r="H16" s="7">
        <v>68.5</v>
      </c>
      <c r="I16" s="7">
        <v>68</v>
      </c>
      <c r="J16" s="7">
        <v>136.5</v>
      </c>
      <c r="K16" s="7">
        <v>2</v>
      </c>
      <c r="L16" s="12">
        <f>VLOOKUP(D16,[1]面试成绩!$C$5:$J$107,2,FALSE)</f>
        <v>80.5</v>
      </c>
      <c r="M16" s="12">
        <f>VLOOKUP(D16,[1]面试成绩!$C$5:$J$107,3,FALSE)</f>
        <v>87.5</v>
      </c>
      <c r="N16" s="12">
        <f>VLOOKUP(D16,[1]面试成绩!$C$5:$J$107,4,FALSE)</f>
        <v>73.4</v>
      </c>
      <c r="O16" s="12">
        <f>VLOOKUP(D16,[1]面试成绩!$C$5:$J$107,5,FALSE)</f>
        <v>87.44</v>
      </c>
      <c r="P16" s="12">
        <f>VLOOKUP(D16,[1]面试成绩!$C$5:$J$107,6,FALSE)</f>
        <v>76.7</v>
      </c>
      <c r="Q16" s="12">
        <f>VLOOKUP(D16,[1]面试成绩!$C$5:$J$107,7,FALSE)</f>
        <v>72.6</v>
      </c>
      <c r="R16" s="12">
        <f>VLOOKUP(D16,[1]面试成绩!$C$5:$J$107,8,FALSE)</f>
        <v>82.5</v>
      </c>
      <c r="S16" s="12">
        <f t="shared" si="0"/>
        <v>400.54</v>
      </c>
      <c r="T16" s="7">
        <f>SUMPRODUCT(($C$4:$C$109=C16)*($S$4:$S$109&gt;S16))+1</f>
        <v>2</v>
      </c>
      <c r="U16" s="7">
        <f t="shared" si="3"/>
        <v>68.25</v>
      </c>
      <c r="V16" s="7">
        <f t="shared" si="4"/>
        <v>2</v>
      </c>
      <c r="W16" s="7">
        <f t="shared" si="1"/>
        <v>80.108</v>
      </c>
      <c r="X16" s="7">
        <f t="shared" si="2"/>
        <v>2</v>
      </c>
      <c r="Y16" s="12">
        <f t="shared" si="5"/>
        <v>75.3648</v>
      </c>
      <c r="Z16" s="7">
        <f>SUMPRODUCT(($C$4:$C$109=C16)*($Y$4:$Y$109&gt;Y16))+1</f>
        <v>2</v>
      </c>
      <c r="AA16" s="7"/>
      <c r="AB16" s="7" t="s">
        <v>37</v>
      </c>
      <c r="AD16" s="17" t="s">
        <v>70</v>
      </c>
      <c r="AE16" s="18"/>
      <c r="AF16" s="18"/>
      <c r="AG16" s="18"/>
      <c r="AH16" s="18"/>
    </row>
    <row r="17" s="1" customFormat="1" ht="27" customHeight="1" spans="1:34">
      <c r="A17" s="7">
        <v>14</v>
      </c>
      <c r="B17" s="7" t="s">
        <v>71</v>
      </c>
      <c r="C17" s="9">
        <v>45032511</v>
      </c>
      <c r="D17" s="7" t="s">
        <v>72</v>
      </c>
      <c r="E17" s="7" t="s">
        <v>33</v>
      </c>
      <c r="F17" s="7">
        <v>15126698318</v>
      </c>
      <c r="G17" s="7" t="s">
        <v>73</v>
      </c>
      <c r="H17" s="7">
        <v>74.5</v>
      </c>
      <c r="I17" s="7">
        <v>73.5</v>
      </c>
      <c r="J17" s="7">
        <v>148</v>
      </c>
      <c r="K17" s="7">
        <v>1</v>
      </c>
      <c r="L17" s="12">
        <f>VLOOKUP(D17,[1]面试成绩!$C$5:$J$107,2,FALSE)</f>
        <v>85.8</v>
      </c>
      <c r="M17" s="12">
        <f>VLOOKUP(D17,[1]面试成绩!$C$5:$J$107,3,FALSE)</f>
        <v>85.2</v>
      </c>
      <c r="N17" s="12">
        <f>VLOOKUP(D17,[1]面试成绩!$C$5:$J$107,4,FALSE)</f>
        <v>72.6</v>
      </c>
      <c r="O17" s="12">
        <f>VLOOKUP(D17,[1]面试成绩!$C$5:$J$107,5,FALSE)</f>
        <v>82.89</v>
      </c>
      <c r="P17" s="12">
        <f>VLOOKUP(D17,[1]面试成绩!$C$5:$J$107,6,FALSE)</f>
        <v>80.8</v>
      </c>
      <c r="Q17" s="12">
        <f>VLOOKUP(D17,[1]面试成绩!$C$5:$J$107,7,FALSE)</f>
        <v>74.5</v>
      </c>
      <c r="R17" s="12">
        <f>VLOOKUP(D17,[1]面试成绩!$C$5:$J$107,8,FALSE)</f>
        <v>81.3</v>
      </c>
      <c r="S17" s="12">
        <f t="shared" si="0"/>
        <v>404.69</v>
      </c>
      <c r="T17" s="7">
        <f>SUMPRODUCT(($C$4:$C$109=C17)*($S$4:$S$109&gt;S17))+1</f>
        <v>1</v>
      </c>
      <c r="U17" s="7">
        <f t="shared" si="3"/>
        <v>74</v>
      </c>
      <c r="V17" s="7">
        <f t="shared" si="4"/>
        <v>1</v>
      </c>
      <c r="W17" s="7">
        <f t="shared" si="1"/>
        <v>80.938</v>
      </c>
      <c r="X17" s="7">
        <f t="shared" si="2"/>
        <v>1</v>
      </c>
      <c r="Y17" s="12">
        <f t="shared" si="5"/>
        <v>78.1628</v>
      </c>
      <c r="Z17" s="7">
        <f>SUMPRODUCT(($C$4:$C$109=C17)*($Y$4:$Y$109&gt;Y17))+1</f>
        <v>1</v>
      </c>
      <c r="AA17" s="7">
        <v>1</v>
      </c>
      <c r="AB17" s="7" t="s">
        <v>37</v>
      </c>
      <c r="AD17" s="17" t="s">
        <v>70</v>
      </c>
      <c r="AE17" s="18"/>
      <c r="AF17" s="18"/>
      <c r="AG17" s="18"/>
      <c r="AH17" s="18"/>
    </row>
    <row r="18" s="1" customFormat="1" ht="27" customHeight="1" spans="1:34">
      <c r="A18" s="7">
        <v>15</v>
      </c>
      <c r="B18" s="7" t="s">
        <v>74</v>
      </c>
      <c r="C18" s="9">
        <v>45032512</v>
      </c>
      <c r="D18" s="7" t="s">
        <v>75</v>
      </c>
      <c r="E18" s="7" t="s">
        <v>33</v>
      </c>
      <c r="F18" s="7">
        <v>18208645652</v>
      </c>
      <c r="G18" s="7" t="s">
        <v>76</v>
      </c>
      <c r="H18" s="7">
        <v>68</v>
      </c>
      <c r="I18" s="7">
        <v>58.5</v>
      </c>
      <c r="J18" s="7">
        <v>126.5</v>
      </c>
      <c r="K18" s="7">
        <v>1</v>
      </c>
      <c r="L18" s="12">
        <f>VLOOKUP(D18,[1]面试成绩!$C$5:$J$107,2,FALSE)</f>
        <v>78.4</v>
      </c>
      <c r="M18" s="12">
        <f>VLOOKUP(D18,[1]面试成绩!$C$5:$J$107,3,FALSE)</f>
        <v>85.4</v>
      </c>
      <c r="N18" s="12">
        <f>VLOOKUP(D18,[1]面试成绩!$C$5:$J$107,4,FALSE)</f>
        <v>65.6</v>
      </c>
      <c r="O18" s="12">
        <f>VLOOKUP(D18,[1]面试成绩!$C$5:$J$107,5,FALSE)</f>
        <v>81.14</v>
      </c>
      <c r="P18" s="12">
        <f>VLOOKUP(D18,[1]面试成绩!$C$5:$J$107,6,FALSE)</f>
        <v>73.9</v>
      </c>
      <c r="Q18" s="12">
        <f>VLOOKUP(D18,[1]面试成绩!$C$5:$J$107,7,FALSE)</f>
        <v>72.6</v>
      </c>
      <c r="R18" s="12">
        <f>VLOOKUP(D18,[1]面试成绩!$C$5:$J$107,8,FALSE)</f>
        <v>70.6</v>
      </c>
      <c r="S18" s="12">
        <f t="shared" si="0"/>
        <v>376.64</v>
      </c>
      <c r="T18" s="7">
        <f>SUMPRODUCT(($C$4:$C$109=C18)*($S$4:$S$109&gt;S18))+1</f>
        <v>1</v>
      </c>
      <c r="U18" s="7">
        <f t="shared" si="3"/>
        <v>63.25</v>
      </c>
      <c r="V18" s="7">
        <f t="shared" si="4"/>
        <v>1</v>
      </c>
      <c r="W18" s="7">
        <f t="shared" si="1"/>
        <v>75.328</v>
      </c>
      <c r="X18" s="7">
        <f t="shared" si="2"/>
        <v>1</v>
      </c>
      <c r="Y18" s="12">
        <f t="shared" si="5"/>
        <v>70.4968</v>
      </c>
      <c r="Z18" s="7">
        <f>SUMPRODUCT(($C$4:$C$109=C18)*($Y$4:$Y$109&gt;Y18))+1</f>
        <v>1</v>
      </c>
      <c r="AA18" s="7">
        <v>1</v>
      </c>
      <c r="AB18" s="7" t="s">
        <v>37</v>
      </c>
      <c r="AD18" s="17" t="s">
        <v>70</v>
      </c>
      <c r="AE18" s="18"/>
      <c r="AF18" s="18"/>
      <c r="AG18" s="18"/>
      <c r="AH18" s="18"/>
    </row>
    <row r="19" s="1" customFormat="1" ht="27" customHeight="1" spans="1:34">
      <c r="A19" s="7">
        <v>16</v>
      </c>
      <c r="B19" s="7" t="s">
        <v>77</v>
      </c>
      <c r="C19" s="9">
        <v>45032513</v>
      </c>
      <c r="D19" s="7" t="s">
        <v>78</v>
      </c>
      <c r="E19" s="7" t="s">
        <v>33</v>
      </c>
      <c r="F19" s="7">
        <v>18848780986</v>
      </c>
      <c r="G19" s="7" t="s">
        <v>79</v>
      </c>
      <c r="H19" s="7">
        <v>88.5</v>
      </c>
      <c r="I19" s="7">
        <v>85.5</v>
      </c>
      <c r="J19" s="7">
        <v>174</v>
      </c>
      <c r="K19" s="7">
        <v>2</v>
      </c>
      <c r="L19" s="12">
        <f>VLOOKUP(D19,[1]面试成绩!$C$5:$J$107,2,FALSE)</f>
        <v>80.6</v>
      </c>
      <c r="M19" s="12">
        <f>VLOOKUP(D19,[1]面试成绩!$C$5:$J$107,3,FALSE)</f>
        <v>86.7</v>
      </c>
      <c r="N19" s="12">
        <f>VLOOKUP(D19,[1]面试成绩!$C$5:$J$107,4,FALSE)</f>
        <v>71.6</v>
      </c>
      <c r="O19" s="12">
        <f>VLOOKUP(D19,[1]面试成绩!$C$5:$J$107,5,FALSE)</f>
        <v>83.34</v>
      </c>
      <c r="P19" s="12">
        <f>VLOOKUP(D19,[1]面试成绩!$C$5:$J$107,6,FALSE)</f>
        <v>79.2</v>
      </c>
      <c r="Q19" s="12">
        <f>VLOOKUP(D19,[1]面试成绩!$C$5:$J$107,7,FALSE)</f>
        <v>72.3</v>
      </c>
      <c r="R19" s="12">
        <f>VLOOKUP(D19,[1]面试成绩!$C$5:$J$107,8,FALSE)</f>
        <v>80.6</v>
      </c>
      <c r="S19" s="12">
        <f t="shared" si="0"/>
        <v>396.04</v>
      </c>
      <c r="T19" s="7">
        <f>SUMPRODUCT(($C$4:$C$109=C19)*($S$4:$S$109&gt;S19))+1</f>
        <v>1</v>
      </c>
      <c r="U19" s="7">
        <f t="shared" si="3"/>
        <v>87</v>
      </c>
      <c r="V19" s="7">
        <f t="shared" si="4"/>
        <v>2</v>
      </c>
      <c r="W19" s="7">
        <f t="shared" si="1"/>
        <v>79.208</v>
      </c>
      <c r="X19" s="7">
        <f t="shared" si="2"/>
        <v>1</v>
      </c>
      <c r="Y19" s="12">
        <f t="shared" si="5"/>
        <v>82.3248</v>
      </c>
      <c r="Z19" s="7">
        <f>SUMPRODUCT(($C$4:$C$109=C19)*($Y$4:$Y$109&gt;Y19))+1</f>
        <v>1</v>
      </c>
      <c r="AA19" s="7">
        <v>1</v>
      </c>
      <c r="AB19" s="7" t="s">
        <v>37</v>
      </c>
      <c r="AD19" s="19" t="s">
        <v>80</v>
      </c>
      <c r="AE19" s="19"/>
      <c r="AF19" s="19"/>
      <c r="AG19" s="19"/>
      <c r="AH19" s="19"/>
    </row>
    <row r="20" s="1" customFormat="1" ht="27" customHeight="1" spans="1:34">
      <c r="A20" s="7">
        <v>17</v>
      </c>
      <c r="B20" s="7"/>
      <c r="C20" s="9">
        <v>45032513</v>
      </c>
      <c r="D20" s="7" t="s">
        <v>81</v>
      </c>
      <c r="E20" s="7" t="s">
        <v>42</v>
      </c>
      <c r="F20" s="7">
        <v>13471328404</v>
      </c>
      <c r="G20" s="7" t="s">
        <v>82</v>
      </c>
      <c r="H20" s="7">
        <v>97</v>
      </c>
      <c r="I20" s="7">
        <v>93</v>
      </c>
      <c r="J20" s="7">
        <v>190</v>
      </c>
      <c r="K20" s="7">
        <v>1</v>
      </c>
      <c r="L20" s="12">
        <f>VLOOKUP(D20,[1]面试成绩!$C$5:$J$107,2,FALSE)</f>
        <v>0</v>
      </c>
      <c r="M20" s="12">
        <f>VLOOKUP(D20,[1]面试成绩!$C$5:$J$107,3,FALSE)</f>
        <v>0</v>
      </c>
      <c r="N20" s="12">
        <f>VLOOKUP(D20,[1]面试成绩!$C$5:$J$107,4,FALSE)</f>
        <v>0</v>
      </c>
      <c r="O20" s="12">
        <f>VLOOKUP(D20,[1]面试成绩!$C$5:$J$107,5,FALSE)</f>
        <v>0</v>
      </c>
      <c r="P20" s="12">
        <f>VLOOKUP(D20,[1]面试成绩!$C$5:$J$107,6,FALSE)</f>
        <v>0</v>
      </c>
      <c r="Q20" s="12">
        <f>VLOOKUP(D20,[1]面试成绩!$C$5:$J$107,7,FALSE)</f>
        <v>0</v>
      </c>
      <c r="R20" s="12">
        <f>VLOOKUP(D20,[1]面试成绩!$C$5:$J$107,8,FALSE)</f>
        <v>0</v>
      </c>
      <c r="S20" s="12">
        <f t="shared" si="0"/>
        <v>0</v>
      </c>
      <c r="T20" s="7">
        <f>SUMPRODUCT(($C$4:$C$109=C20)*($S$4:$S$109&gt;S20))+1</f>
        <v>2</v>
      </c>
      <c r="U20" s="7">
        <f t="shared" si="3"/>
        <v>95</v>
      </c>
      <c r="V20" s="7">
        <f t="shared" si="4"/>
        <v>1</v>
      </c>
      <c r="W20" s="7" t="s">
        <v>46</v>
      </c>
      <c r="X20" s="7" t="s">
        <v>36</v>
      </c>
      <c r="Y20" s="12">
        <f t="shared" si="5"/>
        <v>38</v>
      </c>
      <c r="Z20" s="7" t="s">
        <v>36</v>
      </c>
      <c r="AA20" s="7"/>
      <c r="AB20" s="7"/>
      <c r="AD20" s="19"/>
      <c r="AE20" s="19"/>
      <c r="AF20" s="19"/>
      <c r="AG20" s="19"/>
      <c r="AH20" s="19"/>
    </row>
    <row r="21" s="1" customFormat="1" ht="27" customHeight="1" spans="1:34">
      <c r="A21" s="7">
        <v>18</v>
      </c>
      <c r="B21" s="7"/>
      <c r="C21" s="9">
        <v>45032513</v>
      </c>
      <c r="D21" s="7" t="s">
        <v>83</v>
      </c>
      <c r="E21" s="7" t="s">
        <v>33</v>
      </c>
      <c r="F21" s="7">
        <v>18278381861</v>
      </c>
      <c r="G21" s="7" t="s">
        <v>84</v>
      </c>
      <c r="H21" s="7">
        <v>80.5</v>
      </c>
      <c r="I21" s="7">
        <v>81.5</v>
      </c>
      <c r="J21" s="7">
        <v>162</v>
      </c>
      <c r="K21" s="7">
        <v>3</v>
      </c>
      <c r="L21" s="12">
        <f>VLOOKUP(D21,[1]面试成绩!$C$5:$J$107,2,FALSE)</f>
        <v>0</v>
      </c>
      <c r="M21" s="12">
        <f>VLOOKUP(D21,[1]面试成绩!$C$5:$J$107,3,FALSE)</f>
        <v>0</v>
      </c>
      <c r="N21" s="12">
        <f>VLOOKUP(D21,[1]面试成绩!$C$5:$J$107,4,FALSE)</f>
        <v>0</v>
      </c>
      <c r="O21" s="12">
        <f>VLOOKUP(D21,[1]面试成绩!$C$5:$J$107,5,FALSE)</f>
        <v>0</v>
      </c>
      <c r="P21" s="12">
        <f>VLOOKUP(D21,[1]面试成绩!$C$5:$J$107,6,FALSE)</f>
        <v>0</v>
      </c>
      <c r="Q21" s="12">
        <f>VLOOKUP(D21,[1]面试成绩!$C$5:$J$107,7,FALSE)</f>
        <v>0</v>
      </c>
      <c r="R21" s="12">
        <f>VLOOKUP(D21,[1]面试成绩!$C$5:$J$107,8,FALSE)</f>
        <v>0</v>
      </c>
      <c r="S21" s="12">
        <f t="shared" si="0"/>
        <v>0</v>
      </c>
      <c r="T21" s="7">
        <f>SUMPRODUCT(($C$4:$C$109=C21)*($S$4:$S$109&gt;S21))+1</f>
        <v>2</v>
      </c>
      <c r="U21" s="7">
        <f t="shared" si="3"/>
        <v>81</v>
      </c>
      <c r="V21" s="7">
        <f t="shared" si="4"/>
        <v>3</v>
      </c>
      <c r="W21" s="7" t="s">
        <v>46</v>
      </c>
      <c r="X21" s="7" t="s">
        <v>36</v>
      </c>
      <c r="Y21" s="12">
        <f t="shared" si="5"/>
        <v>32.4</v>
      </c>
      <c r="Z21" s="7" t="s">
        <v>36</v>
      </c>
      <c r="AA21" s="7"/>
      <c r="AB21" s="7"/>
      <c r="AD21" s="19"/>
      <c r="AE21" s="19"/>
      <c r="AF21" s="19"/>
      <c r="AG21" s="19"/>
      <c r="AH21" s="19"/>
    </row>
    <row r="22" s="1" customFormat="1" ht="27" customHeight="1" spans="1:34">
      <c r="A22" s="7">
        <v>19</v>
      </c>
      <c r="B22" s="7" t="s">
        <v>85</v>
      </c>
      <c r="C22" s="9">
        <v>45032514</v>
      </c>
      <c r="D22" s="7" t="s">
        <v>86</v>
      </c>
      <c r="E22" s="7" t="s">
        <v>42</v>
      </c>
      <c r="F22" s="7">
        <v>15870260786</v>
      </c>
      <c r="G22" s="7" t="s">
        <v>87</v>
      </c>
      <c r="H22" s="7">
        <v>75</v>
      </c>
      <c r="I22" s="7">
        <v>75.5</v>
      </c>
      <c r="J22" s="7">
        <v>150.5</v>
      </c>
      <c r="K22" s="7">
        <v>1</v>
      </c>
      <c r="L22" s="12">
        <f>VLOOKUP(D22,[1]面试成绩!$C$5:$J$107,2,FALSE)</f>
        <v>84.1</v>
      </c>
      <c r="M22" s="12">
        <f>VLOOKUP(D22,[1]面试成绩!$C$5:$J$107,3,FALSE)</f>
        <v>86.7</v>
      </c>
      <c r="N22" s="12">
        <f>VLOOKUP(D22,[1]面试成绩!$C$5:$J$107,4,FALSE)</f>
        <v>74.8</v>
      </c>
      <c r="O22" s="12">
        <f>VLOOKUP(D22,[1]面试成绩!$C$5:$J$107,5,FALSE)</f>
        <v>84.34</v>
      </c>
      <c r="P22" s="12">
        <f>VLOOKUP(D22,[1]面试成绩!$C$5:$J$107,6,FALSE)</f>
        <v>75.7</v>
      </c>
      <c r="Q22" s="12">
        <f>VLOOKUP(D22,[1]面试成绩!$C$5:$J$107,7,FALSE)</f>
        <v>73.5</v>
      </c>
      <c r="R22" s="12">
        <f>VLOOKUP(D22,[1]面试成绩!$C$5:$J$107,8,FALSE)</f>
        <v>81.7</v>
      </c>
      <c r="S22" s="12">
        <f t="shared" si="0"/>
        <v>400.64</v>
      </c>
      <c r="T22" s="7">
        <f>SUMPRODUCT(($C$4:$C$109=C22)*($S$4:$S$109&gt;S22))+1</f>
        <v>1</v>
      </c>
      <c r="U22" s="7">
        <f t="shared" si="3"/>
        <v>75.25</v>
      </c>
      <c r="V22" s="7">
        <f t="shared" si="4"/>
        <v>1</v>
      </c>
      <c r="W22" s="7">
        <f t="shared" si="1"/>
        <v>80.128</v>
      </c>
      <c r="X22" s="7">
        <f t="shared" si="2"/>
        <v>1</v>
      </c>
      <c r="Y22" s="12">
        <f t="shared" si="5"/>
        <v>78.1768</v>
      </c>
      <c r="Z22" s="7">
        <f>SUMPRODUCT(($C$4:$C$109=C22)*($Y$4:$Y$109&gt;Y22))+1</f>
        <v>1</v>
      </c>
      <c r="AA22" s="7">
        <v>1</v>
      </c>
      <c r="AB22" s="7" t="s">
        <v>37</v>
      </c>
      <c r="AD22" s="19"/>
      <c r="AE22" s="19"/>
      <c r="AF22" s="19"/>
      <c r="AG22" s="19"/>
      <c r="AH22" s="19"/>
    </row>
    <row r="23" s="1" customFormat="1" ht="27" customHeight="1" spans="1:28">
      <c r="A23" s="7">
        <v>20</v>
      </c>
      <c r="B23" s="7" t="s">
        <v>88</v>
      </c>
      <c r="C23" s="9">
        <v>45032515</v>
      </c>
      <c r="D23" s="7" t="s">
        <v>89</v>
      </c>
      <c r="E23" s="7" t="s">
        <v>42</v>
      </c>
      <c r="F23" s="7">
        <v>18877387480</v>
      </c>
      <c r="G23" s="7" t="s">
        <v>90</v>
      </c>
      <c r="H23" s="7">
        <v>50</v>
      </c>
      <c r="I23" s="7">
        <v>61</v>
      </c>
      <c r="J23" s="7">
        <v>111</v>
      </c>
      <c r="K23" s="7">
        <v>1</v>
      </c>
      <c r="L23" s="12">
        <f>VLOOKUP(D23,[1]面试成绩!$C$5:$J$107,2,FALSE)</f>
        <v>83.6</v>
      </c>
      <c r="M23" s="12">
        <f>VLOOKUP(D23,[1]面试成绩!$C$5:$J$107,3,FALSE)</f>
        <v>85.3</v>
      </c>
      <c r="N23" s="12">
        <f>VLOOKUP(D23,[1]面试成绩!$C$5:$J$107,4,FALSE)</f>
        <v>74.2</v>
      </c>
      <c r="O23" s="12">
        <f>VLOOKUP(D23,[1]面试成绩!$C$5:$J$107,5,FALSE)</f>
        <v>83.14</v>
      </c>
      <c r="P23" s="12">
        <f>VLOOKUP(D23,[1]面试成绩!$C$5:$J$107,6,FALSE)</f>
        <v>77.9</v>
      </c>
      <c r="Q23" s="12">
        <f>VLOOKUP(D23,[1]面试成绩!$C$5:$J$107,7,FALSE)</f>
        <v>71.3</v>
      </c>
      <c r="R23" s="12">
        <f>VLOOKUP(D23,[1]面试成绩!$C$5:$J$107,8,FALSE)</f>
        <v>82.1</v>
      </c>
      <c r="S23" s="12">
        <f t="shared" si="0"/>
        <v>400.94</v>
      </c>
      <c r="T23" s="7">
        <f>SUMPRODUCT(($C$4:$C$109=C23)*($S$4:$S$109&gt;S23))+1</f>
        <v>1</v>
      </c>
      <c r="U23" s="7">
        <f t="shared" si="3"/>
        <v>55.5</v>
      </c>
      <c r="V23" s="7">
        <f t="shared" si="4"/>
        <v>1</v>
      </c>
      <c r="W23" s="7">
        <f t="shared" si="1"/>
        <v>80.188</v>
      </c>
      <c r="X23" s="7">
        <f t="shared" si="2"/>
        <v>1</v>
      </c>
      <c r="Y23" s="12">
        <f t="shared" si="5"/>
        <v>70.3128</v>
      </c>
      <c r="Z23" s="7">
        <f>SUMPRODUCT(($C$4:$C$109=C23)*($Y$4:$Y$109&gt;Y23))+1</f>
        <v>1</v>
      </c>
      <c r="AA23" s="7">
        <v>1</v>
      </c>
      <c r="AB23" s="7" t="s">
        <v>37</v>
      </c>
    </row>
    <row r="24" s="1" customFormat="1" ht="27" customHeight="1" spans="1:28">
      <c r="A24" s="7">
        <v>21</v>
      </c>
      <c r="B24" s="7" t="s">
        <v>91</v>
      </c>
      <c r="C24" s="9">
        <v>45032518</v>
      </c>
      <c r="D24" s="7" t="s">
        <v>92</v>
      </c>
      <c r="E24" s="7" t="s">
        <v>42</v>
      </c>
      <c r="F24" s="7">
        <v>18673836253</v>
      </c>
      <c r="G24" s="7" t="s">
        <v>93</v>
      </c>
      <c r="H24" s="7">
        <v>73</v>
      </c>
      <c r="I24" s="7">
        <v>68.5</v>
      </c>
      <c r="J24" s="7">
        <v>141.5</v>
      </c>
      <c r="K24" s="7">
        <v>2</v>
      </c>
      <c r="L24" s="12">
        <f>VLOOKUP(D24,[1]面试成绩!$C$5:$J$107,2,FALSE)</f>
        <v>85.5</v>
      </c>
      <c r="M24" s="12">
        <f>VLOOKUP(D24,[1]面试成绩!$C$5:$J$107,3,FALSE)</f>
        <v>83.4</v>
      </c>
      <c r="N24" s="12">
        <f>VLOOKUP(D24,[1]面试成绩!$C$5:$J$107,4,FALSE)</f>
        <v>88.2</v>
      </c>
      <c r="O24" s="12">
        <f>VLOOKUP(D24,[1]面试成绩!$C$5:$J$107,5,FALSE)</f>
        <v>86.18</v>
      </c>
      <c r="P24" s="12">
        <f>VLOOKUP(D24,[1]面试成绩!$C$5:$J$107,6,FALSE)</f>
        <v>87.1</v>
      </c>
      <c r="Q24" s="12">
        <f>VLOOKUP(D24,[1]面试成绩!$C$5:$J$107,7,FALSE)</f>
        <v>86.1</v>
      </c>
      <c r="R24" s="12">
        <f>VLOOKUP(D24,[1]面试成绩!$C$5:$J$107,8,FALSE)</f>
        <v>83.4</v>
      </c>
      <c r="S24" s="12">
        <f t="shared" si="0"/>
        <v>428.28</v>
      </c>
      <c r="T24" s="7">
        <f>SUMPRODUCT(($C$4:$C$109=C24)*($S$4:$S$109&gt;S24))+1</f>
        <v>2</v>
      </c>
      <c r="U24" s="7">
        <f t="shared" si="3"/>
        <v>70.75</v>
      </c>
      <c r="V24" s="7">
        <f t="shared" si="4"/>
        <v>2</v>
      </c>
      <c r="W24" s="7">
        <f t="shared" si="1"/>
        <v>85.656</v>
      </c>
      <c r="X24" s="7">
        <f t="shared" si="2"/>
        <v>2</v>
      </c>
      <c r="Y24" s="12">
        <f t="shared" si="5"/>
        <v>79.6936</v>
      </c>
      <c r="Z24" s="7">
        <f>SUMPRODUCT(($C$4:$C$109=C24)*($Y$4:$Y$109&gt;Y24))+1</f>
        <v>1</v>
      </c>
      <c r="AA24" s="7">
        <v>2</v>
      </c>
      <c r="AB24" s="7" t="s">
        <v>37</v>
      </c>
    </row>
    <row r="25" s="1" customFormat="1" ht="27" customHeight="1" spans="1:28">
      <c r="A25" s="7">
        <v>22</v>
      </c>
      <c r="B25" s="7"/>
      <c r="C25" s="9">
        <v>45032518</v>
      </c>
      <c r="D25" s="7" t="s">
        <v>94</v>
      </c>
      <c r="E25" s="7" t="s">
        <v>42</v>
      </c>
      <c r="F25" s="7">
        <v>15978042623</v>
      </c>
      <c r="G25" s="7" t="s">
        <v>95</v>
      </c>
      <c r="H25" s="7">
        <v>76.5</v>
      </c>
      <c r="I25" s="7">
        <v>64</v>
      </c>
      <c r="J25" s="7">
        <v>140.5</v>
      </c>
      <c r="K25" s="7">
        <v>3</v>
      </c>
      <c r="L25" s="12">
        <f>VLOOKUP(D25,[1]面试成绩!$C$5:$J$107,2,FALSE)</f>
        <v>83.3</v>
      </c>
      <c r="M25" s="12">
        <f>VLOOKUP(D25,[1]面试成绩!$C$5:$J$107,3,FALSE)</f>
        <v>85.4</v>
      </c>
      <c r="N25" s="12">
        <f>VLOOKUP(D25,[1]面试成绩!$C$5:$J$107,4,FALSE)</f>
        <v>86.6</v>
      </c>
      <c r="O25" s="12">
        <f>VLOOKUP(D25,[1]面试成绩!$C$5:$J$107,5,FALSE)</f>
        <v>87.56</v>
      </c>
      <c r="P25" s="12">
        <f>VLOOKUP(D25,[1]面试成绩!$C$5:$J$107,6,FALSE)</f>
        <v>84.2</v>
      </c>
      <c r="Q25" s="12">
        <f>VLOOKUP(D25,[1]面试成绩!$C$5:$J$107,7,FALSE)</f>
        <v>85.1</v>
      </c>
      <c r="R25" s="12">
        <f>VLOOKUP(D25,[1]面试成绩!$C$5:$J$107,8,FALSE)</f>
        <v>82.1</v>
      </c>
      <c r="S25" s="12">
        <f t="shared" si="0"/>
        <v>424.6</v>
      </c>
      <c r="T25" s="7">
        <f>SUMPRODUCT(($C$4:$C$109=C25)*($S$4:$S$109&gt;S25))+1</f>
        <v>3</v>
      </c>
      <c r="U25" s="7">
        <f t="shared" si="3"/>
        <v>70.25</v>
      </c>
      <c r="V25" s="7">
        <f t="shared" si="4"/>
        <v>3</v>
      </c>
      <c r="W25" s="7">
        <f t="shared" si="1"/>
        <v>84.92</v>
      </c>
      <c r="X25" s="7">
        <f t="shared" si="2"/>
        <v>3</v>
      </c>
      <c r="Y25" s="12">
        <f t="shared" si="5"/>
        <v>79.052</v>
      </c>
      <c r="Z25" s="7">
        <f>SUMPRODUCT(($C$4:$C$109=C25)*($Y$4:$Y$109&gt;Y25))+1</f>
        <v>2</v>
      </c>
      <c r="AA25" s="7"/>
      <c r="AB25" s="7" t="s">
        <v>96</v>
      </c>
    </row>
    <row r="26" s="1" customFormat="1" ht="27" customHeight="1" spans="1:28">
      <c r="A26" s="7">
        <v>23</v>
      </c>
      <c r="B26" s="7"/>
      <c r="C26" s="9">
        <v>45032518</v>
      </c>
      <c r="D26" s="7" t="s">
        <v>97</v>
      </c>
      <c r="E26" s="7" t="s">
        <v>42</v>
      </c>
      <c r="F26" s="7">
        <v>17776279604</v>
      </c>
      <c r="G26" s="7" t="s">
        <v>98</v>
      </c>
      <c r="H26" s="7">
        <v>74</v>
      </c>
      <c r="I26" s="7">
        <v>71</v>
      </c>
      <c r="J26" s="7">
        <v>145</v>
      </c>
      <c r="K26" s="7">
        <v>1</v>
      </c>
      <c r="L26" s="12">
        <f>VLOOKUP(D26,[1]面试成绩!$C$5:$J$107,2,FALSE)</f>
        <v>81.5</v>
      </c>
      <c r="M26" s="12">
        <f>VLOOKUP(D26,[1]面试成绩!$C$5:$J$107,3,FALSE)</f>
        <v>80.7</v>
      </c>
      <c r="N26" s="12">
        <f>VLOOKUP(D26,[1]面试成绩!$C$5:$J$107,4,FALSE)</f>
        <v>82.5</v>
      </c>
      <c r="O26" s="12">
        <f>VLOOKUP(D26,[1]面试成绩!$C$5:$J$107,5,FALSE)</f>
        <v>84.18</v>
      </c>
      <c r="P26" s="12">
        <f>VLOOKUP(D26,[1]面试成绩!$C$5:$J$107,6,FALSE)</f>
        <v>83.9</v>
      </c>
      <c r="Q26" s="12">
        <f>VLOOKUP(D26,[1]面试成绩!$C$5:$J$107,7,FALSE)</f>
        <v>84.7</v>
      </c>
      <c r="R26" s="12">
        <f>VLOOKUP(D26,[1]面试成绩!$C$5:$J$107,8,FALSE)</f>
        <v>79.3</v>
      </c>
      <c r="S26" s="12">
        <f t="shared" si="0"/>
        <v>412.78</v>
      </c>
      <c r="T26" s="7">
        <f>SUMPRODUCT(($C$4:$C$109=C26)*($S$4:$S$109&gt;S26))+1</f>
        <v>6</v>
      </c>
      <c r="U26" s="7">
        <f t="shared" si="3"/>
        <v>72.5</v>
      </c>
      <c r="V26" s="7">
        <f t="shared" si="4"/>
        <v>1</v>
      </c>
      <c r="W26" s="7">
        <f t="shared" si="1"/>
        <v>82.556</v>
      </c>
      <c r="X26" s="7">
        <f t="shared" si="2"/>
        <v>6</v>
      </c>
      <c r="Y26" s="12">
        <f t="shared" si="5"/>
        <v>78.5336</v>
      </c>
      <c r="Z26" s="7">
        <f>SUMPRODUCT(($C$4:$C$109=C26)*($Y$4:$Y$109&gt;Y26))+1</f>
        <v>3</v>
      </c>
      <c r="AA26" s="7"/>
      <c r="AB26" s="7" t="s">
        <v>37</v>
      </c>
    </row>
    <row r="27" s="1" customFormat="1" ht="27" customHeight="1" spans="1:28">
      <c r="A27" s="7">
        <v>24</v>
      </c>
      <c r="B27" s="7"/>
      <c r="C27" s="9">
        <v>45032518</v>
      </c>
      <c r="D27" s="7" t="s">
        <v>99</v>
      </c>
      <c r="E27" s="7" t="s">
        <v>42</v>
      </c>
      <c r="F27" s="7">
        <v>13737339161</v>
      </c>
      <c r="G27" s="22" t="s">
        <v>100</v>
      </c>
      <c r="H27" s="7">
        <v>68.5</v>
      </c>
      <c r="I27" s="7">
        <v>65.5</v>
      </c>
      <c r="J27" s="7">
        <v>134</v>
      </c>
      <c r="K27" s="7">
        <v>4</v>
      </c>
      <c r="L27" s="12">
        <f>VLOOKUP(D27,[1]面试成绩!$C$5:$J$107,2,FALSE)</f>
        <v>82.3</v>
      </c>
      <c r="M27" s="12">
        <f>VLOOKUP(D27,[1]面试成绩!$C$5:$J$107,3,FALSE)</f>
        <v>86.4</v>
      </c>
      <c r="N27" s="12">
        <f>VLOOKUP(D27,[1]面试成绩!$C$5:$J$107,4,FALSE)</f>
        <v>83.5</v>
      </c>
      <c r="O27" s="12">
        <f>VLOOKUP(D27,[1]面试成绩!$C$5:$J$107,5,FALSE)</f>
        <v>86.36</v>
      </c>
      <c r="P27" s="12">
        <f>VLOOKUP(D27,[1]面试成绩!$C$5:$J$107,6,FALSE)</f>
        <v>85.5</v>
      </c>
      <c r="Q27" s="12">
        <f>VLOOKUP(D27,[1]面试成绩!$C$5:$J$107,7,FALSE)</f>
        <v>86.1</v>
      </c>
      <c r="R27" s="12">
        <f>VLOOKUP(D27,[1]面试成绩!$C$5:$J$107,8,FALSE)</f>
        <v>82.6</v>
      </c>
      <c r="S27" s="12">
        <f t="shared" si="0"/>
        <v>424.06</v>
      </c>
      <c r="T27" s="7">
        <f>SUMPRODUCT(($C$4:$C$109=C27)*($S$4:$S$109&gt;S27))+1</f>
        <v>4</v>
      </c>
      <c r="U27" s="7">
        <f t="shared" si="3"/>
        <v>67</v>
      </c>
      <c r="V27" s="7">
        <f t="shared" si="4"/>
        <v>4</v>
      </c>
      <c r="W27" s="7">
        <f t="shared" si="1"/>
        <v>84.812</v>
      </c>
      <c r="X27" s="7">
        <f t="shared" si="2"/>
        <v>4</v>
      </c>
      <c r="Y27" s="12">
        <f t="shared" si="5"/>
        <v>77.6872</v>
      </c>
      <c r="Z27" s="7">
        <f>SUMPRODUCT(($C$4:$C$109=C27)*($Y$4:$Y$109&gt;Y27))+1</f>
        <v>4</v>
      </c>
      <c r="AA27" s="7"/>
      <c r="AB27" s="7"/>
    </row>
    <row r="28" s="1" customFormat="1" ht="27" customHeight="1" spans="1:28">
      <c r="A28" s="7">
        <v>25</v>
      </c>
      <c r="B28" s="7"/>
      <c r="C28" s="9">
        <v>45032518</v>
      </c>
      <c r="D28" s="7" t="s">
        <v>101</v>
      </c>
      <c r="E28" s="7" t="s">
        <v>42</v>
      </c>
      <c r="F28" s="7">
        <v>18684103308</v>
      </c>
      <c r="G28" s="22" t="s">
        <v>102</v>
      </c>
      <c r="H28" s="7">
        <v>66</v>
      </c>
      <c r="I28" s="7">
        <v>58</v>
      </c>
      <c r="J28" s="7">
        <v>124</v>
      </c>
      <c r="K28" s="7">
        <v>5</v>
      </c>
      <c r="L28" s="12">
        <f>VLOOKUP(D28,[1]面试成绩!$C$5:$J$107,2,FALSE)</f>
        <v>83.5</v>
      </c>
      <c r="M28" s="12">
        <f>VLOOKUP(D28,[1]面试成绩!$C$5:$J$107,3,FALSE)</f>
        <v>84.1</v>
      </c>
      <c r="N28" s="12">
        <f>VLOOKUP(D28,[1]面试成绩!$C$5:$J$107,4,FALSE)</f>
        <v>86.5</v>
      </c>
      <c r="O28" s="12">
        <f>VLOOKUP(D28,[1]面试成绩!$C$5:$J$107,5,FALSE)</f>
        <v>85.28</v>
      </c>
      <c r="P28" s="12">
        <f>VLOOKUP(D28,[1]面试成绩!$C$5:$J$107,6,FALSE)</f>
        <v>84.5</v>
      </c>
      <c r="Q28" s="12">
        <f>VLOOKUP(D28,[1]面试成绩!$C$5:$J$107,7,FALSE)</f>
        <v>85.2</v>
      </c>
      <c r="R28" s="12">
        <f>VLOOKUP(D28,[1]面试成绩!$C$5:$J$107,8,FALSE)</f>
        <v>83.2</v>
      </c>
      <c r="S28" s="12">
        <f t="shared" si="0"/>
        <v>422.58</v>
      </c>
      <c r="T28" s="7">
        <f>SUMPRODUCT(($C$4:$C$109=C28)*($S$4:$S$109&gt;S28))+1</f>
        <v>5</v>
      </c>
      <c r="U28" s="7">
        <f t="shared" si="3"/>
        <v>62</v>
      </c>
      <c r="V28" s="7">
        <f t="shared" si="4"/>
        <v>5</v>
      </c>
      <c r="W28" s="7">
        <f t="shared" si="1"/>
        <v>84.516</v>
      </c>
      <c r="X28" s="7">
        <f t="shared" si="2"/>
        <v>5</v>
      </c>
      <c r="Y28" s="12">
        <f t="shared" si="5"/>
        <v>75.5096</v>
      </c>
      <c r="Z28" s="7">
        <f>SUMPRODUCT(($C$4:$C$109=C28)*($Y$4:$Y$109&gt;Y28))+1</f>
        <v>5</v>
      </c>
      <c r="AA28" s="7"/>
      <c r="AB28" s="7"/>
    </row>
    <row r="29" s="1" customFormat="1" ht="27" customHeight="1" spans="1:28">
      <c r="A29" s="7">
        <v>26</v>
      </c>
      <c r="B29" s="7"/>
      <c r="C29" s="9">
        <v>45032518</v>
      </c>
      <c r="D29" s="7" t="s">
        <v>103</v>
      </c>
      <c r="E29" s="7" t="s">
        <v>42</v>
      </c>
      <c r="F29" s="7">
        <v>15739189709</v>
      </c>
      <c r="G29" s="22" t="s">
        <v>104</v>
      </c>
      <c r="H29" s="7">
        <v>61</v>
      </c>
      <c r="I29" s="7">
        <v>50</v>
      </c>
      <c r="J29" s="7">
        <v>111</v>
      </c>
      <c r="K29" s="7">
        <v>6</v>
      </c>
      <c r="L29" s="12">
        <f>VLOOKUP(D29,[1]面试成绩!$C$5:$J$107,2,FALSE)</f>
        <v>85.6</v>
      </c>
      <c r="M29" s="12">
        <f>VLOOKUP(D29,[1]面试成绩!$C$5:$J$107,3,FALSE)</f>
        <v>89.3</v>
      </c>
      <c r="N29" s="12">
        <f>VLOOKUP(D29,[1]面试成绩!$C$5:$J$107,4,FALSE)</f>
        <v>88.3</v>
      </c>
      <c r="O29" s="12">
        <f>VLOOKUP(D29,[1]面试成绩!$C$5:$J$107,5,FALSE)</f>
        <v>89.82</v>
      </c>
      <c r="P29" s="12">
        <f>VLOOKUP(D29,[1]面试成绩!$C$5:$J$107,6,FALSE)</f>
        <v>86.5</v>
      </c>
      <c r="Q29" s="12">
        <f>VLOOKUP(D29,[1]面试成绩!$C$5:$J$107,7,FALSE)</f>
        <v>86.5</v>
      </c>
      <c r="R29" s="12">
        <f>VLOOKUP(D29,[1]面试成绩!$C$5:$J$107,8,FALSE)</f>
        <v>86.5</v>
      </c>
      <c r="S29" s="12">
        <f t="shared" si="0"/>
        <v>437.1</v>
      </c>
      <c r="T29" s="7">
        <f>SUMPRODUCT(($C$4:$C$109=C29)*($S$4:$S$109&gt;S29))+1</f>
        <v>1</v>
      </c>
      <c r="U29" s="7">
        <f t="shared" si="3"/>
        <v>55.5</v>
      </c>
      <c r="V29" s="7">
        <f t="shared" si="4"/>
        <v>6</v>
      </c>
      <c r="W29" s="7">
        <f t="shared" si="1"/>
        <v>87.42</v>
      </c>
      <c r="X29" s="7">
        <f t="shared" si="2"/>
        <v>1</v>
      </c>
      <c r="Y29" s="12">
        <f t="shared" si="5"/>
        <v>74.652</v>
      </c>
      <c r="Z29" s="7">
        <f>SUMPRODUCT(($C$4:$C$109=C29)*($Y$4:$Y$109&gt;Y29))+1</f>
        <v>6</v>
      </c>
      <c r="AA29" s="7"/>
      <c r="AB29" s="7"/>
    </row>
    <row r="30" s="1" customFormat="1" ht="27" customHeight="1" spans="1:28">
      <c r="A30" s="7">
        <v>27</v>
      </c>
      <c r="B30" s="7" t="s">
        <v>105</v>
      </c>
      <c r="C30" s="9">
        <v>45032519</v>
      </c>
      <c r="D30" s="7" t="s">
        <v>106</v>
      </c>
      <c r="E30" s="7" t="s">
        <v>42</v>
      </c>
      <c r="F30" s="7">
        <v>18877607276</v>
      </c>
      <c r="G30" s="22" t="s">
        <v>107</v>
      </c>
      <c r="H30" s="7">
        <v>69</v>
      </c>
      <c r="I30" s="7">
        <v>75.5</v>
      </c>
      <c r="J30" s="7">
        <v>144.5</v>
      </c>
      <c r="K30" s="7">
        <v>1</v>
      </c>
      <c r="L30" s="12">
        <f>VLOOKUP(D30,[1]面试成绩!$C$5:$J$107,2,FALSE)</f>
        <v>85.7</v>
      </c>
      <c r="M30" s="12">
        <f>VLOOKUP(D30,[1]面试成绩!$C$5:$J$107,3,FALSE)</f>
        <v>86.7</v>
      </c>
      <c r="N30" s="12">
        <f>VLOOKUP(D30,[1]面试成绩!$C$5:$J$107,4,FALSE)</f>
        <v>86.5</v>
      </c>
      <c r="O30" s="12">
        <f>VLOOKUP(D30,[1]面试成绩!$C$5:$J$107,5,FALSE)</f>
        <v>84.36</v>
      </c>
      <c r="P30" s="12">
        <f>VLOOKUP(D30,[1]面试成绩!$C$5:$J$107,6,FALSE)</f>
        <v>84.4</v>
      </c>
      <c r="Q30" s="12">
        <f>VLOOKUP(D30,[1]面试成绩!$C$5:$J$107,7,FALSE)</f>
        <v>82.5</v>
      </c>
      <c r="R30" s="12">
        <f>VLOOKUP(D30,[1]面试成绩!$C$5:$J$107,8,FALSE)</f>
        <v>80.2</v>
      </c>
      <c r="S30" s="12">
        <f t="shared" si="0"/>
        <v>423.46</v>
      </c>
      <c r="T30" s="7">
        <f>SUMPRODUCT(($C$4:$C$109=C30)*($S$4:$S$109&gt;S30))+1</f>
        <v>1</v>
      </c>
      <c r="U30" s="7">
        <f t="shared" si="3"/>
        <v>72.25</v>
      </c>
      <c r="V30" s="7">
        <f t="shared" si="4"/>
        <v>1</v>
      </c>
      <c r="W30" s="7">
        <f t="shared" si="1"/>
        <v>84.692</v>
      </c>
      <c r="X30" s="7">
        <f t="shared" si="2"/>
        <v>1</v>
      </c>
      <c r="Y30" s="12">
        <f t="shared" si="5"/>
        <v>79.7152</v>
      </c>
      <c r="Z30" s="7">
        <f>SUMPRODUCT(($C$4:$C$109=C30)*($Y$4:$Y$109&gt;Y30))+1</f>
        <v>1</v>
      </c>
      <c r="AA30" s="7">
        <v>1</v>
      </c>
      <c r="AB30" s="7" t="s">
        <v>37</v>
      </c>
    </row>
    <row r="31" s="1" customFormat="1" ht="27" customHeight="1" spans="1:28">
      <c r="A31" s="7">
        <v>28</v>
      </c>
      <c r="B31" s="7"/>
      <c r="C31" s="9">
        <v>45032519</v>
      </c>
      <c r="D31" s="7" t="s">
        <v>108</v>
      </c>
      <c r="E31" s="7" t="s">
        <v>42</v>
      </c>
      <c r="F31" s="7">
        <v>15077355624</v>
      </c>
      <c r="G31" s="22" t="s">
        <v>109</v>
      </c>
      <c r="H31" s="7">
        <v>67.5</v>
      </c>
      <c r="I31" s="7">
        <v>63</v>
      </c>
      <c r="J31" s="7">
        <v>130.5</v>
      </c>
      <c r="K31" s="7">
        <v>2</v>
      </c>
      <c r="L31" s="12">
        <f>VLOOKUP(D31,[1]面试成绩!$C$5:$J$107,2,FALSE)</f>
        <v>86.7</v>
      </c>
      <c r="M31" s="12">
        <f>VLOOKUP(D31,[1]面试成绩!$C$5:$J$107,3,FALSE)</f>
        <v>86.4</v>
      </c>
      <c r="N31" s="12">
        <f>VLOOKUP(D31,[1]面试成绩!$C$5:$J$107,4,FALSE)</f>
        <v>85.5</v>
      </c>
      <c r="O31" s="12">
        <f>VLOOKUP(D31,[1]面试成绩!$C$5:$J$107,5,FALSE)</f>
        <v>84.26</v>
      </c>
      <c r="P31" s="12">
        <f>VLOOKUP(D31,[1]面试成绩!$C$5:$J$107,6,FALSE)</f>
        <v>83.6</v>
      </c>
      <c r="Q31" s="12">
        <f>VLOOKUP(D31,[1]面试成绩!$C$5:$J$107,7,FALSE)</f>
        <v>81.2</v>
      </c>
      <c r="R31" s="12">
        <f>VLOOKUP(D31,[1]面试成绩!$C$5:$J$107,8,FALSE)</f>
        <v>78.1</v>
      </c>
      <c r="S31" s="12">
        <f t="shared" si="0"/>
        <v>420.96</v>
      </c>
      <c r="T31" s="7">
        <f>SUMPRODUCT(($C$4:$C$109=C31)*($S$4:$S$109&gt;S31))+1</f>
        <v>2</v>
      </c>
      <c r="U31" s="7">
        <f t="shared" si="3"/>
        <v>65.25</v>
      </c>
      <c r="V31" s="7">
        <f t="shared" si="4"/>
        <v>2</v>
      </c>
      <c r="W31" s="7">
        <f t="shared" si="1"/>
        <v>84.192</v>
      </c>
      <c r="X31" s="7">
        <f t="shared" si="2"/>
        <v>2</v>
      </c>
      <c r="Y31" s="12">
        <f t="shared" si="5"/>
        <v>76.6152</v>
      </c>
      <c r="Z31" s="7">
        <f>SUMPRODUCT(($C$4:$C$109=C31)*($Y$4:$Y$109&gt;Y31))+1</f>
        <v>2</v>
      </c>
      <c r="AA31" s="7"/>
      <c r="AB31" s="7"/>
    </row>
    <row r="32" s="1" customFormat="1" ht="27" customHeight="1" spans="1:28">
      <c r="A32" s="7">
        <v>29</v>
      </c>
      <c r="B32" s="7"/>
      <c r="C32" s="9">
        <v>45032519</v>
      </c>
      <c r="D32" s="7" t="s">
        <v>110</v>
      </c>
      <c r="E32" s="7" t="s">
        <v>42</v>
      </c>
      <c r="F32" s="7">
        <v>18775055706</v>
      </c>
      <c r="G32" s="7" t="s">
        <v>111</v>
      </c>
      <c r="H32" s="7">
        <v>60.5</v>
      </c>
      <c r="I32" s="7">
        <v>64</v>
      </c>
      <c r="J32" s="7">
        <v>124.5</v>
      </c>
      <c r="K32" s="7">
        <v>3</v>
      </c>
      <c r="L32" s="12">
        <f>VLOOKUP(D32,[1]面试成绩!$C$5:$J$107,2,FALSE)</f>
        <v>84.6</v>
      </c>
      <c r="M32" s="12">
        <f>VLOOKUP(D32,[1]面试成绩!$C$5:$J$107,3,FALSE)</f>
        <v>88.9</v>
      </c>
      <c r="N32" s="12">
        <f>VLOOKUP(D32,[1]面试成绩!$C$5:$J$107,4,FALSE)</f>
        <v>82.5</v>
      </c>
      <c r="O32" s="12">
        <f>VLOOKUP(D32,[1]面试成绩!$C$5:$J$107,5,FALSE)</f>
        <v>83.24</v>
      </c>
      <c r="P32" s="12">
        <f>VLOOKUP(D32,[1]面试成绩!$C$5:$J$107,6,FALSE)</f>
        <v>85.6</v>
      </c>
      <c r="Q32" s="12">
        <f>VLOOKUP(D32,[1]面试成绩!$C$5:$J$107,7,FALSE)</f>
        <v>84.5</v>
      </c>
      <c r="R32" s="12">
        <f>VLOOKUP(D32,[1]面试成绩!$C$5:$J$107,8,FALSE)</f>
        <v>82.1</v>
      </c>
      <c r="S32" s="12">
        <f t="shared" si="0"/>
        <v>420.44</v>
      </c>
      <c r="T32" s="7">
        <f>SUMPRODUCT(($C$4:$C$109=C32)*($S$4:$S$109&gt;S32))+1</f>
        <v>3</v>
      </c>
      <c r="U32" s="7">
        <f t="shared" si="3"/>
        <v>62.25</v>
      </c>
      <c r="V32" s="7">
        <f t="shared" si="4"/>
        <v>3</v>
      </c>
      <c r="W32" s="7">
        <f t="shared" si="1"/>
        <v>84.088</v>
      </c>
      <c r="X32" s="7">
        <f t="shared" si="2"/>
        <v>3</v>
      </c>
      <c r="Y32" s="12">
        <f t="shared" si="5"/>
        <v>75.3528</v>
      </c>
      <c r="Z32" s="7">
        <f>SUMPRODUCT(($C$4:$C$109=C32)*($Y$4:$Y$109&gt;Y32))+1</f>
        <v>3</v>
      </c>
      <c r="AA32" s="7"/>
      <c r="AB32" s="7"/>
    </row>
    <row r="33" s="1" customFormat="1" ht="27" customHeight="1" spans="1:28">
      <c r="A33" s="7">
        <v>30</v>
      </c>
      <c r="B33" s="7" t="s">
        <v>112</v>
      </c>
      <c r="C33" s="9">
        <v>45032520</v>
      </c>
      <c r="D33" s="7" t="s">
        <v>113</v>
      </c>
      <c r="E33" s="7" t="s">
        <v>42</v>
      </c>
      <c r="F33" s="7">
        <v>18577340502</v>
      </c>
      <c r="G33" s="22" t="s">
        <v>114</v>
      </c>
      <c r="H33" s="7">
        <v>54.5</v>
      </c>
      <c r="I33" s="7">
        <v>41.5</v>
      </c>
      <c r="J33" s="7">
        <v>96</v>
      </c>
      <c r="K33" s="7">
        <v>1</v>
      </c>
      <c r="L33" s="12">
        <f>VLOOKUP(D33,[1]面试成绩!$C$5:$J$107,2,FALSE)</f>
        <v>71.7</v>
      </c>
      <c r="M33" s="12">
        <f>VLOOKUP(D33,[1]面试成绩!$C$5:$J$107,3,FALSE)</f>
        <v>77.5</v>
      </c>
      <c r="N33" s="12">
        <f>VLOOKUP(D33,[1]面试成绩!$C$5:$J$107,4,FALSE)</f>
        <v>82.8</v>
      </c>
      <c r="O33" s="12">
        <f>VLOOKUP(D33,[1]面试成绩!$C$5:$J$107,5,FALSE)</f>
        <v>81.23</v>
      </c>
      <c r="P33" s="12">
        <f>VLOOKUP(D33,[1]面试成绩!$C$5:$J$107,6,FALSE)</f>
        <v>87.5</v>
      </c>
      <c r="Q33" s="12">
        <f>VLOOKUP(D33,[1]面试成绩!$C$5:$J$107,7,FALSE)</f>
        <v>83.5</v>
      </c>
      <c r="R33" s="12">
        <f>VLOOKUP(D33,[1]面试成绩!$C$5:$J$107,8,FALSE)</f>
        <v>77.8</v>
      </c>
      <c r="S33" s="12">
        <f t="shared" si="0"/>
        <v>402.83</v>
      </c>
      <c r="T33" s="7">
        <f>SUMPRODUCT(($C$4:$C$109=C33)*($S$4:$S$109&gt;S33))+1</f>
        <v>1</v>
      </c>
      <c r="U33" s="7">
        <f t="shared" si="3"/>
        <v>48</v>
      </c>
      <c r="V33" s="7">
        <f t="shared" si="4"/>
        <v>1</v>
      </c>
      <c r="W33" s="7">
        <f t="shared" si="1"/>
        <v>80.566</v>
      </c>
      <c r="X33" s="7">
        <f t="shared" si="2"/>
        <v>1</v>
      </c>
      <c r="Y33" s="12">
        <f t="shared" si="5"/>
        <v>67.5396</v>
      </c>
      <c r="Z33" s="7">
        <f>SUMPRODUCT(($C$4:$C$109=C33)*($Y$4:$Y$109&gt;Y33))+1</f>
        <v>1</v>
      </c>
      <c r="AA33" s="7">
        <v>1</v>
      </c>
      <c r="AB33" s="7" t="s">
        <v>37</v>
      </c>
    </row>
    <row r="34" s="1" customFormat="1" ht="27" customHeight="1" spans="1:28">
      <c r="A34" s="7">
        <v>31</v>
      </c>
      <c r="B34" s="7" t="s">
        <v>115</v>
      </c>
      <c r="C34" s="9">
        <v>45032521</v>
      </c>
      <c r="D34" s="7" t="s">
        <v>116</v>
      </c>
      <c r="E34" s="7" t="s">
        <v>42</v>
      </c>
      <c r="F34" s="7">
        <v>15078368124</v>
      </c>
      <c r="G34" s="7" t="s">
        <v>117</v>
      </c>
      <c r="H34" s="7">
        <v>66</v>
      </c>
      <c r="I34" s="7">
        <v>95.5</v>
      </c>
      <c r="J34" s="7">
        <v>161.5</v>
      </c>
      <c r="K34" s="7">
        <v>1</v>
      </c>
      <c r="L34" s="12">
        <f>VLOOKUP(D34,[1]面试成绩!$C$5:$J$107,2,FALSE)</f>
        <v>84.7</v>
      </c>
      <c r="M34" s="12">
        <f>VLOOKUP(D34,[1]面试成绩!$C$5:$J$107,3,FALSE)</f>
        <v>83.3</v>
      </c>
      <c r="N34" s="12">
        <f>VLOOKUP(D34,[1]面试成绩!$C$5:$J$107,4,FALSE)</f>
        <v>81.6</v>
      </c>
      <c r="O34" s="12">
        <f>VLOOKUP(D34,[1]面试成绩!$C$5:$J$107,5,FALSE)</f>
        <v>80.65</v>
      </c>
      <c r="P34" s="12">
        <f>VLOOKUP(D34,[1]面试成绩!$C$5:$J$107,6,FALSE)</f>
        <v>84.7</v>
      </c>
      <c r="Q34" s="12">
        <f>VLOOKUP(D34,[1]面试成绩!$C$5:$J$107,7,FALSE)</f>
        <v>83.8</v>
      </c>
      <c r="R34" s="12">
        <f>VLOOKUP(D34,[1]面试成绩!$C$5:$J$107,8,FALSE)</f>
        <v>80.5</v>
      </c>
      <c r="S34" s="12">
        <f t="shared" si="0"/>
        <v>414.05</v>
      </c>
      <c r="T34" s="7">
        <f>SUMPRODUCT(($C$4:$C$109=C34)*($S$4:$S$109&gt;S34))+1</f>
        <v>10</v>
      </c>
      <c r="U34" s="7">
        <f t="shared" si="3"/>
        <v>80.75</v>
      </c>
      <c r="V34" s="7">
        <f t="shared" si="4"/>
        <v>1</v>
      </c>
      <c r="W34" s="7">
        <f t="shared" si="1"/>
        <v>82.81</v>
      </c>
      <c r="X34" s="7">
        <f t="shared" si="2"/>
        <v>10</v>
      </c>
      <c r="Y34" s="12">
        <f t="shared" si="5"/>
        <v>81.986</v>
      </c>
      <c r="Z34" s="7">
        <f>SUMPRODUCT(($C$4:$C$109=C34)*($Y$4:$Y$109&gt;Y34))+1</f>
        <v>1</v>
      </c>
      <c r="AA34" s="7">
        <v>7</v>
      </c>
      <c r="AB34" s="7" t="s">
        <v>37</v>
      </c>
    </row>
    <row r="35" s="1" customFormat="1" ht="27" customHeight="1" spans="1:28">
      <c r="A35" s="7">
        <v>32</v>
      </c>
      <c r="B35" s="7"/>
      <c r="C35" s="9">
        <v>45032521</v>
      </c>
      <c r="D35" s="7" t="s">
        <v>118</v>
      </c>
      <c r="E35" s="7" t="s">
        <v>42</v>
      </c>
      <c r="F35" s="7">
        <v>18277363170</v>
      </c>
      <c r="G35" s="7" t="s">
        <v>119</v>
      </c>
      <c r="H35" s="7">
        <v>67.5</v>
      </c>
      <c r="I35" s="7">
        <v>62.5</v>
      </c>
      <c r="J35" s="7">
        <v>130</v>
      </c>
      <c r="K35" s="7">
        <v>6</v>
      </c>
      <c r="L35" s="12">
        <f>VLOOKUP(D35,[1]面试成绩!$C$5:$J$107,2,FALSE)</f>
        <v>87.5</v>
      </c>
      <c r="M35" s="12">
        <f>VLOOKUP(D35,[1]面试成绩!$C$5:$J$107,3,FALSE)</f>
        <v>89.2</v>
      </c>
      <c r="N35" s="12">
        <f>VLOOKUP(D35,[1]面试成绩!$C$5:$J$107,4,FALSE)</f>
        <v>89.9</v>
      </c>
      <c r="O35" s="12">
        <f>VLOOKUP(D35,[1]面试成绩!$C$5:$J$107,5,FALSE)</f>
        <v>86.15</v>
      </c>
      <c r="P35" s="12">
        <f>VLOOKUP(D35,[1]面试成绩!$C$5:$J$107,6,FALSE)</f>
        <v>89.8</v>
      </c>
      <c r="Q35" s="12">
        <f>VLOOKUP(D35,[1]面试成绩!$C$5:$J$107,7,FALSE)</f>
        <v>87.4</v>
      </c>
      <c r="R35" s="12">
        <f>VLOOKUP(D35,[1]面试成绩!$C$5:$J$107,8,FALSE)</f>
        <v>88.3</v>
      </c>
      <c r="S35" s="12">
        <f t="shared" si="0"/>
        <v>442.2</v>
      </c>
      <c r="T35" s="7">
        <f>SUMPRODUCT(($C$4:$C$109=C35)*($S$4:$S$109&gt;S35))+1</f>
        <v>1</v>
      </c>
      <c r="U35" s="7">
        <f t="shared" si="3"/>
        <v>65</v>
      </c>
      <c r="V35" s="7">
        <f t="shared" si="4"/>
        <v>6</v>
      </c>
      <c r="W35" s="7">
        <f t="shared" si="1"/>
        <v>88.44</v>
      </c>
      <c r="X35" s="7">
        <f t="shared" si="2"/>
        <v>1</v>
      </c>
      <c r="Y35" s="12">
        <f t="shared" si="5"/>
        <v>79.064</v>
      </c>
      <c r="Z35" s="7">
        <f>SUMPRODUCT(($C$4:$C$109=C35)*($Y$4:$Y$109&gt;Y35))+1</f>
        <v>2</v>
      </c>
      <c r="AA35" s="7"/>
      <c r="AB35" s="7" t="s">
        <v>37</v>
      </c>
    </row>
    <row r="36" s="1" customFormat="1" ht="27" customHeight="1" spans="1:28">
      <c r="A36" s="7">
        <v>33</v>
      </c>
      <c r="B36" s="7"/>
      <c r="C36" s="9">
        <v>45032521</v>
      </c>
      <c r="D36" s="7" t="s">
        <v>120</v>
      </c>
      <c r="E36" s="7" t="s">
        <v>42</v>
      </c>
      <c r="F36" s="7">
        <v>13597037207</v>
      </c>
      <c r="G36" s="7" t="s">
        <v>121</v>
      </c>
      <c r="H36" s="7">
        <v>71.5</v>
      </c>
      <c r="I36" s="7">
        <v>69</v>
      </c>
      <c r="J36" s="7">
        <v>140.5</v>
      </c>
      <c r="K36" s="7">
        <v>3</v>
      </c>
      <c r="L36" s="12">
        <f>VLOOKUP(D36,[1]面试成绩!$C$5:$J$107,2,FALSE)</f>
        <v>84.8</v>
      </c>
      <c r="M36" s="12">
        <f>VLOOKUP(D36,[1]面试成绩!$C$5:$J$107,3,FALSE)</f>
        <v>83.3</v>
      </c>
      <c r="N36" s="12">
        <f>VLOOKUP(D36,[1]面试成绩!$C$5:$J$107,4,FALSE)</f>
        <v>84.4</v>
      </c>
      <c r="O36" s="12">
        <f>VLOOKUP(D36,[1]面试成绩!$C$5:$J$107,5,FALSE)</f>
        <v>82.85</v>
      </c>
      <c r="P36" s="12">
        <f>VLOOKUP(D36,[1]面试成绩!$C$5:$J$107,6,FALSE)</f>
        <v>89.2</v>
      </c>
      <c r="Q36" s="12">
        <f>VLOOKUP(D36,[1]面试成绩!$C$5:$J$107,7,FALSE)</f>
        <v>85.7</v>
      </c>
      <c r="R36" s="12">
        <f>VLOOKUP(D36,[1]面试成绩!$C$5:$J$107,8,FALSE)</f>
        <v>81.5</v>
      </c>
      <c r="S36" s="12">
        <f t="shared" si="0"/>
        <v>421.05</v>
      </c>
      <c r="T36" s="7">
        <f>SUMPRODUCT(($C$4:$C$109=C36)*($S$4:$S$109&gt;S36))+1</f>
        <v>6</v>
      </c>
      <c r="U36" s="7">
        <f t="shared" si="3"/>
        <v>70.25</v>
      </c>
      <c r="V36" s="7">
        <f t="shared" si="4"/>
        <v>3</v>
      </c>
      <c r="W36" s="7">
        <f t="shared" si="1"/>
        <v>84.21</v>
      </c>
      <c r="X36" s="7">
        <f t="shared" si="2"/>
        <v>6</v>
      </c>
      <c r="Y36" s="12">
        <f t="shared" si="5"/>
        <v>78.626</v>
      </c>
      <c r="Z36" s="7">
        <f>SUMPRODUCT(($C$4:$C$109=C36)*($Y$4:$Y$109&gt;Y36))+1</f>
        <v>3</v>
      </c>
      <c r="AA36" s="7"/>
      <c r="AB36" s="7" t="s">
        <v>37</v>
      </c>
    </row>
    <row r="37" s="1" customFormat="1" ht="27" customHeight="1" spans="1:28">
      <c r="A37" s="7">
        <v>34</v>
      </c>
      <c r="B37" s="7"/>
      <c r="C37" s="9">
        <v>45032521</v>
      </c>
      <c r="D37" s="7" t="s">
        <v>122</v>
      </c>
      <c r="E37" s="7" t="s">
        <v>42</v>
      </c>
      <c r="F37" s="7">
        <v>13481353965</v>
      </c>
      <c r="G37" s="7" t="s">
        <v>123</v>
      </c>
      <c r="H37" s="7">
        <v>67.5</v>
      </c>
      <c r="I37" s="7">
        <v>62.5</v>
      </c>
      <c r="J37" s="7">
        <v>130</v>
      </c>
      <c r="K37" s="7">
        <v>6</v>
      </c>
      <c r="L37" s="12">
        <f>VLOOKUP(D37,[1]面试成绩!$C$5:$J$107,2,FALSE)</f>
        <v>86.8</v>
      </c>
      <c r="M37" s="12">
        <f>VLOOKUP(D37,[1]面试成绩!$C$5:$J$107,3,FALSE)</f>
        <v>88.5</v>
      </c>
      <c r="N37" s="12">
        <f>VLOOKUP(D37,[1]面试成绩!$C$5:$J$107,4,FALSE)</f>
        <v>89.9</v>
      </c>
      <c r="O37" s="12">
        <f>VLOOKUP(D37,[1]面试成绩!$C$5:$J$107,5,FALSE)</f>
        <v>86.65</v>
      </c>
      <c r="P37" s="12">
        <f>VLOOKUP(D37,[1]面试成绩!$C$5:$J$107,6,FALSE)</f>
        <v>84.5</v>
      </c>
      <c r="Q37" s="12">
        <f>VLOOKUP(D37,[1]面试成绩!$C$5:$J$107,7,FALSE)</f>
        <v>86.4</v>
      </c>
      <c r="R37" s="12">
        <f>VLOOKUP(D37,[1]面试成绩!$C$5:$J$107,8,FALSE)</f>
        <v>82.2</v>
      </c>
      <c r="S37" s="12">
        <f t="shared" si="0"/>
        <v>432.85</v>
      </c>
      <c r="T37" s="7">
        <f>SUMPRODUCT(($C$4:$C$109=C37)*($S$4:$S$109&gt;S37))+1</f>
        <v>2</v>
      </c>
      <c r="U37" s="7">
        <f t="shared" si="3"/>
        <v>65</v>
      </c>
      <c r="V37" s="7">
        <f t="shared" si="4"/>
        <v>6</v>
      </c>
      <c r="W37" s="7">
        <f t="shared" si="1"/>
        <v>86.57</v>
      </c>
      <c r="X37" s="7">
        <f t="shared" si="2"/>
        <v>2</v>
      </c>
      <c r="Y37" s="12">
        <f t="shared" si="5"/>
        <v>77.942</v>
      </c>
      <c r="Z37" s="7">
        <f>SUMPRODUCT(($C$4:$C$109=C37)*($Y$4:$Y$109&gt;Y37))+1</f>
        <v>4</v>
      </c>
      <c r="AA37" s="7"/>
      <c r="AB37" s="7" t="s">
        <v>37</v>
      </c>
    </row>
    <row r="38" s="1" customFormat="1" ht="27" customHeight="1" spans="1:28">
      <c r="A38" s="7">
        <v>35</v>
      </c>
      <c r="B38" s="7"/>
      <c r="C38" s="9">
        <v>45032521</v>
      </c>
      <c r="D38" s="7" t="s">
        <v>124</v>
      </c>
      <c r="E38" s="7" t="s">
        <v>42</v>
      </c>
      <c r="F38" s="7">
        <v>18978315792</v>
      </c>
      <c r="G38" s="7" t="s">
        <v>125</v>
      </c>
      <c r="H38" s="7">
        <v>76</v>
      </c>
      <c r="I38" s="7">
        <v>63</v>
      </c>
      <c r="J38" s="7">
        <v>139</v>
      </c>
      <c r="K38" s="7">
        <v>4</v>
      </c>
      <c r="L38" s="12">
        <f>VLOOKUP(D38,[1]面试成绩!$C$5:$J$107,2,FALSE)</f>
        <v>85.5</v>
      </c>
      <c r="M38" s="12">
        <f>VLOOKUP(D38,[1]面试成绩!$C$5:$J$107,3,FALSE)</f>
        <v>83.5</v>
      </c>
      <c r="N38" s="12">
        <f>VLOOKUP(D38,[1]面试成绩!$C$5:$J$107,4,FALSE)</f>
        <v>80.2</v>
      </c>
      <c r="O38" s="12">
        <f>VLOOKUP(D38,[1]面试成绩!$C$5:$J$107,5,FALSE)</f>
        <v>80.43</v>
      </c>
      <c r="P38" s="12">
        <f>VLOOKUP(D38,[1]面试成绩!$C$5:$J$107,6,FALSE)</f>
        <v>84.2</v>
      </c>
      <c r="Q38" s="12">
        <f>VLOOKUP(D38,[1]面试成绩!$C$5:$J$107,7,FALSE)</f>
        <v>86.1</v>
      </c>
      <c r="R38" s="12">
        <f>VLOOKUP(D38,[1]面试成绩!$C$5:$J$107,8,FALSE)</f>
        <v>79.3</v>
      </c>
      <c r="S38" s="12">
        <f t="shared" si="0"/>
        <v>413.83</v>
      </c>
      <c r="T38" s="7">
        <f>SUMPRODUCT(($C$4:$C$109=C38)*($S$4:$S$109&gt;S38))+1</f>
        <v>11</v>
      </c>
      <c r="U38" s="7">
        <f t="shared" si="3"/>
        <v>69.5</v>
      </c>
      <c r="V38" s="7">
        <f t="shared" si="4"/>
        <v>4</v>
      </c>
      <c r="W38" s="7">
        <f t="shared" si="1"/>
        <v>82.766</v>
      </c>
      <c r="X38" s="7">
        <f t="shared" si="2"/>
        <v>11</v>
      </c>
      <c r="Y38" s="12">
        <f t="shared" si="5"/>
        <v>77.4596</v>
      </c>
      <c r="Z38" s="7">
        <f>SUMPRODUCT(($C$4:$C$109=C38)*($Y$4:$Y$109&gt;Y38))+1</f>
        <v>5</v>
      </c>
      <c r="AA38" s="7"/>
      <c r="AB38" s="7" t="s">
        <v>37</v>
      </c>
    </row>
    <row r="39" s="1" customFormat="1" ht="27" customHeight="1" spans="1:28">
      <c r="A39" s="7">
        <v>36</v>
      </c>
      <c r="B39" s="7"/>
      <c r="C39" s="9">
        <v>45032521</v>
      </c>
      <c r="D39" s="7" t="s">
        <v>126</v>
      </c>
      <c r="E39" s="7" t="s">
        <v>42</v>
      </c>
      <c r="F39" s="7">
        <v>18777324895</v>
      </c>
      <c r="G39" s="7" t="s">
        <v>127</v>
      </c>
      <c r="H39" s="7">
        <v>58.5</v>
      </c>
      <c r="I39" s="7">
        <v>69</v>
      </c>
      <c r="J39" s="7">
        <v>127.5</v>
      </c>
      <c r="K39" s="7">
        <v>9</v>
      </c>
      <c r="L39" s="12">
        <f>VLOOKUP(D39,[1]面试成绩!$C$5:$J$107,2,FALSE)</f>
        <v>82.5</v>
      </c>
      <c r="M39" s="12">
        <f>VLOOKUP(D39,[1]面试成绩!$C$5:$J$107,3,FALSE)</f>
        <v>87.2</v>
      </c>
      <c r="N39" s="12">
        <f>VLOOKUP(D39,[1]面试成绩!$C$5:$J$107,4,FALSE)</f>
        <v>87.2</v>
      </c>
      <c r="O39" s="12">
        <f>VLOOKUP(D39,[1]面试成绩!$C$5:$J$107,5,FALSE)</f>
        <v>85.95</v>
      </c>
      <c r="P39" s="12">
        <f>VLOOKUP(D39,[1]面试成绩!$C$5:$J$107,6,FALSE)</f>
        <v>84.8</v>
      </c>
      <c r="Q39" s="12">
        <f>VLOOKUP(D39,[1]面试成绩!$C$5:$J$107,7,FALSE)</f>
        <v>86.6</v>
      </c>
      <c r="R39" s="12">
        <f>VLOOKUP(D39,[1]面试成绩!$C$5:$J$107,8,FALSE)</f>
        <v>86.5</v>
      </c>
      <c r="S39" s="12">
        <f t="shared" si="0"/>
        <v>431.05</v>
      </c>
      <c r="T39" s="7">
        <f>SUMPRODUCT(($C$4:$C$109=C39)*($S$4:$S$109&gt;S39))+1</f>
        <v>3</v>
      </c>
      <c r="U39" s="7">
        <f t="shared" si="3"/>
        <v>63.75</v>
      </c>
      <c r="V39" s="7">
        <f t="shared" si="4"/>
        <v>9</v>
      </c>
      <c r="W39" s="7">
        <f t="shared" si="1"/>
        <v>86.21</v>
      </c>
      <c r="X39" s="7">
        <f t="shared" si="2"/>
        <v>3</v>
      </c>
      <c r="Y39" s="12">
        <f t="shared" si="5"/>
        <v>77.226</v>
      </c>
      <c r="Z39" s="7">
        <f>SUMPRODUCT(($C$4:$C$109=C39)*($Y$4:$Y$109&gt;Y39))+1</f>
        <v>6</v>
      </c>
      <c r="AA39" s="7"/>
      <c r="AB39" s="7" t="s">
        <v>37</v>
      </c>
    </row>
    <row r="40" s="1" customFormat="1" ht="27" customHeight="1" spans="1:28">
      <c r="A40" s="7">
        <v>37</v>
      </c>
      <c r="B40" s="7"/>
      <c r="C40" s="9">
        <v>45032521</v>
      </c>
      <c r="D40" s="7" t="s">
        <v>128</v>
      </c>
      <c r="E40" s="7" t="s">
        <v>42</v>
      </c>
      <c r="F40" s="7">
        <v>18277383905</v>
      </c>
      <c r="G40" s="7" t="s">
        <v>129</v>
      </c>
      <c r="H40" s="7">
        <v>68.5</v>
      </c>
      <c r="I40" s="7">
        <v>61.5</v>
      </c>
      <c r="J40" s="7">
        <v>130</v>
      </c>
      <c r="K40" s="7">
        <v>6</v>
      </c>
      <c r="L40" s="12">
        <f>VLOOKUP(D40,[1]面试成绩!$C$5:$J$107,2,FALSE)</f>
        <v>78.5</v>
      </c>
      <c r="M40" s="12">
        <f>VLOOKUP(D40,[1]面试成绩!$C$5:$J$107,3,FALSE)</f>
        <v>86.8</v>
      </c>
      <c r="N40" s="12">
        <f>VLOOKUP(D40,[1]面试成绩!$C$5:$J$107,4,FALSE)</f>
        <v>88.2</v>
      </c>
      <c r="O40" s="12">
        <f>VLOOKUP(D40,[1]面试成绩!$C$5:$J$107,5,FALSE)</f>
        <v>84.35</v>
      </c>
      <c r="P40" s="12">
        <f>VLOOKUP(D40,[1]面试成绩!$C$5:$J$107,6,FALSE)</f>
        <v>89.6</v>
      </c>
      <c r="Q40" s="12">
        <f>VLOOKUP(D40,[1]面试成绩!$C$5:$J$107,7,FALSE)</f>
        <v>86.5</v>
      </c>
      <c r="R40" s="12">
        <f>VLOOKUP(D40,[1]面试成绩!$C$5:$J$107,8,FALSE)</f>
        <v>77.5</v>
      </c>
      <c r="S40" s="12">
        <f t="shared" si="0"/>
        <v>424.35</v>
      </c>
      <c r="T40" s="7">
        <f>SUMPRODUCT(($C$4:$C$109=C40)*($S$4:$S$109&gt;S40))+1</f>
        <v>5</v>
      </c>
      <c r="U40" s="7">
        <f t="shared" si="3"/>
        <v>65</v>
      </c>
      <c r="V40" s="7">
        <f t="shared" si="4"/>
        <v>6</v>
      </c>
      <c r="W40" s="7">
        <f t="shared" si="1"/>
        <v>84.87</v>
      </c>
      <c r="X40" s="7">
        <f t="shared" si="2"/>
        <v>5</v>
      </c>
      <c r="Y40" s="12">
        <f t="shared" si="5"/>
        <v>76.922</v>
      </c>
      <c r="Z40" s="7">
        <f>SUMPRODUCT(($C$4:$C$109=C40)*($Y$4:$Y$109&gt;Y40))+1</f>
        <v>7</v>
      </c>
      <c r="AA40" s="7"/>
      <c r="AB40" s="7" t="s">
        <v>37</v>
      </c>
    </row>
    <row r="41" s="1" customFormat="1" ht="27" customHeight="1" spans="1:28">
      <c r="A41" s="7">
        <v>38</v>
      </c>
      <c r="B41" s="7"/>
      <c r="C41" s="9">
        <v>45032521</v>
      </c>
      <c r="D41" s="7" t="s">
        <v>130</v>
      </c>
      <c r="E41" s="7" t="s">
        <v>42</v>
      </c>
      <c r="F41" s="7">
        <v>18290067742</v>
      </c>
      <c r="G41" s="7" t="s">
        <v>131</v>
      </c>
      <c r="H41" s="7">
        <v>68</v>
      </c>
      <c r="I41" s="7">
        <v>55.5</v>
      </c>
      <c r="J41" s="7">
        <v>123.5</v>
      </c>
      <c r="K41" s="7">
        <v>11</v>
      </c>
      <c r="L41" s="12">
        <f>VLOOKUP(D41,[1]面试成绩!$C$5:$J$107,2,FALSE)</f>
        <v>84.9</v>
      </c>
      <c r="M41" s="12">
        <f>VLOOKUP(D41,[1]面试成绩!$C$5:$J$107,3,FALSE)</f>
        <v>87.3</v>
      </c>
      <c r="N41" s="12">
        <f>VLOOKUP(D41,[1]面试成绩!$C$5:$J$107,4,FALSE)</f>
        <v>85.8</v>
      </c>
      <c r="O41" s="12">
        <f>VLOOKUP(D41,[1]面试成绩!$C$5:$J$107,5,FALSE)</f>
        <v>83.75</v>
      </c>
      <c r="P41" s="12">
        <f>VLOOKUP(D41,[1]面试成绩!$C$5:$J$107,6,FALSE)</f>
        <v>88.9</v>
      </c>
      <c r="Q41" s="12">
        <f>VLOOKUP(D41,[1]面试成绩!$C$5:$J$107,7,FALSE)</f>
        <v>84.9</v>
      </c>
      <c r="R41" s="12">
        <f>VLOOKUP(D41,[1]面试成绩!$C$5:$J$107,8,FALSE)</f>
        <v>82.3</v>
      </c>
      <c r="S41" s="12">
        <f t="shared" si="0"/>
        <v>426.65</v>
      </c>
      <c r="T41" s="7">
        <f>SUMPRODUCT(($C$4:$C$109=C41)*($S$4:$S$109&gt;S41))+1</f>
        <v>4</v>
      </c>
      <c r="U41" s="7">
        <f t="shared" si="3"/>
        <v>61.75</v>
      </c>
      <c r="V41" s="7">
        <f t="shared" si="4"/>
        <v>11</v>
      </c>
      <c r="W41" s="7">
        <f t="shared" si="1"/>
        <v>85.33</v>
      </c>
      <c r="X41" s="7">
        <f t="shared" si="2"/>
        <v>4</v>
      </c>
      <c r="Y41" s="12">
        <f t="shared" si="5"/>
        <v>75.898</v>
      </c>
      <c r="Z41" s="7">
        <f>SUMPRODUCT(($C$4:$C$109=C41)*($Y$4:$Y$109&gt;Y41))+1</f>
        <v>8</v>
      </c>
      <c r="AA41" s="7"/>
      <c r="AB41" s="7"/>
    </row>
    <row r="42" s="1" customFormat="1" ht="27" customHeight="1" spans="1:28">
      <c r="A42" s="7">
        <v>39</v>
      </c>
      <c r="B42" s="7"/>
      <c r="C42" s="9">
        <v>45032521</v>
      </c>
      <c r="D42" s="7" t="s">
        <v>132</v>
      </c>
      <c r="E42" s="7" t="s">
        <v>42</v>
      </c>
      <c r="F42" s="7">
        <v>15111658980</v>
      </c>
      <c r="G42" s="7" t="s">
        <v>133</v>
      </c>
      <c r="H42" s="7">
        <v>70.5</v>
      </c>
      <c r="I42" s="7">
        <v>62.5</v>
      </c>
      <c r="J42" s="7">
        <v>133</v>
      </c>
      <c r="K42" s="7">
        <v>5</v>
      </c>
      <c r="L42" s="12">
        <f>VLOOKUP(D42,[1]面试成绩!$C$5:$J$107,2,FALSE)</f>
        <v>84.5</v>
      </c>
      <c r="M42" s="12">
        <f>VLOOKUP(D42,[1]面试成绩!$C$5:$J$107,3,FALSE)</f>
        <v>84.7</v>
      </c>
      <c r="N42" s="12">
        <f>VLOOKUP(D42,[1]面试成绩!$C$5:$J$107,4,FALSE)</f>
        <v>79.6</v>
      </c>
      <c r="O42" s="12">
        <f>VLOOKUP(D42,[1]面试成绩!$C$5:$J$107,5,FALSE)</f>
        <v>80.05</v>
      </c>
      <c r="P42" s="12">
        <f>VLOOKUP(D42,[1]面试成绩!$C$5:$J$107,6,FALSE)</f>
        <v>82.2</v>
      </c>
      <c r="Q42" s="12">
        <f>VLOOKUP(D42,[1]面试成绩!$C$5:$J$107,7,FALSE)</f>
        <v>83.3</v>
      </c>
      <c r="R42" s="12">
        <f>VLOOKUP(D42,[1]面试成绩!$C$5:$J$107,8,FALSE)</f>
        <v>75.3</v>
      </c>
      <c r="S42" s="12">
        <f t="shared" si="0"/>
        <v>409.65</v>
      </c>
      <c r="T42" s="7">
        <f>SUMPRODUCT(($C$4:$C$109=C42)*($S$4:$S$109&gt;S42))+1</f>
        <v>15</v>
      </c>
      <c r="U42" s="7">
        <f t="shared" si="3"/>
        <v>66.5</v>
      </c>
      <c r="V42" s="7">
        <f t="shared" si="4"/>
        <v>5</v>
      </c>
      <c r="W42" s="7">
        <f t="shared" si="1"/>
        <v>81.93</v>
      </c>
      <c r="X42" s="7">
        <f t="shared" si="2"/>
        <v>15</v>
      </c>
      <c r="Y42" s="12">
        <f t="shared" si="5"/>
        <v>75.758</v>
      </c>
      <c r="Z42" s="7">
        <f>SUMPRODUCT(($C$4:$C$109=C42)*($Y$4:$Y$109&gt;Y42))+1</f>
        <v>9</v>
      </c>
      <c r="AA42" s="7"/>
      <c r="AB42" s="7"/>
    </row>
    <row r="43" s="1" customFormat="1" ht="27" customHeight="1" spans="1:28">
      <c r="A43" s="7">
        <v>40</v>
      </c>
      <c r="B43" s="7"/>
      <c r="C43" s="9">
        <v>45032521</v>
      </c>
      <c r="D43" s="7" t="s">
        <v>134</v>
      </c>
      <c r="E43" s="7" t="s">
        <v>42</v>
      </c>
      <c r="F43" s="7">
        <v>15226390651</v>
      </c>
      <c r="G43" s="7" t="s">
        <v>135</v>
      </c>
      <c r="H43" s="7">
        <v>73</v>
      </c>
      <c r="I43" s="7">
        <v>53.5</v>
      </c>
      <c r="J43" s="7">
        <v>126.5</v>
      </c>
      <c r="K43" s="7">
        <v>10</v>
      </c>
      <c r="L43" s="12">
        <f>VLOOKUP(D43,[1]面试成绩!$C$5:$J$107,2,FALSE)</f>
        <v>84.4</v>
      </c>
      <c r="M43" s="12">
        <f>VLOOKUP(D43,[1]面试成绩!$C$5:$J$107,3,FALSE)</f>
        <v>82.4</v>
      </c>
      <c r="N43" s="12">
        <f>VLOOKUP(D43,[1]面试成绩!$C$5:$J$107,4,FALSE)</f>
        <v>79.6</v>
      </c>
      <c r="O43" s="12">
        <f>VLOOKUP(D43,[1]面试成绩!$C$5:$J$107,5,FALSE)</f>
        <v>77.35</v>
      </c>
      <c r="P43" s="12">
        <f>VLOOKUP(D43,[1]面试成绩!$C$5:$J$107,6,FALSE)</f>
        <v>86.6</v>
      </c>
      <c r="Q43" s="12">
        <f>VLOOKUP(D43,[1]面试成绩!$C$5:$J$107,7,FALSE)</f>
        <v>85.1</v>
      </c>
      <c r="R43" s="12">
        <f>VLOOKUP(D43,[1]面试成绩!$C$5:$J$107,8,FALSE)</f>
        <v>80.7</v>
      </c>
      <c r="S43" s="12">
        <f t="shared" si="0"/>
        <v>412.2</v>
      </c>
      <c r="T43" s="7">
        <f>SUMPRODUCT(($C$4:$C$109=C43)*($S$4:$S$109&gt;S43))+1</f>
        <v>12</v>
      </c>
      <c r="U43" s="7">
        <f t="shared" si="3"/>
        <v>63.25</v>
      </c>
      <c r="V43" s="7">
        <f t="shared" si="4"/>
        <v>10</v>
      </c>
      <c r="W43" s="7">
        <f t="shared" si="1"/>
        <v>82.44</v>
      </c>
      <c r="X43" s="7">
        <f t="shared" si="2"/>
        <v>12</v>
      </c>
      <c r="Y43" s="12">
        <f t="shared" si="5"/>
        <v>74.764</v>
      </c>
      <c r="Z43" s="7">
        <f>SUMPRODUCT(($C$4:$C$109=C43)*($Y$4:$Y$109&gt;Y43))+1</f>
        <v>10</v>
      </c>
      <c r="AA43" s="7"/>
      <c r="AB43" s="7"/>
    </row>
    <row r="44" s="1" customFormat="1" ht="27" customHeight="1" spans="1:28">
      <c r="A44" s="7">
        <v>41</v>
      </c>
      <c r="B44" s="7"/>
      <c r="C44" s="9">
        <v>45032521</v>
      </c>
      <c r="D44" s="7" t="s">
        <v>136</v>
      </c>
      <c r="E44" s="7" t="s">
        <v>42</v>
      </c>
      <c r="F44" s="7">
        <v>18807839319</v>
      </c>
      <c r="G44" s="7" t="s">
        <v>137</v>
      </c>
      <c r="H44" s="7">
        <v>64.5</v>
      </c>
      <c r="I44" s="7">
        <v>51.5</v>
      </c>
      <c r="J44" s="7">
        <v>116</v>
      </c>
      <c r="K44" s="7">
        <v>13</v>
      </c>
      <c r="L44" s="12">
        <f>VLOOKUP(D44,[1]面试成绩!$C$5:$J$107,2,FALSE)</f>
        <v>83.5</v>
      </c>
      <c r="M44" s="12">
        <f>VLOOKUP(D44,[1]面试成绩!$C$5:$J$107,3,FALSE)</f>
        <v>85.6</v>
      </c>
      <c r="N44" s="12">
        <f>VLOOKUP(D44,[1]面试成绩!$C$5:$J$107,4,FALSE)</f>
        <v>80.2</v>
      </c>
      <c r="O44" s="12">
        <f>VLOOKUP(D44,[1]面试成绩!$C$5:$J$107,5,FALSE)</f>
        <v>84.52</v>
      </c>
      <c r="P44" s="12">
        <f>VLOOKUP(D44,[1]面试成绩!$C$5:$J$107,6,FALSE)</f>
        <v>83.1</v>
      </c>
      <c r="Q44" s="12">
        <f>VLOOKUP(D44,[1]面试成绩!$C$5:$J$107,7,FALSE)</f>
        <v>83.8</v>
      </c>
      <c r="R44" s="12">
        <f>VLOOKUP(D44,[1]面试成绩!$C$5:$J$107,8,FALSE)</f>
        <v>76.5</v>
      </c>
      <c r="S44" s="12">
        <f t="shared" si="0"/>
        <v>415.12</v>
      </c>
      <c r="T44" s="7">
        <f>SUMPRODUCT(($C$4:$C$109=C44)*($S$4:$S$109&gt;S44))+1</f>
        <v>9</v>
      </c>
      <c r="U44" s="7">
        <f t="shared" si="3"/>
        <v>58</v>
      </c>
      <c r="V44" s="7">
        <f t="shared" si="4"/>
        <v>13</v>
      </c>
      <c r="W44" s="7">
        <f t="shared" si="1"/>
        <v>83.024</v>
      </c>
      <c r="X44" s="7">
        <f t="shared" si="2"/>
        <v>9</v>
      </c>
      <c r="Y44" s="12">
        <f t="shared" si="5"/>
        <v>73.0144</v>
      </c>
      <c r="Z44" s="7">
        <f>SUMPRODUCT(($C$4:$C$109=C44)*($Y$4:$Y$109&gt;Y44))+1</f>
        <v>11</v>
      </c>
      <c r="AA44" s="7"/>
      <c r="AB44" s="7"/>
    </row>
    <row r="45" s="1" customFormat="1" ht="27" customHeight="1" spans="1:28">
      <c r="A45" s="7">
        <v>42</v>
      </c>
      <c r="B45" s="7"/>
      <c r="C45" s="9">
        <v>45032521</v>
      </c>
      <c r="D45" s="7" t="s">
        <v>138</v>
      </c>
      <c r="E45" s="7" t="s">
        <v>42</v>
      </c>
      <c r="F45" s="7">
        <v>15878313911</v>
      </c>
      <c r="G45" s="7" t="s">
        <v>139</v>
      </c>
      <c r="H45" s="7">
        <v>62</v>
      </c>
      <c r="I45" s="7">
        <v>51.5</v>
      </c>
      <c r="J45" s="7">
        <v>113.5</v>
      </c>
      <c r="K45" s="7">
        <v>17</v>
      </c>
      <c r="L45" s="12">
        <f>VLOOKUP(D45,[1]面试成绩!$C$5:$J$107,2,FALSE)</f>
        <v>84.6</v>
      </c>
      <c r="M45" s="12">
        <f>VLOOKUP(D45,[1]面试成绩!$C$5:$J$107,3,FALSE)</f>
        <v>87.6</v>
      </c>
      <c r="N45" s="12">
        <f>VLOOKUP(D45,[1]面试成绩!$C$5:$J$107,4,FALSE)</f>
        <v>85.5</v>
      </c>
      <c r="O45" s="12">
        <f>VLOOKUP(D45,[1]面试成绩!$C$5:$J$107,5,FALSE)</f>
        <v>80.11</v>
      </c>
      <c r="P45" s="12">
        <f>VLOOKUP(D45,[1]面试成绩!$C$5:$J$107,6,FALSE)</f>
        <v>82.8</v>
      </c>
      <c r="Q45" s="12">
        <f>VLOOKUP(D45,[1]面试成绩!$C$5:$J$107,7,FALSE)</f>
        <v>83.7</v>
      </c>
      <c r="R45" s="12">
        <f>VLOOKUP(D45,[1]面试成绩!$C$5:$J$107,8,FALSE)</f>
        <v>81.3</v>
      </c>
      <c r="S45" s="12">
        <f t="shared" si="0"/>
        <v>417.9</v>
      </c>
      <c r="T45" s="7">
        <f>SUMPRODUCT(($C$4:$C$109=C45)*($S$4:$S$109&gt;S45))+1</f>
        <v>7</v>
      </c>
      <c r="U45" s="7">
        <f t="shared" si="3"/>
        <v>56.75</v>
      </c>
      <c r="V45" s="7">
        <f t="shared" si="4"/>
        <v>17</v>
      </c>
      <c r="W45" s="7">
        <f t="shared" si="1"/>
        <v>83.58</v>
      </c>
      <c r="X45" s="7">
        <f t="shared" si="2"/>
        <v>7</v>
      </c>
      <c r="Y45" s="12">
        <f t="shared" si="5"/>
        <v>72.848</v>
      </c>
      <c r="Z45" s="7">
        <f>SUMPRODUCT(($C$4:$C$109=C45)*($Y$4:$Y$109&gt;Y45))+1</f>
        <v>12</v>
      </c>
      <c r="AA45" s="7"/>
      <c r="AB45" s="7"/>
    </row>
    <row r="46" s="1" customFormat="1" ht="27" customHeight="1" spans="1:28">
      <c r="A46" s="7">
        <v>43</v>
      </c>
      <c r="B46" s="7"/>
      <c r="C46" s="9">
        <v>45032521</v>
      </c>
      <c r="D46" s="7" t="s">
        <v>140</v>
      </c>
      <c r="E46" s="7" t="s">
        <v>42</v>
      </c>
      <c r="F46" s="7">
        <v>18377397171</v>
      </c>
      <c r="G46" s="22" t="s">
        <v>141</v>
      </c>
      <c r="H46" s="7">
        <v>63</v>
      </c>
      <c r="I46" s="7">
        <v>55.5</v>
      </c>
      <c r="J46" s="7">
        <v>118.5</v>
      </c>
      <c r="K46" s="7">
        <v>12</v>
      </c>
      <c r="L46" s="12">
        <f>VLOOKUP(D46,[1]面试成绩!$C$5:$J$107,2,FALSE)</f>
        <v>81.2</v>
      </c>
      <c r="M46" s="12">
        <f>VLOOKUP(D46,[1]面试成绩!$C$5:$J$107,3,FALSE)</f>
        <v>76.2</v>
      </c>
      <c r="N46" s="12">
        <f>VLOOKUP(D46,[1]面试成绩!$C$5:$J$107,4,FALSE)</f>
        <v>84.4</v>
      </c>
      <c r="O46" s="12">
        <f>VLOOKUP(D46,[1]面试成绩!$C$5:$J$107,5,FALSE)</f>
        <v>80.15</v>
      </c>
      <c r="P46" s="12">
        <f>VLOOKUP(D46,[1]面试成绩!$C$5:$J$107,6,FALSE)</f>
        <v>81.2</v>
      </c>
      <c r="Q46" s="12">
        <f>VLOOKUP(D46,[1]面试成绩!$C$5:$J$107,7,FALSE)</f>
        <v>84.5</v>
      </c>
      <c r="R46" s="12">
        <f>VLOOKUP(D46,[1]面试成绩!$C$5:$J$107,8,FALSE)</f>
        <v>78.8</v>
      </c>
      <c r="S46" s="12">
        <f t="shared" si="0"/>
        <v>405.75</v>
      </c>
      <c r="T46" s="7">
        <f>SUMPRODUCT(($C$4:$C$109=C46)*($S$4:$S$109&gt;S46))+1</f>
        <v>16</v>
      </c>
      <c r="U46" s="7">
        <f t="shared" si="3"/>
        <v>59.25</v>
      </c>
      <c r="V46" s="7">
        <f t="shared" si="4"/>
        <v>12</v>
      </c>
      <c r="W46" s="7">
        <f t="shared" si="1"/>
        <v>81.15</v>
      </c>
      <c r="X46" s="7">
        <f t="shared" si="2"/>
        <v>16</v>
      </c>
      <c r="Y46" s="12">
        <f t="shared" si="5"/>
        <v>72.39</v>
      </c>
      <c r="Z46" s="7">
        <f>SUMPRODUCT(($C$4:$C$109=C46)*($Y$4:$Y$109&gt;Y46))+1</f>
        <v>13</v>
      </c>
      <c r="AA46" s="7"/>
      <c r="AB46" s="7"/>
    </row>
    <row r="47" s="1" customFormat="1" ht="27" customHeight="1" spans="1:28">
      <c r="A47" s="7">
        <v>44</v>
      </c>
      <c r="B47" s="7"/>
      <c r="C47" s="9">
        <v>45032521</v>
      </c>
      <c r="D47" s="7" t="s">
        <v>142</v>
      </c>
      <c r="E47" s="7" t="s">
        <v>42</v>
      </c>
      <c r="F47" s="7">
        <v>17775663341</v>
      </c>
      <c r="G47" s="7" t="s">
        <v>143</v>
      </c>
      <c r="H47" s="7">
        <v>68</v>
      </c>
      <c r="I47" s="7">
        <v>46.5</v>
      </c>
      <c r="J47" s="7">
        <v>114.5</v>
      </c>
      <c r="K47" s="7">
        <v>15</v>
      </c>
      <c r="L47" s="12">
        <f>VLOOKUP(D47,[1]面试成绩!$C$5:$J$107,2,FALSE)</f>
        <v>82.4</v>
      </c>
      <c r="M47" s="12">
        <f>VLOOKUP(D47,[1]面试成绩!$C$5:$J$107,3,FALSE)</f>
        <v>84.4</v>
      </c>
      <c r="N47" s="12">
        <f>VLOOKUP(D47,[1]面试成绩!$C$5:$J$107,4,FALSE)</f>
        <v>80.8</v>
      </c>
      <c r="O47" s="12">
        <f>VLOOKUP(D47,[1]面试成绩!$C$5:$J$107,5,FALSE)</f>
        <v>78.63</v>
      </c>
      <c r="P47" s="12">
        <f>VLOOKUP(D47,[1]面试成绩!$C$5:$J$107,6,FALSE)</f>
        <v>83.6</v>
      </c>
      <c r="Q47" s="12">
        <f>VLOOKUP(D47,[1]面试成绩!$C$5:$J$107,7,FALSE)</f>
        <v>86.3</v>
      </c>
      <c r="R47" s="12">
        <f>VLOOKUP(D47,[1]面试成绩!$C$5:$J$107,8,FALSE)</f>
        <v>80.1</v>
      </c>
      <c r="S47" s="12">
        <f t="shared" si="0"/>
        <v>411.3</v>
      </c>
      <c r="T47" s="7">
        <f>SUMPRODUCT(($C$4:$C$109=C47)*($S$4:$S$109&gt;S47))+1</f>
        <v>13</v>
      </c>
      <c r="U47" s="7">
        <f t="shared" si="3"/>
        <v>57.25</v>
      </c>
      <c r="V47" s="7">
        <f t="shared" si="4"/>
        <v>15</v>
      </c>
      <c r="W47" s="7">
        <f t="shared" si="1"/>
        <v>82.26</v>
      </c>
      <c r="X47" s="7">
        <f t="shared" si="2"/>
        <v>13</v>
      </c>
      <c r="Y47" s="12">
        <f t="shared" si="5"/>
        <v>72.256</v>
      </c>
      <c r="Z47" s="7">
        <f>SUMPRODUCT(($C$4:$C$109=C47)*($Y$4:$Y$109&gt;Y47))+1</f>
        <v>14</v>
      </c>
      <c r="AA47" s="7"/>
      <c r="AB47" s="7"/>
    </row>
    <row r="48" s="1" customFormat="1" ht="27" customHeight="1" spans="1:28">
      <c r="A48" s="7">
        <v>45</v>
      </c>
      <c r="B48" s="7"/>
      <c r="C48" s="9">
        <v>45032521</v>
      </c>
      <c r="D48" s="7" t="s">
        <v>144</v>
      </c>
      <c r="E48" s="7" t="s">
        <v>42</v>
      </c>
      <c r="F48" s="7">
        <v>18777329383</v>
      </c>
      <c r="G48" s="7" t="s">
        <v>145</v>
      </c>
      <c r="H48" s="7">
        <v>61</v>
      </c>
      <c r="I48" s="7">
        <v>48</v>
      </c>
      <c r="J48" s="7">
        <v>109</v>
      </c>
      <c r="K48" s="7">
        <v>20</v>
      </c>
      <c r="L48" s="12">
        <f>VLOOKUP(D48,[1]面试成绩!$C$5:$J$107,2,FALSE)</f>
        <v>83.3</v>
      </c>
      <c r="M48" s="12">
        <f>VLOOKUP(D48,[1]面试成绩!$C$5:$J$107,3,FALSE)</f>
        <v>82.7</v>
      </c>
      <c r="N48" s="12">
        <f>VLOOKUP(D48,[1]面试成绩!$C$5:$J$107,4,FALSE)</f>
        <v>83.7</v>
      </c>
      <c r="O48" s="12">
        <f>VLOOKUP(D48,[1]面试成绩!$C$5:$J$107,5,FALSE)</f>
        <v>80.41</v>
      </c>
      <c r="P48" s="12">
        <f>VLOOKUP(D48,[1]面试成绩!$C$5:$J$107,6,FALSE)</f>
        <v>84.5</v>
      </c>
      <c r="Q48" s="12">
        <f>VLOOKUP(D48,[1]面试成绩!$C$5:$J$107,7,FALSE)</f>
        <v>82.5</v>
      </c>
      <c r="R48" s="12">
        <f>VLOOKUP(D48,[1]面试成绩!$C$5:$J$107,8,FALSE)</f>
        <v>85.3</v>
      </c>
      <c r="S48" s="12">
        <f t="shared" si="0"/>
        <v>416.7</v>
      </c>
      <c r="T48" s="7">
        <f>SUMPRODUCT(($C$4:$C$109=C48)*($S$4:$S$109&gt;S48))+1</f>
        <v>8</v>
      </c>
      <c r="U48" s="7">
        <f t="shared" si="3"/>
        <v>54.5</v>
      </c>
      <c r="V48" s="7">
        <f t="shared" si="4"/>
        <v>20</v>
      </c>
      <c r="W48" s="7">
        <f t="shared" si="1"/>
        <v>83.34</v>
      </c>
      <c r="X48" s="7">
        <f t="shared" si="2"/>
        <v>8</v>
      </c>
      <c r="Y48" s="12">
        <f t="shared" si="5"/>
        <v>71.804</v>
      </c>
      <c r="Z48" s="7">
        <f>SUMPRODUCT(($C$4:$C$109=C48)*($Y$4:$Y$109&gt;Y48))+1</f>
        <v>15</v>
      </c>
      <c r="AA48" s="7"/>
      <c r="AB48" s="7"/>
    </row>
    <row r="49" s="1" customFormat="1" ht="27" customHeight="1" spans="1:28">
      <c r="A49" s="7">
        <v>46</v>
      </c>
      <c r="B49" s="7"/>
      <c r="C49" s="9">
        <v>45032521</v>
      </c>
      <c r="D49" s="7" t="s">
        <v>146</v>
      </c>
      <c r="E49" s="7" t="s">
        <v>42</v>
      </c>
      <c r="F49" s="7">
        <v>18278398508</v>
      </c>
      <c r="G49" s="7" t="s">
        <v>147</v>
      </c>
      <c r="H49" s="7">
        <v>61.5</v>
      </c>
      <c r="I49" s="7">
        <v>53.5</v>
      </c>
      <c r="J49" s="7">
        <v>115</v>
      </c>
      <c r="K49" s="7">
        <v>14</v>
      </c>
      <c r="L49" s="12">
        <f>VLOOKUP(D49,[1]面试成绩!$C$5:$J$107,2,FALSE)</f>
        <v>80.3</v>
      </c>
      <c r="M49" s="12">
        <f>VLOOKUP(D49,[1]面试成绩!$C$5:$J$107,3,FALSE)</f>
        <v>80.2</v>
      </c>
      <c r="N49" s="12">
        <f>VLOOKUP(D49,[1]面试成绩!$C$5:$J$107,4,FALSE)</f>
        <v>81.8</v>
      </c>
      <c r="O49" s="12">
        <f>VLOOKUP(D49,[1]面试成绩!$C$5:$J$107,5,FALSE)</f>
        <v>79.95</v>
      </c>
      <c r="P49" s="12">
        <f>VLOOKUP(D49,[1]面试成绩!$C$5:$J$107,6,FALSE)</f>
        <v>82.4</v>
      </c>
      <c r="Q49" s="12">
        <f>VLOOKUP(D49,[1]面试成绩!$C$5:$J$107,7,FALSE)</f>
        <v>82.5</v>
      </c>
      <c r="R49" s="12">
        <f>VLOOKUP(D49,[1]面试成绩!$C$5:$J$107,8,FALSE)</f>
        <v>74.5</v>
      </c>
      <c r="S49" s="12">
        <f t="shared" si="0"/>
        <v>404.65</v>
      </c>
      <c r="T49" s="7">
        <f>SUMPRODUCT(($C$4:$C$109=C49)*($S$4:$S$109&gt;S49))+1</f>
        <v>17</v>
      </c>
      <c r="U49" s="7">
        <f t="shared" si="3"/>
        <v>57.5</v>
      </c>
      <c r="V49" s="7">
        <f t="shared" si="4"/>
        <v>14</v>
      </c>
      <c r="W49" s="7">
        <f t="shared" si="1"/>
        <v>80.93</v>
      </c>
      <c r="X49" s="7">
        <f t="shared" si="2"/>
        <v>17</v>
      </c>
      <c r="Y49" s="12">
        <f t="shared" si="5"/>
        <v>71.558</v>
      </c>
      <c r="Z49" s="7">
        <f>SUMPRODUCT(($C$4:$C$109=C49)*($Y$4:$Y$109&gt;Y49))+1</f>
        <v>16</v>
      </c>
      <c r="AA49" s="7"/>
      <c r="AB49" s="7"/>
    </row>
    <row r="50" s="1" customFormat="1" ht="27" customHeight="1" spans="1:28">
      <c r="A50" s="7">
        <v>47</v>
      </c>
      <c r="B50" s="7"/>
      <c r="C50" s="9">
        <v>45032521</v>
      </c>
      <c r="D50" s="7" t="s">
        <v>148</v>
      </c>
      <c r="E50" s="7" t="s">
        <v>42</v>
      </c>
      <c r="F50" s="7">
        <v>18777379990</v>
      </c>
      <c r="G50" s="7" t="s">
        <v>149</v>
      </c>
      <c r="H50" s="7">
        <v>59</v>
      </c>
      <c r="I50" s="7">
        <v>50</v>
      </c>
      <c r="J50" s="7">
        <v>109</v>
      </c>
      <c r="K50" s="7">
        <v>20</v>
      </c>
      <c r="L50" s="12">
        <f>VLOOKUP(D50,[1]面试成绩!$C$5:$J$107,2,FALSE)</f>
        <v>83.4</v>
      </c>
      <c r="M50" s="12">
        <f>VLOOKUP(D50,[1]面试成绩!$C$5:$J$107,3,FALSE)</f>
        <v>85.3</v>
      </c>
      <c r="N50" s="12">
        <f>VLOOKUP(D50,[1]面试成绩!$C$5:$J$107,4,FALSE)</f>
        <v>79.6</v>
      </c>
      <c r="O50" s="12">
        <f>VLOOKUP(D50,[1]面试成绩!$C$5:$J$107,5,FALSE)</f>
        <v>81.85</v>
      </c>
      <c r="P50" s="12">
        <f>VLOOKUP(D50,[1]面试成绩!$C$5:$J$107,6,FALSE)</f>
        <v>81.7</v>
      </c>
      <c r="Q50" s="12">
        <f>VLOOKUP(D50,[1]面试成绩!$C$5:$J$107,7,FALSE)</f>
        <v>84.6</v>
      </c>
      <c r="R50" s="12">
        <f>VLOOKUP(D50,[1]面试成绩!$C$5:$J$107,8,FALSE)</f>
        <v>78.5</v>
      </c>
      <c r="S50" s="12">
        <f t="shared" si="0"/>
        <v>411.15</v>
      </c>
      <c r="T50" s="7">
        <f>SUMPRODUCT(($C$4:$C$109=C50)*($S$4:$S$109&gt;S50))+1</f>
        <v>14</v>
      </c>
      <c r="U50" s="7">
        <f t="shared" si="3"/>
        <v>54.5</v>
      </c>
      <c r="V50" s="7">
        <f t="shared" si="4"/>
        <v>20</v>
      </c>
      <c r="W50" s="7">
        <f t="shared" si="1"/>
        <v>82.23</v>
      </c>
      <c r="X50" s="7">
        <f t="shared" si="2"/>
        <v>14</v>
      </c>
      <c r="Y50" s="12">
        <f t="shared" si="5"/>
        <v>71.138</v>
      </c>
      <c r="Z50" s="7">
        <f>SUMPRODUCT(($C$4:$C$109=C50)*($Y$4:$Y$109&gt;Y50))+1</f>
        <v>17</v>
      </c>
      <c r="AA50" s="7"/>
      <c r="AB50" s="7"/>
    </row>
    <row r="51" s="1" customFormat="1" ht="27" customHeight="1" spans="1:28">
      <c r="A51" s="7">
        <v>48</v>
      </c>
      <c r="B51" s="7"/>
      <c r="C51" s="9">
        <v>45032521</v>
      </c>
      <c r="D51" s="7" t="s">
        <v>150</v>
      </c>
      <c r="E51" s="7" t="s">
        <v>42</v>
      </c>
      <c r="F51" s="7">
        <v>17776093562</v>
      </c>
      <c r="G51" s="7" t="s">
        <v>151</v>
      </c>
      <c r="H51" s="7">
        <v>55.5</v>
      </c>
      <c r="I51" s="7">
        <v>55</v>
      </c>
      <c r="J51" s="7">
        <v>110.5</v>
      </c>
      <c r="K51" s="7">
        <v>18</v>
      </c>
      <c r="L51" s="12">
        <f>VLOOKUP(D51,[1]面试成绩!$C$5:$J$107,2,FALSE)</f>
        <v>74.5</v>
      </c>
      <c r="M51" s="12">
        <f>VLOOKUP(D51,[1]面试成绩!$C$5:$J$107,3,FALSE)</f>
        <v>76.8</v>
      </c>
      <c r="N51" s="12">
        <f>VLOOKUP(D51,[1]面试成绩!$C$5:$J$107,4,FALSE)</f>
        <v>76.8</v>
      </c>
      <c r="O51" s="12">
        <f>VLOOKUP(D51,[1]面试成绩!$C$5:$J$107,5,FALSE)</f>
        <v>80.55</v>
      </c>
      <c r="P51" s="12">
        <f>VLOOKUP(D51,[1]面试成绩!$C$5:$J$107,6,FALSE)</f>
        <v>81.3</v>
      </c>
      <c r="Q51" s="12">
        <f>VLOOKUP(D51,[1]面试成绩!$C$5:$J$107,7,FALSE)</f>
        <v>82.1</v>
      </c>
      <c r="R51" s="12">
        <f>VLOOKUP(D51,[1]面试成绩!$C$5:$J$107,8,FALSE)</f>
        <v>76.3</v>
      </c>
      <c r="S51" s="12">
        <f t="shared" si="0"/>
        <v>391.75</v>
      </c>
      <c r="T51" s="7">
        <f>SUMPRODUCT(($C$4:$C$109=C51)*($S$4:$S$109&gt;S51))+1</f>
        <v>18</v>
      </c>
      <c r="U51" s="7">
        <f t="shared" si="3"/>
        <v>55.25</v>
      </c>
      <c r="V51" s="7">
        <f t="shared" si="4"/>
        <v>18</v>
      </c>
      <c r="W51" s="7">
        <f t="shared" si="1"/>
        <v>78.35</v>
      </c>
      <c r="X51" s="7">
        <f t="shared" si="2"/>
        <v>18</v>
      </c>
      <c r="Y51" s="12">
        <f t="shared" si="5"/>
        <v>69.11</v>
      </c>
      <c r="Z51" s="7">
        <f>SUMPRODUCT(($C$4:$C$109=C51)*($Y$4:$Y$109&gt;Y51))+1</f>
        <v>18</v>
      </c>
      <c r="AA51" s="7"/>
      <c r="AB51" s="7"/>
    </row>
    <row r="52" s="1" customFormat="1" ht="27" customHeight="1" spans="1:28">
      <c r="A52" s="7">
        <v>49</v>
      </c>
      <c r="B52" s="7"/>
      <c r="C52" s="9">
        <v>45032521</v>
      </c>
      <c r="D52" s="7" t="s">
        <v>152</v>
      </c>
      <c r="E52" s="7" t="s">
        <v>42</v>
      </c>
      <c r="F52" s="7">
        <v>17776512083</v>
      </c>
      <c r="G52" s="7" t="s">
        <v>153</v>
      </c>
      <c r="H52" s="7">
        <v>62.5</v>
      </c>
      <c r="I52" s="7">
        <v>52</v>
      </c>
      <c r="J52" s="7">
        <v>114.5</v>
      </c>
      <c r="K52" s="7">
        <v>15</v>
      </c>
      <c r="L52" s="12">
        <f>VLOOKUP(D52,[1]面试成绩!$C$5:$J$107,2,FALSE)</f>
        <v>70.5</v>
      </c>
      <c r="M52" s="12">
        <f>VLOOKUP(D52,[1]面试成绩!$C$5:$J$107,3,FALSE)</f>
        <v>69.5</v>
      </c>
      <c r="N52" s="12">
        <f>VLOOKUP(D52,[1]面试成绩!$C$5:$J$107,4,FALSE)</f>
        <v>78.9</v>
      </c>
      <c r="O52" s="12">
        <f>VLOOKUP(D52,[1]面试成绩!$C$5:$J$107,5,FALSE)</f>
        <v>77.83</v>
      </c>
      <c r="P52" s="12">
        <f>VLOOKUP(D52,[1]面试成绩!$C$5:$J$107,6,FALSE)</f>
        <v>79.6</v>
      </c>
      <c r="Q52" s="12">
        <f>VLOOKUP(D52,[1]面试成绩!$C$5:$J$107,7,FALSE)</f>
        <v>74.5</v>
      </c>
      <c r="R52" s="12">
        <f>VLOOKUP(D52,[1]面试成绩!$C$5:$J$107,8,FALSE)</f>
        <v>71.9</v>
      </c>
      <c r="S52" s="12">
        <f t="shared" si="0"/>
        <v>373.63</v>
      </c>
      <c r="T52" s="7">
        <f>SUMPRODUCT(($C$4:$C$109=C52)*($S$4:$S$109&gt;S52))+1</f>
        <v>20</v>
      </c>
      <c r="U52" s="7">
        <f t="shared" si="3"/>
        <v>57.25</v>
      </c>
      <c r="V52" s="7">
        <f t="shared" si="4"/>
        <v>15</v>
      </c>
      <c r="W52" s="7">
        <f t="shared" si="1"/>
        <v>74.726</v>
      </c>
      <c r="X52" s="7">
        <f t="shared" si="2"/>
        <v>20</v>
      </c>
      <c r="Y52" s="12">
        <f t="shared" si="5"/>
        <v>67.7356</v>
      </c>
      <c r="Z52" s="7">
        <f>SUMPRODUCT(($C$4:$C$109=C52)*($Y$4:$Y$109&gt;Y52))+1</f>
        <v>19</v>
      </c>
      <c r="AA52" s="7"/>
      <c r="AB52" s="7"/>
    </row>
    <row r="53" s="1" customFormat="1" ht="27" customHeight="1" spans="1:28">
      <c r="A53" s="7">
        <v>50</v>
      </c>
      <c r="B53" s="7"/>
      <c r="C53" s="9">
        <v>45032521</v>
      </c>
      <c r="D53" s="7" t="s">
        <v>154</v>
      </c>
      <c r="E53" s="7" t="s">
        <v>42</v>
      </c>
      <c r="F53" s="7">
        <v>13177386369</v>
      </c>
      <c r="G53" s="7" t="s">
        <v>155</v>
      </c>
      <c r="H53" s="7">
        <v>55.5</v>
      </c>
      <c r="I53" s="7">
        <v>54</v>
      </c>
      <c r="J53" s="7">
        <v>109.5</v>
      </c>
      <c r="K53" s="7">
        <v>19</v>
      </c>
      <c r="L53" s="12">
        <f>VLOOKUP(D53,[1]面试成绩!$C$5:$J$107,2,FALSE)</f>
        <v>69.8</v>
      </c>
      <c r="M53" s="12">
        <f>VLOOKUP(D53,[1]面试成绩!$C$5:$J$107,3,FALSE)</f>
        <v>71.2</v>
      </c>
      <c r="N53" s="12">
        <f>VLOOKUP(D53,[1]面试成绩!$C$5:$J$107,4,FALSE)</f>
        <v>80.1</v>
      </c>
      <c r="O53" s="12">
        <f>VLOOKUP(D53,[1]面试成绩!$C$5:$J$107,5,FALSE)</f>
        <v>76.75</v>
      </c>
      <c r="P53" s="12">
        <f>VLOOKUP(D53,[1]面试成绩!$C$5:$J$107,6,FALSE)</f>
        <v>79.3</v>
      </c>
      <c r="Q53" s="12">
        <f>VLOOKUP(D53,[1]面试成绩!$C$5:$J$107,7,FALSE)</f>
        <v>79.7</v>
      </c>
      <c r="R53" s="12">
        <f>VLOOKUP(D53,[1]面试成绩!$C$5:$J$107,8,FALSE)</f>
        <v>69.9</v>
      </c>
      <c r="S53" s="12">
        <f t="shared" si="0"/>
        <v>376.85</v>
      </c>
      <c r="T53" s="7">
        <f>SUMPRODUCT(($C$4:$C$109=C53)*($S$4:$S$109&gt;S53))+1</f>
        <v>19</v>
      </c>
      <c r="U53" s="7">
        <f t="shared" si="3"/>
        <v>54.75</v>
      </c>
      <c r="V53" s="7">
        <f t="shared" si="4"/>
        <v>19</v>
      </c>
      <c r="W53" s="7">
        <f t="shared" si="1"/>
        <v>75.37</v>
      </c>
      <c r="X53" s="7">
        <f t="shared" si="2"/>
        <v>19</v>
      </c>
      <c r="Y53" s="12">
        <f t="shared" si="5"/>
        <v>67.122</v>
      </c>
      <c r="Z53" s="7">
        <f>SUMPRODUCT(($C$4:$C$109=C53)*($Y$4:$Y$109&gt;Y53))+1</f>
        <v>20</v>
      </c>
      <c r="AA53" s="7"/>
      <c r="AB53" s="7"/>
    </row>
    <row r="54" s="1" customFormat="1" ht="27" customHeight="1" spans="1:28">
      <c r="A54" s="7">
        <v>51</v>
      </c>
      <c r="B54" s="7"/>
      <c r="C54" s="9">
        <v>45032521</v>
      </c>
      <c r="D54" s="7" t="s">
        <v>156</v>
      </c>
      <c r="E54" s="7" t="s">
        <v>42</v>
      </c>
      <c r="F54" s="7">
        <v>15078923552</v>
      </c>
      <c r="G54" s="7" t="s">
        <v>157</v>
      </c>
      <c r="H54" s="7">
        <v>77.5</v>
      </c>
      <c r="I54" s="7">
        <v>76.5</v>
      </c>
      <c r="J54" s="7">
        <v>154</v>
      </c>
      <c r="K54" s="7">
        <v>2</v>
      </c>
      <c r="L54" s="12">
        <f>VLOOKUP(D54,[1]面试成绩!$C$5:$J$107,2,FALSE)</f>
        <v>0</v>
      </c>
      <c r="M54" s="12">
        <f>VLOOKUP(D54,[1]面试成绩!$C$5:$J$107,3,FALSE)</f>
        <v>0</v>
      </c>
      <c r="N54" s="12">
        <f>VLOOKUP(D54,[1]面试成绩!$C$5:$J$107,4,FALSE)</f>
        <v>0</v>
      </c>
      <c r="O54" s="12">
        <f>VLOOKUP(D54,[1]面试成绩!$C$5:$J$107,5,FALSE)</f>
        <v>0</v>
      </c>
      <c r="P54" s="12">
        <f>VLOOKUP(D54,[1]面试成绩!$C$5:$J$107,6,FALSE)</f>
        <v>0</v>
      </c>
      <c r="Q54" s="12">
        <f>VLOOKUP(D54,[1]面试成绩!$C$5:$J$107,7,FALSE)</f>
        <v>0</v>
      </c>
      <c r="R54" s="12">
        <f>VLOOKUP(D54,[1]面试成绩!$C$5:$J$107,8,FALSE)</f>
        <v>0</v>
      </c>
      <c r="S54" s="12">
        <f t="shared" si="0"/>
        <v>0</v>
      </c>
      <c r="T54" s="7">
        <f>SUMPRODUCT(($C$4:$C$109=C54)*($S$4:$S$109&gt;S54))+1</f>
        <v>21</v>
      </c>
      <c r="U54" s="7">
        <f t="shared" si="3"/>
        <v>77</v>
      </c>
      <c r="V54" s="7">
        <f t="shared" si="4"/>
        <v>2</v>
      </c>
      <c r="W54" s="7" t="s">
        <v>46</v>
      </c>
      <c r="X54" s="7" t="s">
        <v>36</v>
      </c>
      <c r="Y54" s="12">
        <f t="shared" si="5"/>
        <v>30.8</v>
      </c>
      <c r="Z54" s="7" t="s">
        <v>36</v>
      </c>
      <c r="AA54" s="7"/>
      <c r="AB54" s="7"/>
    </row>
    <row r="55" s="1" customFormat="1" ht="27" customHeight="1" spans="1:28">
      <c r="A55" s="7">
        <v>52</v>
      </c>
      <c r="B55" s="7" t="s">
        <v>158</v>
      </c>
      <c r="C55" s="9">
        <v>45032522</v>
      </c>
      <c r="D55" s="7" t="s">
        <v>159</v>
      </c>
      <c r="E55" s="7" t="s">
        <v>42</v>
      </c>
      <c r="F55" s="7">
        <v>15578390591</v>
      </c>
      <c r="G55" s="7" t="s">
        <v>160</v>
      </c>
      <c r="H55" s="7">
        <v>71</v>
      </c>
      <c r="I55" s="7">
        <v>71</v>
      </c>
      <c r="J55" s="7">
        <v>142</v>
      </c>
      <c r="K55" s="7">
        <v>2</v>
      </c>
      <c r="L55" s="12">
        <f>VLOOKUP(D55,[1]面试成绩!$C$5:$J$107,2,FALSE)</f>
        <v>73.2</v>
      </c>
      <c r="M55" s="12">
        <f>VLOOKUP(D55,[1]面试成绩!$C$5:$J$107,3,FALSE)</f>
        <v>84.5</v>
      </c>
      <c r="N55" s="12">
        <f>VLOOKUP(D55,[1]面试成绩!$C$5:$J$107,4,FALSE)</f>
        <v>83.5</v>
      </c>
      <c r="O55" s="12">
        <f>VLOOKUP(D55,[1]面试成绩!$C$5:$J$107,5,FALSE)</f>
        <v>83.48</v>
      </c>
      <c r="P55" s="12">
        <f>VLOOKUP(D55,[1]面试成绩!$C$5:$J$107,6,FALSE)</f>
        <v>81.9</v>
      </c>
      <c r="Q55" s="12">
        <f>VLOOKUP(D55,[1]面试成绩!$C$5:$J$107,7,FALSE)</f>
        <v>72.6</v>
      </c>
      <c r="R55" s="12">
        <f>VLOOKUP(D55,[1]面试成绩!$C$5:$J$107,8,FALSE)</f>
        <v>78.9</v>
      </c>
      <c r="S55" s="12">
        <f t="shared" si="0"/>
        <v>400.98</v>
      </c>
      <c r="T55" s="7">
        <f>SUMPRODUCT(($C$4:$C$109=C55)*($S$4:$S$109&gt;S55))+1</f>
        <v>3</v>
      </c>
      <c r="U55" s="7">
        <f t="shared" si="3"/>
        <v>71</v>
      </c>
      <c r="V55" s="7">
        <f t="shared" si="4"/>
        <v>2</v>
      </c>
      <c r="W55" s="7">
        <f t="shared" si="1"/>
        <v>80.196</v>
      </c>
      <c r="X55" s="7">
        <f t="shared" si="2"/>
        <v>3</v>
      </c>
      <c r="Y55" s="12">
        <f t="shared" si="5"/>
        <v>76.5176</v>
      </c>
      <c r="Z55" s="7">
        <f>SUMPRODUCT(($C$4:$C$109=C55)*($Y$4:$Y$109&gt;Y55))+1</f>
        <v>1</v>
      </c>
      <c r="AA55" s="7">
        <v>7</v>
      </c>
      <c r="AB55" s="7" t="s">
        <v>37</v>
      </c>
    </row>
    <row r="56" s="1" customFormat="1" ht="27" customHeight="1" spans="1:28">
      <c r="A56" s="7">
        <v>53</v>
      </c>
      <c r="B56" s="7"/>
      <c r="C56" s="9">
        <v>45032522</v>
      </c>
      <c r="D56" s="7" t="s">
        <v>161</v>
      </c>
      <c r="E56" s="7" t="s">
        <v>42</v>
      </c>
      <c r="F56" s="7">
        <v>15295925519</v>
      </c>
      <c r="G56" s="7" t="s">
        <v>162</v>
      </c>
      <c r="H56" s="7">
        <v>68.5</v>
      </c>
      <c r="I56" s="7">
        <v>81.5</v>
      </c>
      <c r="J56" s="7">
        <v>150</v>
      </c>
      <c r="K56" s="7">
        <v>1</v>
      </c>
      <c r="L56" s="12">
        <f>VLOOKUP(D56,[1]面试成绩!$C$5:$J$107,2,FALSE)</f>
        <v>70.4</v>
      </c>
      <c r="M56" s="12">
        <f>VLOOKUP(D56,[1]面试成绩!$C$5:$J$107,3,FALSE)</f>
        <v>69.5</v>
      </c>
      <c r="N56" s="12">
        <f>VLOOKUP(D56,[1]面试成绩!$C$5:$J$107,4,FALSE)</f>
        <v>79.5</v>
      </c>
      <c r="O56" s="12">
        <f>VLOOKUP(D56,[1]面试成绩!$C$5:$J$107,5,FALSE)</f>
        <v>82.4</v>
      </c>
      <c r="P56" s="12">
        <f>VLOOKUP(D56,[1]面试成绩!$C$5:$J$107,6,FALSE)</f>
        <v>76.2</v>
      </c>
      <c r="Q56" s="12">
        <f>VLOOKUP(D56,[1]面试成绩!$C$5:$J$107,7,FALSE)</f>
        <v>68.9</v>
      </c>
      <c r="R56" s="12">
        <f>VLOOKUP(D56,[1]面试成绩!$C$5:$J$107,8,FALSE)</f>
        <v>77.1</v>
      </c>
      <c r="S56" s="12">
        <f t="shared" si="0"/>
        <v>372.7</v>
      </c>
      <c r="T56" s="7">
        <f>SUMPRODUCT(($C$4:$C$109=C56)*($S$4:$S$109&gt;S56))+1</f>
        <v>9</v>
      </c>
      <c r="U56" s="7">
        <f t="shared" si="3"/>
        <v>75</v>
      </c>
      <c r="V56" s="7">
        <f t="shared" si="4"/>
        <v>1</v>
      </c>
      <c r="W56" s="7">
        <f t="shared" si="1"/>
        <v>74.54</v>
      </c>
      <c r="X56" s="7">
        <f t="shared" si="2"/>
        <v>9</v>
      </c>
      <c r="Y56" s="12">
        <f t="shared" si="5"/>
        <v>74.724</v>
      </c>
      <c r="Z56" s="7">
        <f>SUMPRODUCT(($C$4:$C$109=C56)*($Y$4:$Y$109&gt;Y56))+1</f>
        <v>2</v>
      </c>
      <c r="AA56" s="7"/>
      <c r="AB56" s="7" t="s">
        <v>37</v>
      </c>
    </row>
    <row r="57" s="1" customFormat="1" ht="27" customHeight="1" spans="1:28">
      <c r="A57" s="7">
        <v>54</v>
      </c>
      <c r="B57" s="7"/>
      <c r="C57" s="9">
        <v>45032522</v>
      </c>
      <c r="D57" s="7" t="s">
        <v>163</v>
      </c>
      <c r="E57" s="7" t="s">
        <v>42</v>
      </c>
      <c r="F57" s="7">
        <v>17758511776</v>
      </c>
      <c r="G57" s="7" t="s">
        <v>164</v>
      </c>
      <c r="H57" s="7">
        <v>64</v>
      </c>
      <c r="I57" s="7">
        <v>64</v>
      </c>
      <c r="J57" s="7">
        <v>128</v>
      </c>
      <c r="K57" s="7">
        <v>3</v>
      </c>
      <c r="L57" s="12">
        <f>VLOOKUP(D57,[1]面试成绩!$C$5:$J$107,2,FALSE)</f>
        <v>74.8</v>
      </c>
      <c r="M57" s="12">
        <f>VLOOKUP(D57,[1]面试成绩!$C$5:$J$107,3,FALSE)</f>
        <v>80.9</v>
      </c>
      <c r="N57" s="12">
        <f>VLOOKUP(D57,[1]面试成绩!$C$5:$J$107,4,FALSE)</f>
        <v>81.5</v>
      </c>
      <c r="O57" s="12">
        <f>VLOOKUP(D57,[1]面试成绩!$C$5:$J$107,5,FALSE)</f>
        <v>84.81</v>
      </c>
      <c r="P57" s="12">
        <f>VLOOKUP(D57,[1]面试成绩!$C$5:$J$107,6,FALSE)</f>
        <v>79.5</v>
      </c>
      <c r="Q57" s="12">
        <f>VLOOKUP(D57,[1]面试成绩!$C$5:$J$107,7,FALSE)</f>
        <v>69.1</v>
      </c>
      <c r="R57" s="12">
        <f>VLOOKUP(D57,[1]面试成绩!$C$5:$J$107,8,FALSE)</f>
        <v>77.1</v>
      </c>
      <c r="S57" s="12">
        <f t="shared" si="0"/>
        <v>393.8</v>
      </c>
      <c r="T57" s="7">
        <f>SUMPRODUCT(($C$4:$C$109=C57)*($S$4:$S$109&gt;S57))+1</f>
        <v>6</v>
      </c>
      <c r="U57" s="7">
        <f t="shared" si="3"/>
        <v>64</v>
      </c>
      <c r="V57" s="7">
        <f t="shared" si="4"/>
        <v>3</v>
      </c>
      <c r="W57" s="7">
        <f t="shared" si="1"/>
        <v>78.76</v>
      </c>
      <c r="X57" s="7">
        <f t="shared" si="2"/>
        <v>6</v>
      </c>
      <c r="Y57" s="12">
        <f t="shared" si="5"/>
        <v>72.856</v>
      </c>
      <c r="Z57" s="7">
        <f>SUMPRODUCT(($C$4:$C$109=C57)*($Y$4:$Y$109&gt;Y57))+1</f>
        <v>3</v>
      </c>
      <c r="AA57" s="7"/>
      <c r="AB57" s="7" t="s">
        <v>37</v>
      </c>
    </row>
    <row r="58" s="1" customFormat="1" ht="27" customHeight="1" spans="1:28">
      <c r="A58" s="7">
        <v>55</v>
      </c>
      <c r="B58" s="7"/>
      <c r="C58" s="9">
        <v>45032522</v>
      </c>
      <c r="D58" s="7" t="s">
        <v>165</v>
      </c>
      <c r="E58" s="7" t="s">
        <v>42</v>
      </c>
      <c r="F58" s="7">
        <v>18978333689</v>
      </c>
      <c r="G58" s="7" t="s">
        <v>166</v>
      </c>
      <c r="H58" s="7">
        <v>65</v>
      </c>
      <c r="I58" s="7">
        <v>41</v>
      </c>
      <c r="J58" s="7">
        <v>106</v>
      </c>
      <c r="K58" s="7">
        <v>7</v>
      </c>
      <c r="L58" s="12">
        <f>VLOOKUP(D58,[1]面试成绩!$C$5:$J$107,2,FALSE)</f>
        <v>79.8</v>
      </c>
      <c r="M58" s="12">
        <f>VLOOKUP(D58,[1]面试成绩!$C$5:$J$107,3,FALSE)</f>
        <v>83.4</v>
      </c>
      <c r="N58" s="12">
        <f>VLOOKUP(D58,[1]面试成绩!$C$5:$J$107,4,FALSE)</f>
        <v>85.5</v>
      </c>
      <c r="O58" s="12">
        <f>VLOOKUP(D58,[1]面试成绩!$C$5:$J$107,5,FALSE)</f>
        <v>84.7</v>
      </c>
      <c r="P58" s="12">
        <f>VLOOKUP(D58,[1]面试成绩!$C$5:$J$107,6,FALSE)</f>
        <v>78.6</v>
      </c>
      <c r="Q58" s="12">
        <f>VLOOKUP(D58,[1]面试成绩!$C$5:$J$107,7,FALSE)</f>
        <v>80.6</v>
      </c>
      <c r="R58" s="12">
        <f>VLOOKUP(D58,[1]面试成绩!$C$5:$J$107,8,FALSE)</f>
        <v>80.7</v>
      </c>
      <c r="S58" s="12">
        <f t="shared" si="0"/>
        <v>409.2</v>
      </c>
      <c r="T58" s="7">
        <f>SUMPRODUCT(($C$4:$C$109=C58)*($S$4:$S$109&gt;S58))+1</f>
        <v>2</v>
      </c>
      <c r="U58" s="7">
        <f t="shared" si="3"/>
        <v>53</v>
      </c>
      <c r="V58" s="7">
        <f t="shared" si="4"/>
        <v>7</v>
      </c>
      <c r="W58" s="7">
        <f t="shared" si="1"/>
        <v>81.84</v>
      </c>
      <c r="X58" s="7">
        <f t="shared" si="2"/>
        <v>2</v>
      </c>
      <c r="Y58" s="12">
        <f t="shared" si="5"/>
        <v>70.304</v>
      </c>
      <c r="Z58" s="7">
        <f>SUMPRODUCT(($C$4:$C$109=C58)*($Y$4:$Y$109&gt;Y58))+1</f>
        <v>4</v>
      </c>
      <c r="AA58" s="7"/>
      <c r="AB58" s="7" t="s">
        <v>37</v>
      </c>
    </row>
    <row r="59" s="1" customFormat="1" ht="27" customHeight="1" spans="1:28">
      <c r="A59" s="7">
        <v>56</v>
      </c>
      <c r="B59" s="7"/>
      <c r="C59" s="9">
        <v>45032522</v>
      </c>
      <c r="D59" s="7" t="s">
        <v>167</v>
      </c>
      <c r="E59" s="7" t="s">
        <v>42</v>
      </c>
      <c r="F59" s="7">
        <v>15278578684</v>
      </c>
      <c r="G59" s="7" t="s">
        <v>168</v>
      </c>
      <c r="H59" s="7">
        <v>59</v>
      </c>
      <c r="I59" s="7">
        <v>65</v>
      </c>
      <c r="J59" s="7">
        <v>124</v>
      </c>
      <c r="K59" s="7">
        <v>4</v>
      </c>
      <c r="L59" s="12">
        <f>VLOOKUP(D59,[1]面试成绩!$C$5:$J$107,2,FALSE)</f>
        <v>68.4</v>
      </c>
      <c r="M59" s="12">
        <f>VLOOKUP(D59,[1]面试成绩!$C$5:$J$107,3,FALSE)</f>
        <v>62.5</v>
      </c>
      <c r="N59" s="12">
        <f>VLOOKUP(D59,[1]面试成绩!$C$5:$J$107,4,FALSE)</f>
        <v>79.5</v>
      </c>
      <c r="O59" s="12">
        <f>VLOOKUP(D59,[1]面试成绩!$C$5:$J$107,5,FALSE)</f>
        <v>82.61</v>
      </c>
      <c r="P59" s="12">
        <f>VLOOKUP(D59,[1]面试成绩!$C$5:$J$107,6,FALSE)</f>
        <v>80.4</v>
      </c>
      <c r="Q59" s="12">
        <f>VLOOKUP(D59,[1]面试成绩!$C$5:$J$107,7,FALSE)</f>
        <v>78.6</v>
      </c>
      <c r="R59" s="12">
        <f>VLOOKUP(D59,[1]面试成绩!$C$5:$J$107,8,FALSE)</f>
        <v>66.3</v>
      </c>
      <c r="S59" s="12">
        <f t="shared" si="0"/>
        <v>373.2</v>
      </c>
      <c r="T59" s="7">
        <f>SUMPRODUCT(($C$4:$C$109=C59)*($S$4:$S$109&gt;S59))+1</f>
        <v>8</v>
      </c>
      <c r="U59" s="7">
        <f t="shared" si="3"/>
        <v>62</v>
      </c>
      <c r="V59" s="7">
        <f t="shared" si="4"/>
        <v>4</v>
      </c>
      <c r="W59" s="7">
        <f t="shared" si="1"/>
        <v>74.64</v>
      </c>
      <c r="X59" s="7">
        <f t="shared" si="2"/>
        <v>8</v>
      </c>
      <c r="Y59" s="12">
        <f t="shared" si="5"/>
        <v>69.584</v>
      </c>
      <c r="Z59" s="7">
        <f>SUMPRODUCT(($C$4:$C$109=C59)*($Y$4:$Y$109&gt;Y59))+1</f>
        <v>5</v>
      </c>
      <c r="AA59" s="7"/>
      <c r="AB59" s="7" t="s">
        <v>37</v>
      </c>
    </row>
    <row r="60" s="1" customFormat="1" ht="27" customHeight="1" spans="1:28">
      <c r="A60" s="7">
        <v>57</v>
      </c>
      <c r="B60" s="7"/>
      <c r="C60" s="9">
        <v>45032522</v>
      </c>
      <c r="D60" s="7" t="s">
        <v>169</v>
      </c>
      <c r="E60" s="7" t="s">
        <v>42</v>
      </c>
      <c r="F60" s="7">
        <v>18877394840</v>
      </c>
      <c r="G60" s="7" t="s">
        <v>170</v>
      </c>
      <c r="H60" s="7">
        <v>60</v>
      </c>
      <c r="I60" s="7">
        <v>35</v>
      </c>
      <c r="J60" s="7">
        <v>95</v>
      </c>
      <c r="K60" s="7">
        <v>11</v>
      </c>
      <c r="L60" s="12">
        <f>VLOOKUP(D60,[1]面试成绩!$C$5:$J$107,2,FALSE)</f>
        <v>83.6</v>
      </c>
      <c r="M60" s="12">
        <f>VLOOKUP(D60,[1]面试成绩!$C$5:$J$107,3,FALSE)</f>
        <v>82.3</v>
      </c>
      <c r="N60" s="12">
        <f>VLOOKUP(D60,[1]面试成绩!$C$5:$J$107,4,FALSE)</f>
        <v>89.5</v>
      </c>
      <c r="O60" s="12">
        <f>VLOOKUP(D60,[1]面试成绩!$C$5:$J$107,5,FALSE)</f>
        <v>86.99</v>
      </c>
      <c r="P60" s="12">
        <f>VLOOKUP(D60,[1]面试成绩!$C$5:$J$107,6,FALSE)</f>
        <v>83.7</v>
      </c>
      <c r="Q60" s="12">
        <f>VLOOKUP(D60,[1]面试成绩!$C$5:$J$107,7,FALSE)</f>
        <v>65.6</v>
      </c>
      <c r="R60" s="12">
        <f>VLOOKUP(D60,[1]面试成绩!$C$5:$J$107,8,FALSE)</f>
        <v>78.7</v>
      </c>
      <c r="S60" s="12">
        <f t="shared" si="0"/>
        <v>415.29</v>
      </c>
      <c r="T60" s="7">
        <f>SUMPRODUCT(($C$4:$C$109=C60)*($S$4:$S$109&gt;S60))+1</f>
        <v>1</v>
      </c>
      <c r="U60" s="7">
        <f t="shared" si="3"/>
        <v>47.5</v>
      </c>
      <c r="V60" s="7">
        <f t="shared" si="4"/>
        <v>11</v>
      </c>
      <c r="W60" s="7">
        <f t="shared" si="1"/>
        <v>83.058</v>
      </c>
      <c r="X60" s="7">
        <f t="shared" si="2"/>
        <v>1</v>
      </c>
      <c r="Y60" s="12">
        <f t="shared" si="5"/>
        <v>68.8348</v>
      </c>
      <c r="Z60" s="7">
        <f>SUMPRODUCT(($C$4:$C$109=C60)*($Y$4:$Y$109&gt;Y60))+1</f>
        <v>6</v>
      </c>
      <c r="AA60" s="7"/>
      <c r="AB60" s="7" t="s">
        <v>37</v>
      </c>
    </row>
    <row r="61" s="1" customFormat="1" ht="27" customHeight="1" spans="1:28">
      <c r="A61" s="7">
        <v>58</v>
      </c>
      <c r="B61" s="7"/>
      <c r="C61" s="9">
        <v>45032522</v>
      </c>
      <c r="D61" s="7" t="s">
        <v>171</v>
      </c>
      <c r="E61" s="7" t="s">
        <v>42</v>
      </c>
      <c r="F61" s="7">
        <v>15978003596</v>
      </c>
      <c r="G61" s="7" t="s">
        <v>172</v>
      </c>
      <c r="H61" s="7">
        <v>52</v>
      </c>
      <c r="I61" s="7">
        <v>46.5</v>
      </c>
      <c r="J61" s="7">
        <v>98.5</v>
      </c>
      <c r="K61" s="7">
        <v>9</v>
      </c>
      <c r="L61" s="12">
        <f>VLOOKUP(D61,[1]面试成绩!$C$5:$J$107,2,FALSE)</f>
        <v>73.3</v>
      </c>
      <c r="M61" s="12">
        <f>VLOOKUP(D61,[1]面试成绩!$C$5:$J$107,3,FALSE)</f>
        <v>80.5</v>
      </c>
      <c r="N61" s="12">
        <f>VLOOKUP(D61,[1]面试成绩!$C$5:$J$107,4,FALSE)</f>
        <v>77.5</v>
      </c>
      <c r="O61" s="12">
        <f>VLOOKUP(D61,[1]面试成绩!$C$5:$J$107,5,FALSE)</f>
        <v>84.5</v>
      </c>
      <c r="P61" s="12">
        <f>VLOOKUP(D61,[1]面试成绩!$C$5:$J$107,6,FALSE)</f>
        <v>80.9</v>
      </c>
      <c r="Q61" s="12">
        <f>VLOOKUP(D61,[1]面试成绩!$C$5:$J$107,7,FALSE)</f>
        <v>82.3</v>
      </c>
      <c r="R61" s="12">
        <f>VLOOKUP(D61,[1]面试成绩!$C$5:$J$107,8,FALSE)</f>
        <v>76.8</v>
      </c>
      <c r="S61" s="12">
        <f t="shared" si="0"/>
        <v>398</v>
      </c>
      <c r="T61" s="7">
        <f>SUMPRODUCT(($C$4:$C$109=C61)*($S$4:$S$109&gt;S61))+1</f>
        <v>5</v>
      </c>
      <c r="U61" s="7">
        <f t="shared" si="3"/>
        <v>49.25</v>
      </c>
      <c r="V61" s="7">
        <f t="shared" si="4"/>
        <v>9</v>
      </c>
      <c r="W61" s="7">
        <f t="shared" si="1"/>
        <v>79.6</v>
      </c>
      <c r="X61" s="7">
        <f t="shared" si="2"/>
        <v>5</v>
      </c>
      <c r="Y61" s="12">
        <f t="shared" si="5"/>
        <v>67.46</v>
      </c>
      <c r="Z61" s="7">
        <f>SUMPRODUCT(($C$4:$C$109=C61)*($Y$4:$Y$109&gt;Y61))+1</f>
        <v>7</v>
      </c>
      <c r="AA61" s="7"/>
      <c r="AB61" s="7" t="s">
        <v>37</v>
      </c>
    </row>
    <row r="62" s="1" customFormat="1" ht="27" customHeight="1" spans="1:28">
      <c r="A62" s="7">
        <v>59</v>
      </c>
      <c r="B62" s="7"/>
      <c r="C62" s="9">
        <v>45032522</v>
      </c>
      <c r="D62" s="7" t="s">
        <v>173</v>
      </c>
      <c r="E62" s="7" t="s">
        <v>42</v>
      </c>
      <c r="F62" s="7">
        <v>18288199178</v>
      </c>
      <c r="G62" s="7" t="s">
        <v>174</v>
      </c>
      <c r="H62" s="7">
        <v>52.5</v>
      </c>
      <c r="I62" s="7">
        <v>60.5</v>
      </c>
      <c r="J62" s="7">
        <v>113</v>
      </c>
      <c r="K62" s="7">
        <v>6</v>
      </c>
      <c r="L62" s="12">
        <f>VLOOKUP(D62,[1]面试成绩!$C$5:$J$107,2,FALSE)</f>
        <v>75.1</v>
      </c>
      <c r="M62" s="12">
        <f>VLOOKUP(D62,[1]面试成绩!$C$5:$J$107,3,FALSE)</f>
        <v>77.7</v>
      </c>
      <c r="N62" s="12">
        <f>VLOOKUP(D62,[1]面试成绩!$C$5:$J$107,4,FALSE)</f>
        <v>75.5</v>
      </c>
      <c r="O62" s="12">
        <f>VLOOKUP(D62,[1]面试成绩!$C$5:$J$107,5,FALSE)</f>
        <v>81.3</v>
      </c>
      <c r="P62" s="12">
        <f>VLOOKUP(D62,[1]面试成绩!$C$5:$J$107,6,FALSE)</f>
        <v>71.2</v>
      </c>
      <c r="Q62" s="12">
        <f>VLOOKUP(D62,[1]面试成绩!$C$5:$J$107,7,FALSE)</f>
        <v>65.8</v>
      </c>
      <c r="R62" s="12">
        <f>VLOOKUP(D62,[1]面试成绩!$C$5:$J$107,8,FALSE)</f>
        <v>72.3</v>
      </c>
      <c r="S62" s="12">
        <f t="shared" si="0"/>
        <v>371.8</v>
      </c>
      <c r="T62" s="7">
        <f>SUMPRODUCT(($C$4:$C$109=C62)*($S$4:$S$109&gt;S62))+1</f>
        <v>10</v>
      </c>
      <c r="U62" s="7">
        <f t="shared" si="3"/>
        <v>56.5</v>
      </c>
      <c r="V62" s="7">
        <f t="shared" si="4"/>
        <v>6</v>
      </c>
      <c r="W62" s="7">
        <f t="shared" si="1"/>
        <v>74.36</v>
      </c>
      <c r="X62" s="7">
        <f t="shared" si="2"/>
        <v>10</v>
      </c>
      <c r="Y62" s="12">
        <f t="shared" si="5"/>
        <v>67.216</v>
      </c>
      <c r="Z62" s="7">
        <f>SUMPRODUCT(($C$4:$C$109=C62)*($Y$4:$Y$109&gt;Y62))+1</f>
        <v>8</v>
      </c>
      <c r="AA62" s="7"/>
      <c r="AB62" s="7"/>
    </row>
    <row r="63" s="1" customFormat="1" ht="27" customHeight="1" spans="1:28">
      <c r="A63" s="7">
        <v>60</v>
      </c>
      <c r="B63" s="7"/>
      <c r="C63" s="9">
        <v>45032522</v>
      </c>
      <c r="D63" s="7" t="s">
        <v>175</v>
      </c>
      <c r="E63" s="7" t="s">
        <v>42</v>
      </c>
      <c r="F63" s="7">
        <v>18778353101</v>
      </c>
      <c r="G63" s="7" t="s">
        <v>176</v>
      </c>
      <c r="H63" s="7">
        <v>56</v>
      </c>
      <c r="I63" s="7">
        <v>40</v>
      </c>
      <c r="J63" s="7">
        <v>96</v>
      </c>
      <c r="K63" s="7">
        <v>10</v>
      </c>
      <c r="L63" s="12">
        <f>VLOOKUP(D63,[1]面试成绩!$C$5:$J$107,2,FALSE)</f>
        <v>81.2</v>
      </c>
      <c r="M63" s="12">
        <f>VLOOKUP(D63,[1]面试成绩!$C$5:$J$107,3,FALSE)</f>
        <v>79.3</v>
      </c>
      <c r="N63" s="12">
        <f>VLOOKUP(D63,[1]面试成绩!$C$5:$J$107,4,FALSE)</f>
        <v>82.5</v>
      </c>
      <c r="O63" s="12">
        <f>VLOOKUP(D63,[1]面试成绩!$C$5:$J$107,5,FALSE)</f>
        <v>83.23</v>
      </c>
      <c r="P63" s="12">
        <f>VLOOKUP(D63,[1]面试成绩!$C$5:$J$107,6,FALSE)</f>
        <v>76.6</v>
      </c>
      <c r="Q63" s="12">
        <f>VLOOKUP(D63,[1]面试成绩!$C$5:$J$107,7,FALSE)</f>
        <v>66.3</v>
      </c>
      <c r="R63" s="12">
        <f>VLOOKUP(D63,[1]面试成绩!$C$5:$J$107,8,FALSE)</f>
        <v>79</v>
      </c>
      <c r="S63" s="12">
        <f t="shared" si="0"/>
        <v>398.6</v>
      </c>
      <c r="T63" s="7">
        <f>SUMPRODUCT(($C$4:$C$109=C63)*($S$4:$S$109&gt;S63))+1</f>
        <v>4</v>
      </c>
      <c r="U63" s="7">
        <f t="shared" si="3"/>
        <v>48</v>
      </c>
      <c r="V63" s="7">
        <f t="shared" si="4"/>
        <v>10</v>
      </c>
      <c r="W63" s="7">
        <f t="shared" si="1"/>
        <v>79.72</v>
      </c>
      <c r="X63" s="7">
        <f t="shared" si="2"/>
        <v>4</v>
      </c>
      <c r="Y63" s="12">
        <f t="shared" si="5"/>
        <v>67.032</v>
      </c>
      <c r="Z63" s="7">
        <f>SUMPRODUCT(($C$4:$C$109=C63)*($Y$4:$Y$109&gt;Y63))+1</f>
        <v>9</v>
      </c>
      <c r="AA63" s="7"/>
      <c r="AB63" s="7"/>
    </row>
    <row r="64" s="1" customFormat="1" ht="27" customHeight="1" spans="1:28">
      <c r="A64" s="7">
        <v>61</v>
      </c>
      <c r="B64" s="7"/>
      <c r="C64" s="9">
        <v>45032522</v>
      </c>
      <c r="D64" s="7" t="s">
        <v>177</v>
      </c>
      <c r="E64" s="7" t="s">
        <v>42</v>
      </c>
      <c r="F64" s="7">
        <v>13978375840</v>
      </c>
      <c r="G64" s="7" t="s">
        <v>178</v>
      </c>
      <c r="H64" s="7">
        <v>50.5</v>
      </c>
      <c r="I64" s="7">
        <v>63</v>
      </c>
      <c r="J64" s="7">
        <v>113.5</v>
      </c>
      <c r="K64" s="7">
        <v>5</v>
      </c>
      <c r="L64" s="12">
        <f>VLOOKUP(D64,[1]面试成绩!$C$5:$J$107,2,FALSE)</f>
        <v>69.7</v>
      </c>
      <c r="M64" s="12">
        <f>VLOOKUP(D64,[1]面试成绩!$C$5:$J$107,3,FALSE)</f>
        <v>66.7</v>
      </c>
      <c r="N64" s="12">
        <f>VLOOKUP(D64,[1]面试成绩!$C$5:$J$107,4,FALSE)</f>
        <v>73.5</v>
      </c>
      <c r="O64" s="12">
        <f>VLOOKUP(D64,[1]面试成绩!$C$5:$J$107,5,FALSE)</f>
        <v>83.21</v>
      </c>
      <c r="P64" s="12">
        <f>VLOOKUP(D64,[1]面试成绩!$C$5:$J$107,6,FALSE)</f>
        <v>79</v>
      </c>
      <c r="Q64" s="12">
        <f>VLOOKUP(D64,[1]面试成绩!$C$5:$J$107,7,FALSE)</f>
        <v>65</v>
      </c>
      <c r="R64" s="12">
        <f>VLOOKUP(D64,[1]面试成绩!$C$5:$J$107,8,FALSE)</f>
        <v>71.1</v>
      </c>
      <c r="S64" s="12">
        <f t="shared" si="0"/>
        <v>360</v>
      </c>
      <c r="T64" s="7">
        <f>SUMPRODUCT(($C$4:$C$109=C64)*($S$4:$S$109&gt;S64))+1</f>
        <v>12</v>
      </c>
      <c r="U64" s="7">
        <f t="shared" si="3"/>
        <v>56.75</v>
      </c>
      <c r="V64" s="7">
        <f t="shared" si="4"/>
        <v>5</v>
      </c>
      <c r="W64" s="7">
        <f t="shared" si="1"/>
        <v>72</v>
      </c>
      <c r="X64" s="7">
        <f t="shared" si="2"/>
        <v>12</v>
      </c>
      <c r="Y64" s="12">
        <f t="shared" si="5"/>
        <v>65.9</v>
      </c>
      <c r="Z64" s="7">
        <f>SUMPRODUCT(($C$4:$C$109=C64)*($Y$4:$Y$109&gt;Y64))+1</f>
        <v>10</v>
      </c>
      <c r="AA64" s="7"/>
      <c r="AB64" s="7"/>
    </row>
    <row r="65" s="1" customFormat="1" ht="27" customHeight="1" spans="1:28">
      <c r="A65" s="7">
        <v>62</v>
      </c>
      <c r="B65" s="7"/>
      <c r="C65" s="9">
        <v>45032522</v>
      </c>
      <c r="D65" s="7" t="s">
        <v>179</v>
      </c>
      <c r="E65" s="7" t="s">
        <v>42</v>
      </c>
      <c r="F65" s="7">
        <v>13117632853</v>
      </c>
      <c r="G65" s="7" t="s">
        <v>180</v>
      </c>
      <c r="H65" s="7">
        <v>52.5</v>
      </c>
      <c r="I65" s="7">
        <v>50</v>
      </c>
      <c r="J65" s="7">
        <v>102.5</v>
      </c>
      <c r="K65" s="7">
        <v>8</v>
      </c>
      <c r="L65" s="12">
        <f>VLOOKUP(D65,[1]面试成绩!$C$5:$J$107,2,FALSE)</f>
        <v>69.8</v>
      </c>
      <c r="M65" s="12">
        <f>VLOOKUP(D65,[1]面试成绩!$C$5:$J$107,3,FALSE)</f>
        <v>72.5</v>
      </c>
      <c r="N65" s="12">
        <f>VLOOKUP(D65,[1]面试成绩!$C$5:$J$107,4,FALSE)</f>
        <v>74.5</v>
      </c>
      <c r="O65" s="12">
        <f>VLOOKUP(D65,[1]面试成绩!$C$5:$J$107,5,FALSE)</f>
        <v>81.6</v>
      </c>
      <c r="P65" s="12">
        <f>VLOOKUP(D65,[1]面试成绩!$C$5:$J$107,6,FALSE)</f>
        <v>77.3</v>
      </c>
      <c r="Q65" s="12">
        <f>VLOOKUP(D65,[1]面试成绩!$C$5:$J$107,7,FALSE)</f>
        <v>65.8</v>
      </c>
      <c r="R65" s="12">
        <f>VLOOKUP(D65,[1]面试成绩!$C$5:$J$107,8,FALSE)</f>
        <v>71.5</v>
      </c>
      <c r="S65" s="12">
        <f t="shared" si="0"/>
        <v>365.6</v>
      </c>
      <c r="T65" s="7">
        <f>SUMPRODUCT(($C$4:$C$109=C65)*($S$4:$S$109&gt;S65))+1</f>
        <v>11</v>
      </c>
      <c r="U65" s="7">
        <f t="shared" si="3"/>
        <v>51.25</v>
      </c>
      <c r="V65" s="7">
        <f t="shared" si="4"/>
        <v>8</v>
      </c>
      <c r="W65" s="7">
        <f t="shared" si="1"/>
        <v>73.12</v>
      </c>
      <c r="X65" s="7">
        <f t="shared" si="2"/>
        <v>11</v>
      </c>
      <c r="Y65" s="12">
        <f t="shared" si="5"/>
        <v>64.372</v>
      </c>
      <c r="Z65" s="7">
        <f>SUMPRODUCT(($C$4:$C$109=C65)*($Y$4:$Y$109&gt;Y65))+1</f>
        <v>11</v>
      </c>
      <c r="AA65" s="7"/>
      <c r="AB65" s="7"/>
    </row>
    <row r="66" s="1" customFormat="1" ht="27" customHeight="1" spans="1:28">
      <c r="A66" s="7">
        <v>63</v>
      </c>
      <c r="B66" s="7"/>
      <c r="C66" s="9">
        <v>45032522</v>
      </c>
      <c r="D66" s="7" t="s">
        <v>181</v>
      </c>
      <c r="E66" s="7" t="s">
        <v>42</v>
      </c>
      <c r="F66" s="7">
        <v>15878311516</v>
      </c>
      <c r="G66" s="7" t="s">
        <v>182</v>
      </c>
      <c r="H66" s="7">
        <v>42</v>
      </c>
      <c r="I66" s="7">
        <v>47.5</v>
      </c>
      <c r="J66" s="7">
        <v>89.5</v>
      </c>
      <c r="K66" s="7">
        <v>12</v>
      </c>
      <c r="L66" s="12">
        <f>VLOOKUP(D66,[1]面试成绩!$C$5:$J$107,2,FALSE)</f>
        <v>74.5</v>
      </c>
      <c r="M66" s="12">
        <f>VLOOKUP(D66,[1]面试成绩!$C$5:$J$107,3,FALSE)</f>
        <v>75.6</v>
      </c>
      <c r="N66" s="12">
        <f>VLOOKUP(D66,[1]面试成绩!$C$5:$J$107,4,FALSE)</f>
        <v>76.5</v>
      </c>
      <c r="O66" s="12">
        <f>VLOOKUP(D66,[1]面试成绩!$C$5:$J$107,5,FALSE)</f>
        <v>85</v>
      </c>
      <c r="P66" s="12">
        <f>VLOOKUP(D66,[1]面试成绩!$C$5:$J$107,6,FALSE)</f>
        <v>79.3</v>
      </c>
      <c r="Q66" s="12">
        <f>VLOOKUP(D66,[1]面试成绩!$C$5:$J$107,7,FALSE)</f>
        <v>68.4</v>
      </c>
      <c r="R66" s="12">
        <f>VLOOKUP(D66,[1]面试成绩!$C$5:$J$107,8,FALSE)</f>
        <v>75.3</v>
      </c>
      <c r="S66" s="12">
        <f t="shared" si="0"/>
        <v>381.2</v>
      </c>
      <c r="T66" s="7">
        <f>SUMPRODUCT(($C$4:$C$109=C66)*($S$4:$S$109&gt;S66))+1</f>
        <v>7</v>
      </c>
      <c r="U66" s="7">
        <f t="shared" si="3"/>
        <v>44.75</v>
      </c>
      <c r="V66" s="7">
        <f t="shared" si="4"/>
        <v>12</v>
      </c>
      <c r="W66" s="7">
        <f t="shared" si="1"/>
        <v>76.24</v>
      </c>
      <c r="X66" s="7">
        <f t="shared" si="2"/>
        <v>7</v>
      </c>
      <c r="Y66" s="12">
        <f t="shared" si="5"/>
        <v>63.644</v>
      </c>
      <c r="Z66" s="7">
        <f>SUMPRODUCT(($C$4:$C$109=C66)*($Y$4:$Y$109&gt;Y66))+1</f>
        <v>12</v>
      </c>
      <c r="AA66" s="7"/>
      <c r="AB66" s="7"/>
    </row>
    <row r="67" s="1" customFormat="1" ht="27" customHeight="1" spans="1:28">
      <c r="A67" s="7">
        <v>64</v>
      </c>
      <c r="B67" s="7"/>
      <c r="C67" s="9">
        <v>45032522</v>
      </c>
      <c r="D67" s="7" t="s">
        <v>183</v>
      </c>
      <c r="E67" s="7" t="s">
        <v>42</v>
      </c>
      <c r="F67" s="7">
        <v>13469362509</v>
      </c>
      <c r="G67" s="7" t="s">
        <v>184</v>
      </c>
      <c r="H67" s="7">
        <v>37.5</v>
      </c>
      <c r="I67" s="7">
        <v>39</v>
      </c>
      <c r="J67" s="7">
        <v>76.5</v>
      </c>
      <c r="K67" s="7">
        <v>13</v>
      </c>
      <c r="L67" s="12">
        <f>VLOOKUP(D67,[1]面试成绩!$C$5:$J$107,2,FALSE)</f>
        <v>0</v>
      </c>
      <c r="M67" s="12">
        <f>VLOOKUP(D67,[1]面试成绩!$C$5:$J$107,3,FALSE)</f>
        <v>0</v>
      </c>
      <c r="N67" s="12">
        <f>VLOOKUP(D67,[1]面试成绩!$C$5:$J$107,4,FALSE)</f>
        <v>0</v>
      </c>
      <c r="O67" s="12">
        <f>VLOOKUP(D67,[1]面试成绩!$C$5:$J$107,5,FALSE)</f>
        <v>0</v>
      </c>
      <c r="P67" s="12">
        <f>VLOOKUP(D67,[1]面试成绩!$C$5:$J$107,6,FALSE)</f>
        <v>0</v>
      </c>
      <c r="Q67" s="12">
        <f>VLOOKUP(D67,[1]面试成绩!$C$5:$J$107,7,FALSE)</f>
        <v>0</v>
      </c>
      <c r="R67" s="12">
        <f>VLOOKUP(D67,[1]面试成绩!$C$5:$J$107,8,FALSE)</f>
        <v>0</v>
      </c>
      <c r="S67" s="12">
        <f t="shared" si="0"/>
        <v>0</v>
      </c>
      <c r="T67" s="7">
        <f>SUMPRODUCT(($C$4:$C$109=C67)*($S$4:$S$109&gt;S67))+1</f>
        <v>13</v>
      </c>
      <c r="U67" s="7">
        <f t="shared" si="3"/>
        <v>38.25</v>
      </c>
      <c r="V67" s="7">
        <f t="shared" si="4"/>
        <v>13</v>
      </c>
      <c r="W67" s="7" t="s">
        <v>46</v>
      </c>
      <c r="X67" s="7" t="s">
        <v>36</v>
      </c>
      <c r="Y67" s="12">
        <f t="shared" si="5"/>
        <v>15.3</v>
      </c>
      <c r="Z67" s="7" t="s">
        <v>36</v>
      </c>
      <c r="AA67" s="7"/>
      <c r="AB67" s="7"/>
    </row>
    <row r="68" s="1" customFormat="1" ht="27" customHeight="1" spans="1:28">
      <c r="A68" s="7">
        <v>65</v>
      </c>
      <c r="B68" s="7"/>
      <c r="C68" s="9">
        <v>45032522</v>
      </c>
      <c r="D68" s="7" t="s">
        <v>185</v>
      </c>
      <c r="E68" s="7" t="s">
        <v>42</v>
      </c>
      <c r="F68" s="7">
        <v>13877366507</v>
      </c>
      <c r="G68" s="7" t="s">
        <v>186</v>
      </c>
      <c r="H68" s="7">
        <v>35</v>
      </c>
      <c r="I68" s="7">
        <v>32.5</v>
      </c>
      <c r="J68" s="7">
        <v>67.5</v>
      </c>
      <c r="K68" s="7">
        <v>14</v>
      </c>
      <c r="L68" s="12">
        <f>VLOOKUP(D68,[1]面试成绩!$C$5:$J$107,2,FALSE)</f>
        <v>0</v>
      </c>
      <c r="M68" s="12">
        <f>VLOOKUP(D68,[1]面试成绩!$C$5:$J$107,3,FALSE)</f>
        <v>0</v>
      </c>
      <c r="N68" s="12">
        <f>VLOOKUP(D68,[1]面试成绩!$C$5:$J$107,4,FALSE)</f>
        <v>0</v>
      </c>
      <c r="O68" s="12">
        <f>VLOOKUP(D68,[1]面试成绩!$C$5:$J$107,5,FALSE)</f>
        <v>0</v>
      </c>
      <c r="P68" s="12">
        <f>VLOOKUP(D68,[1]面试成绩!$C$5:$J$107,6,FALSE)</f>
        <v>0</v>
      </c>
      <c r="Q68" s="12">
        <f>VLOOKUP(D68,[1]面试成绩!$C$5:$J$107,7,FALSE)</f>
        <v>0</v>
      </c>
      <c r="R68" s="12">
        <f>VLOOKUP(D68,[1]面试成绩!$C$5:$J$107,8,FALSE)</f>
        <v>0</v>
      </c>
      <c r="S68" s="12">
        <f t="shared" ref="S68:S109" si="6">SUM(L68:R68)-MAX(L68:R68)-MIN(L68:R68)</f>
        <v>0</v>
      </c>
      <c r="T68" s="7">
        <f>SUMPRODUCT(($C$4:$C$109=C68)*($S$4:$S$109&gt;S68))+1</f>
        <v>13</v>
      </c>
      <c r="U68" s="7">
        <f t="shared" si="3"/>
        <v>33.75</v>
      </c>
      <c r="V68" s="7">
        <f t="shared" si="4"/>
        <v>14</v>
      </c>
      <c r="W68" s="7" t="s">
        <v>46</v>
      </c>
      <c r="X68" s="7" t="s">
        <v>36</v>
      </c>
      <c r="Y68" s="12">
        <f t="shared" si="5"/>
        <v>13.5</v>
      </c>
      <c r="Z68" s="7" t="s">
        <v>36</v>
      </c>
      <c r="AA68" s="7"/>
      <c r="AB68" s="7"/>
    </row>
    <row r="69" s="1" customFormat="1" ht="27" customHeight="1" spans="1:28">
      <c r="A69" s="7">
        <v>66</v>
      </c>
      <c r="B69" s="7"/>
      <c r="C69" s="9">
        <v>45032522</v>
      </c>
      <c r="D69" s="7" t="s">
        <v>187</v>
      </c>
      <c r="E69" s="7" t="s">
        <v>42</v>
      </c>
      <c r="F69" s="7">
        <v>13481301962</v>
      </c>
      <c r="G69" s="7" t="s">
        <v>188</v>
      </c>
      <c r="H69" s="7">
        <v>29.5</v>
      </c>
      <c r="I69" s="7">
        <v>31.5</v>
      </c>
      <c r="J69" s="7">
        <v>61</v>
      </c>
      <c r="K69" s="7">
        <v>15</v>
      </c>
      <c r="L69" s="12">
        <f>VLOOKUP(D69,[1]面试成绩!$C$5:$J$107,2,FALSE)</f>
        <v>0</v>
      </c>
      <c r="M69" s="12">
        <f>VLOOKUP(D69,[1]面试成绩!$C$5:$J$107,3,FALSE)</f>
        <v>0</v>
      </c>
      <c r="N69" s="12">
        <f>VLOOKUP(D69,[1]面试成绩!$C$5:$J$107,4,FALSE)</f>
        <v>0</v>
      </c>
      <c r="O69" s="12">
        <f>VLOOKUP(D69,[1]面试成绩!$C$5:$J$107,5,FALSE)</f>
        <v>0</v>
      </c>
      <c r="P69" s="12">
        <f>VLOOKUP(D69,[1]面试成绩!$C$5:$J$107,6,FALSE)</f>
        <v>0</v>
      </c>
      <c r="Q69" s="12">
        <f>VLOOKUP(D69,[1]面试成绩!$C$5:$J$107,7,FALSE)</f>
        <v>0</v>
      </c>
      <c r="R69" s="12">
        <f>VLOOKUP(D69,[1]面试成绩!$C$5:$J$107,8,FALSE)</f>
        <v>0</v>
      </c>
      <c r="S69" s="12">
        <f t="shared" si="6"/>
        <v>0</v>
      </c>
      <c r="T69" s="7">
        <f>SUMPRODUCT(($C$4:$C$109=C69)*($S$4:$S$109&gt;S69))+1</f>
        <v>13</v>
      </c>
      <c r="U69" s="7">
        <f t="shared" ref="U69:U94" si="7">J69/2</f>
        <v>30.5</v>
      </c>
      <c r="V69" s="7">
        <f t="shared" ref="V69:V94" si="8">K69</f>
        <v>15</v>
      </c>
      <c r="W69" s="7" t="s">
        <v>46</v>
      </c>
      <c r="X69" s="7" t="s">
        <v>36</v>
      </c>
      <c r="Y69" s="12">
        <f t="shared" ref="Y69:Y94" si="9">J69/2*0.4+S69/5*0.6</f>
        <v>12.2</v>
      </c>
      <c r="Z69" s="7" t="s">
        <v>36</v>
      </c>
      <c r="AA69" s="7"/>
      <c r="AB69" s="7"/>
    </row>
    <row r="70" s="1" customFormat="1" ht="27" customHeight="1" spans="1:28">
      <c r="A70" s="7">
        <v>67</v>
      </c>
      <c r="B70" s="7" t="s">
        <v>189</v>
      </c>
      <c r="C70" s="9">
        <v>45032523</v>
      </c>
      <c r="D70" s="7" t="s">
        <v>190</v>
      </c>
      <c r="E70" s="7" t="s">
        <v>42</v>
      </c>
      <c r="F70" s="7">
        <v>13768537809</v>
      </c>
      <c r="G70" s="7" t="s">
        <v>191</v>
      </c>
      <c r="H70" s="7">
        <v>59.5</v>
      </c>
      <c r="I70" s="7">
        <v>39</v>
      </c>
      <c r="J70" s="7">
        <v>98.5</v>
      </c>
      <c r="K70" s="7">
        <v>2</v>
      </c>
      <c r="L70" s="12">
        <f>VLOOKUP(D70,[1]面试成绩!$C$5:$J$107,2,FALSE)</f>
        <v>75.4</v>
      </c>
      <c r="M70" s="12">
        <f>VLOOKUP(D70,[1]面试成绩!$C$5:$J$107,3,FALSE)</f>
        <v>82.5</v>
      </c>
      <c r="N70" s="12">
        <f>VLOOKUP(D70,[1]面试成绩!$C$5:$J$107,4,FALSE)</f>
        <v>87.5</v>
      </c>
      <c r="O70" s="12">
        <f>VLOOKUP(D70,[1]面试成绩!$C$5:$J$107,5,FALSE)</f>
        <v>82.16</v>
      </c>
      <c r="P70" s="12">
        <f>VLOOKUP(D70,[1]面试成绩!$C$5:$J$107,6,FALSE)</f>
        <v>77.9</v>
      </c>
      <c r="Q70" s="12">
        <f>VLOOKUP(D70,[1]面试成绩!$C$5:$J$107,7,FALSE)</f>
        <v>82.1</v>
      </c>
      <c r="R70" s="12">
        <f>VLOOKUP(D70,[1]面试成绩!$C$5:$J$107,8,FALSE)</f>
        <v>87.7</v>
      </c>
      <c r="S70" s="12">
        <f t="shared" si="6"/>
        <v>412.16</v>
      </c>
      <c r="T70" s="7">
        <f>SUMPRODUCT(($C$4:$C$109=C70)*($S$4:$S$109&gt;S70))+1</f>
        <v>1</v>
      </c>
      <c r="U70" s="7">
        <f t="shared" si="7"/>
        <v>49.25</v>
      </c>
      <c r="V70" s="7">
        <f t="shared" si="8"/>
        <v>2</v>
      </c>
      <c r="W70" s="7">
        <f t="shared" ref="W68:W109" si="10">S70/5</f>
        <v>82.432</v>
      </c>
      <c r="X70" s="7">
        <f t="shared" ref="X68:X109" si="11">T70</f>
        <v>1</v>
      </c>
      <c r="Y70" s="12">
        <f t="shared" si="9"/>
        <v>69.1592</v>
      </c>
      <c r="Z70" s="7">
        <f>SUMPRODUCT(($C$4:$C$109=C70)*($Y$4:$Y$109&gt;Y70))+1</f>
        <v>1</v>
      </c>
      <c r="AA70" s="7">
        <v>2</v>
      </c>
      <c r="AB70" s="7" t="s">
        <v>37</v>
      </c>
    </row>
    <row r="71" s="1" customFormat="1" ht="27" customHeight="1" spans="1:28">
      <c r="A71" s="7">
        <v>68</v>
      </c>
      <c r="B71" s="7"/>
      <c r="C71" s="9">
        <v>45032523</v>
      </c>
      <c r="D71" s="7" t="s">
        <v>192</v>
      </c>
      <c r="E71" s="7" t="s">
        <v>42</v>
      </c>
      <c r="F71" s="7">
        <v>13481309452</v>
      </c>
      <c r="G71" s="7" t="s">
        <v>193</v>
      </c>
      <c r="H71" s="7">
        <v>61.5</v>
      </c>
      <c r="I71" s="7">
        <v>43.5</v>
      </c>
      <c r="J71" s="7">
        <v>105</v>
      </c>
      <c r="K71" s="7">
        <v>1</v>
      </c>
      <c r="L71" s="12">
        <f>VLOOKUP(D71,[1]面试成绩!$C$5:$J$107,2,FALSE)</f>
        <v>70.2</v>
      </c>
      <c r="M71" s="12">
        <f>VLOOKUP(D71,[1]面试成绩!$C$5:$J$107,3,FALSE)</f>
        <v>63.5</v>
      </c>
      <c r="N71" s="12">
        <f>VLOOKUP(D71,[1]面试成绩!$C$5:$J$107,4,FALSE)</f>
        <v>70.5</v>
      </c>
      <c r="O71" s="12">
        <f>VLOOKUP(D71,[1]面试成绩!$C$5:$J$107,5,FALSE)</f>
        <v>80.38</v>
      </c>
      <c r="P71" s="12">
        <f>VLOOKUP(D71,[1]面试成绩!$C$5:$J$107,6,FALSE)</f>
        <v>75.3</v>
      </c>
      <c r="Q71" s="12">
        <f>VLOOKUP(D71,[1]面试成绩!$C$5:$J$107,7,FALSE)</f>
        <v>65.2</v>
      </c>
      <c r="R71" s="12">
        <f>VLOOKUP(D71,[1]面试成绩!$C$5:$J$107,8,FALSE)</f>
        <v>78.5</v>
      </c>
      <c r="S71" s="12">
        <f t="shared" si="6"/>
        <v>359.7</v>
      </c>
      <c r="T71" s="7">
        <f>SUMPRODUCT(($C$4:$C$109=C71)*($S$4:$S$109&gt;S71))+1</f>
        <v>2</v>
      </c>
      <c r="U71" s="7">
        <f t="shared" si="7"/>
        <v>52.5</v>
      </c>
      <c r="V71" s="7">
        <f t="shared" si="8"/>
        <v>1</v>
      </c>
      <c r="W71" s="7">
        <f t="shared" si="10"/>
        <v>71.94</v>
      </c>
      <c r="X71" s="7">
        <f t="shared" si="11"/>
        <v>2</v>
      </c>
      <c r="Y71" s="12">
        <f t="shared" si="9"/>
        <v>64.164</v>
      </c>
      <c r="Z71" s="7">
        <f>SUMPRODUCT(($C$4:$C$109=C71)*($Y$4:$Y$109&gt;Y71))+1</f>
        <v>2</v>
      </c>
      <c r="AA71" s="7"/>
      <c r="AB71" s="7" t="s">
        <v>37</v>
      </c>
    </row>
    <row r="72" s="1" customFormat="1" ht="27" customHeight="1" spans="1:28">
      <c r="A72" s="7">
        <v>69</v>
      </c>
      <c r="B72" s="7" t="s">
        <v>194</v>
      </c>
      <c r="C72" s="9">
        <v>45032525</v>
      </c>
      <c r="D72" s="7" t="s">
        <v>195</v>
      </c>
      <c r="E72" s="7" t="s">
        <v>42</v>
      </c>
      <c r="F72" s="7">
        <v>17776465590</v>
      </c>
      <c r="G72" s="7" t="s">
        <v>196</v>
      </c>
      <c r="H72" s="7">
        <v>78</v>
      </c>
      <c r="I72" s="7">
        <v>74.5</v>
      </c>
      <c r="J72" s="7">
        <v>152.5</v>
      </c>
      <c r="K72" s="7">
        <v>1</v>
      </c>
      <c r="L72" s="12">
        <f>VLOOKUP(D72,[1]面试成绩!$C$5:$J$107,2,FALSE)</f>
        <v>85.8</v>
      </c>
      <c r="M72" s="12">
        <f>VLOOKUP(D72,[1]面试成绩!$C$5:$J$107,3,FALSE)</f>
        <v>87.6</v>
      </c>
      <c r="N72" s="12">
        <f>VLOOKUP(D72,[1]面试成绩!$C$5:$J$107,4,FALSE)</f>
        <v>86.5</v>
      </c>
      <c r="O72" s="12">
        <f>VLOOKUP(D72,[1]面试成绩!$C$5:$J$107,5,FALSE)</f>
        <v>84.36</v>
      </c>
      <c r="P72" s="12">
        <f>VLOOKUP(D72,[1]面试成绩!$C$5:$J$107,6,FALSE)</f>
        <v>83.9</v>
      </c>
      <c r="Q72" s="12">
        <f>VLOOKUP(D72,[1]面试成绩!$C$5:$J$107,7,FALSE)</f>
        <v>86.9</v>
      </c>
      <c r="R72" s="12">
        <f>VLOOKUP(D72,[1]面试成绩!$C$5:$J$107,8,FALSE)</f>
        <v>85.5</v>
      </c>
      <c r="S72" s="12">
        <f t="shared" si="6"/>
        <v>429.06</v>
      </c>
      <c r="T72" s="7">
        <f>SUMPRODUCT(($C$4:$C$109=C72)*($S$4:$S$109&gt;S72))+1</f>
        <v>1</v>
      </c>
      <c r="U72" s="7">
        <f t="shared" si="7"/>
        <v>76.25</v>
      </c>
      <c r="V72" s="7">
        <f t="shared" si="8"/>
        <v>1</v>
      </c>
      <c r="W72" s="7">
        <f t="shared" si="10"/>
        <v>85.812</v>
      </c>
      <c r="X72" s="7">
        <f t="shared" si="11"/>
        <v>1</v>
      </c>
      <c r="Y72" s="12">
        <f t="shared" si="9"/>
        <v>81.9872</v>
      </c>
      <c r="Z72" s="7">
        <f>SUMPRODUCT(($C$4:$C$109=C72)*($Y$4:$Y$109&gt;Y72))+1</f>
        <v>1</v>
      </c>
      <c r="AA72" s="7">
        <v>1</v>
      </c>
      <c r="AB72" s="7" t="s">
        <v>37</v>
      </c>
    </row>
    <row r="73" s="1" customFormat="1" ht="27" customHeight="1" spans="1:28">
      <c r="A73" s="7">
        <v>70</v>
      </c>
      <c r="B73" s="7"/>
      <c r="C73" s="9">
        <v>45032525</v>
      </c>
      <c r="D73" s="7" t="s">
        <v>197</v>
      </c>
      <c r="E73" s="7" t="s">
        <v>33</v>
      </c>
      <c r="F73" s="7">
        <v>15723665145</v>
      </c>
      <c r="G73" s="7" t="s">
        <v>198</v>
      </c>
      <c r="H73" s="7">
        <v>82.5</v>
      </c>
      <c r="I73" s="7">
        <v>65.5</v>
      </c>
      <c r="J73" s="7">
        <v>148</v>
      </c>
      <c r="K73" s="7">
        <v>2</v>
      </c>
      <c r="L73" s="12">
        <f>VLOOKUP(D73,[1]面试成绩!$C$5:$J$107,2,FALSE)</f>
        <v>83.2</v>
      </c>
      <c r="M73" s="12">
        <f>VLOOKUP(D73,[1]面试成绩!$C$5:$J$107,3,FALSE)</f>
        <v>84.2</v>
      </c>
      <c r="N73" s="12">
        <f>VLOOKUP(D73,[1]面试成绩!$C$5:$J$107,4,FALSE)</f>
        <v>86.5</v>
      </c>
      <c r="O73" s="12">
        <f>VLOOKUP(D73,[1]面试成绩!$C$5:$J$107,5,FALSE)</f>
        <v>85.28</v>
      </c>
      <c r="P73" s="12">
        <f>VLOOKUP(D73,[1]面试成绩!$C$5:$J$107,6,FALSE)</f>
        <v>83.1</v>
      </c>
      <c r="Q73" s="12">
        <f>VLOOKUP(D73,[1]面试成绩!$C$5:$J$107,7,FALSE)</f>
        <v>87.2</v>
      </c>
      <c r="R73" s="12">
        <f>VLOOKUP(D73,[1]面试成绩!$C$5:$J$107,8,FALSE)</f>
        <v>81.8</v>
      </c>
      <c r="S73" s="12">
        <f t="shared" si="6"/>
        <v>422.28</v>
      </c>
      <c r="T73" s="7">
        <f>SUMPRODUCT(($C$4:$C$109=C73)*($S$4:$S$109&gt;S73))+1</f>
        <v>3</v>
      </c>
      <c r="U73" s="7">
        <f t="shared" si="7"/>
        <v>74</v>
      </c>
      <c r="V73" s="7">
        <f t="shared" si="8"/>
        <v>2</v>
      </c>
      <c r="W73" s="7">
        <f t="shared" si="10"/>
        <v>84.456</v>
      </c>
      <c r="X73" s="7">
        <f t="shared" si="11"/>
        <v>3</v>
      </c>
      <c r="Y73" s="12">
        <f t="shared" si="9"/>
        <v>80.2736</v>
      </c>
      <c r="Z73" s="7">
        <f>SUMPRODUCT(($C$4:$C$109=C73)*($Y$4:$Y$109&gt;Y73))+1</f>
        <v>2</v>
      </c>
      <c r="AA73" s="7"/>
      <c r="AB73" s="7"/>
    </row>
    <row r="74" s="1" customFormat="1" ht="27" customHeight="1" spans="1:28">
      <c r="A74" s="7">
        <v>71</v>
      </c>
      <c r="B74" s="7"/>
      <c r="C74" s="7">
        <v>45032525</v>
      </c>
      <c r="D74" s="7" t="s">
        <v>199</v>
      </c>
      <c r="E74" s="7" t="s">
        <v>42</v>
      </c>
      <c r="F74" s="7">
        <v>13481301198</v>
      </c>
      <c r="G74" s="22" t="s">
        <v>200</v>
      </c>
      <c r="H74" s="7">
        <v>78</v>
      </c>
      <c r="I74" s="7">
        <v>66.5</v>
      </c>
      <c r="J74" s="7">
        <v>144.5</v>
      </c>
      <c r="K74" s="7">
        <v>3</v>
      </c>
      <c r="L74" s="12">
        <f>VLOOKUP(D74,[1]面试成绩!$C$5:$J$107,2,FALSE)</f>
        <v>80.8</v>
      </c>
      <c r="M74" s="12">
        <f>VLOOKUP(D74,[1]面试成绩!$C$5:$J$107,3,FALSE)</f>
        <v>82.9</v>
      </c>
      <c r="N74" s="12">
        <f>VLOOKUP(D74,[1]面试成绩!$C$5:$J$107,4,FALSE)</f>
        <v>87.5</v>
      </c>
      <c r="O74" s="12">
        <f>VLOOKUP(D74,[1]面试成绩!$C$5:$J$107,5,FALSE)</f>
        <v>87.86</v>
      </c>
      <c r="P74" s="12">
        <f>VLOOKUP(D74,[1]面试成绩!$C$5:$J$107,6,FALSE)</f>
        <v>85.3</v>
      </c>
      <c r="Q74" s="12">
        <f>VLOOKUP(D74,[1]面试成绩!$C$5:$J$107,7,FALSE)</f>
        <v>84.8</v>
      </c>
      <c r="R74" s="12">
        <f>VLOOKUP(D74,[1]面试成绩!$C$5:$J$107,8,FALSE)</f>
        <v>81.8</v>
      </c>
      <c r="S74" s="12">
        <f t="shared" si="6"/>
        <v>422.3</v>
      </c>
      <c r="T74" s="7">
        <f>SUMPRODUCT(($C$4:$C$109=C74)*($S$4:$S$109&gt;S74))+1</f>
        <v>2</v>
      </c>
      <c r="U74" s="7">
        <f t="shared" si="7"/>
        <v>72.25</v>
      </c>
      <c r="V74" s="7">
        <f t="shared" si="8"/>
        <v>3</v>
      </c>
      <c r="W74" s="7">
        <f t="shared" si="10"/>
        <v>84.46</v>
      </c>
      <c r="X74" s="7">
        <f t="shared" si="11"/>
        <v>2</v>
      </c>
      <c r="Y74" s="12">
        <f t="shared" si="9"/>
        <v>79.576</v>
      </c>
      <c r="Z74" s="7">
        <f>SUMPRODUCT(($C$4:$C$109=C74)*($Y$4:$Y$109&gt;Y74))+1</f>
        <v>3</v>
      </c>
      <c r="AA74" s="7"/>
      <c r="AB74" s="7"/>
    </row>
    <row r="75" s="1" customFormat="1" ht="27" customHeight="1" spans="1:28">
      <c r="A75" s="7">
        <v>72</v>
      </c>
      <c r="B75" s="7" t="s">
        <v>201</v>
      </c>
      <c r="C75" s="9">
        <v>45032526</v>
      </c>
      <c r="D75" s="7" t="s">
        <v>202</v>
      </c>
      <c r="E75" s="7" t="s">
        <v>33</v>
      </c>
      <c r="F75" s="7">
        <v>13978382030</v>
      </c>
      <c r="G75" s="7" t="s">
        <v>203</v>
      </c>
      <c r="H75" s="7">
        <v>71.5</v>
      </c>
      <c r="I75" s="7">
        <v>68.5</v>
      </c>
      <c r="J75" s="7">
        <v>140</v>
      </c>
      <c r="K75" s="7">
        <v>1</v>
      </c>
      <c r="L75" s="12">
        <f>VLOOKUP(D75,[1]面试成绩!$C$5:$J$107,2,FALSE)</f>
        <v>81.5</v>
      </c>
      <c r="M75" s="12">
        <f>VLOOKUP(D75,[1]面试成绩!$C$5:$J$107,3,FALSE)</f>
        <v>73.7</v>
      </c>
      <c r="N75" s="12">
        <f>VLOOKUP(D75,[1]面试成绩!$C$5:$J$107,4,FALSE)</f>
        <v>84.4</v>
      </c>
      <c r="O75" s="12">
        <f>VLOOKUP(D75,[1]面试成绩!$C$5:$J$107,5,FALSE)</f>
        <v>85.36</v>
      </c>
      <c r="P75" s="12">
        <f>VLOOKUP(D75,[1]面试成绩!$C$5:$J$107,6,FALSE)</f>
        <v>84.5</v>
      </c>
      <c r="Q75" s="12">
        <f>VLOOKUP(D75,[1]面试成绩!$C$5:$J$107,7,FALSE)</f>
        <v>86.2</v>
      </c>
      <c r="R75" s="12">
        <f>VLOOKUP(D75,[1]面试成绩!$C$5:$J$107,8,FALSE)</f>
        <v>87.1</v>
      </c>
      <c r="S75" s="12">
        <f t="shared" si="6"/>
        <v>421.96</v>
      </c>
      <c r="T75" s="7">
        <f>SUMPRODUCT(($C$4:$C$109=C75)*($S$4:$S$109&gt;S75))+1</f>
        <v>2</v>
      </c>
      <c r="U75" s="7">
        <f t="shared" si="7"/>
        <v>70</v>
      </c>
      <c r="V75" s="7">
        <f t="shared" si="8"/>
        <v>1</v>
      </c>
      <c r="W75" s="7">
        <f t="shared" si="10"/>
        <v>84.392</v>
      </c>
      <c r="X75" s="7">
        <f t="shared" si="11"/>
        <v>2</v>
      </c>
      <c r="Y75" s="12">
        <f t="shared" si="9"/>
        <v>78.6352</v>
      </c>
      <c r="Z75" s="7">
        <f>SUMPRODUCT(($C$4:$C$109=C75)*($Y$4:$Y$109&gt;Y75))+1</f>
        <v>1</v>
      </c>
      <c r="AA75" s="7">
        <v>1</v>
      </c>
      <c r="AB75" s="7" t="s">
        <v>37</v>
      </c>
    </row>
    <row r="76" s="1" customFormat="1" ht="27" customHeight="1" spans="1:28">
      <c r="A76" s="7">
        <v>73</v>
      </c>
      <c r="B76" s="7"/>
      <c r="C76" s="9">
        <v>45032526</v>
      </c>
      <c r="D76" s="7" t="s">
        <v>204</v>
      </c>
      <c r="E76" s="7" t="s">
        <v>42</v>
      </c>
      <c r="F76" s="7">
        <v>17776278050</v>
      </c>
      <c r="G76" s="7" t="s">
        <v>205</v>
      </c>
      <c r="H76" s="7">
        <v>58</v>
      </c>
      <c r="I76" s="7">
        <v>69</v>
      </c>
      <c r="J76" s="7">
        <v>127</v>
      </c>
      <c r="K76" s="7">
        <v>2</v>
      </c>
      <c r="L76" s="12">
        <f>VLOOKUP(D76,[1]面试成绩!$C$5:$J$107,2,FALSE)</f>
        <v>86.8</v>
      </c>
      <c r="M76" s="12">
        <f>VLOOKUP(D76,[1]面试成绩!$C$5:$J$107,3,FALSE)</f>
        <v>77.6</v>
      </c>
      <c r="N76" s="12">
        <f>VLOOKUP(D76,[1]面试成绩!$C$5:$J$107,4,FALSE)</f>
        <v>84.5</v>
      </c>
      <c r="O76" s="12">
        <f>VLOOKUP(D76,[1]面试成绩!$C$5:$J$107,5,FALSE)</f>
        <v>85.74</v>
      </c>
      <c r="P76" s="12">
        <f>VLOOKUP(D76,[1]面试成绩!$C$5:$J$107,6,FALSE)</f>
        <v>88.5</v>
      </c>
      <c r="Q76" s="12">
        <f>VLOOKUP(D76,[1]面试成绩!$C$5:$J$107,7,FALSE)</f>
        <v>86.7</v>
      </c>
      <c r="R76" s="12">
        <f>VLOOKUP(D76,[1]面试成绩!$C$5:$J$107,8,FALSE)</f>
        <v>86.7</v>
      </c>
      <c r="S76" s="12">
        <f t="shared" si="6"/>
        <v>430.44</v>
      </c>
      <c r="T76" s="7">
        <f>SUMPRODUCT(($C$4:$C$109=C76)*($S$4:$S$109&gt;S76))+1</f>
        <v>1</v>
      </c>
      <c r="U76" s="7">
        <f t="shared" si="7"/>
        <v>63.5</v>
      </c>
      <c r="V76" s="7">
        <f t="shared" si="8"/>
        <v>2</v>
      </c>
      <c r="W76" s="7">
        <f t="shared" si="10"/>
        <v>86.088</v>
      </c>
      <c r="X76" s="7">
        <f t="shared" si="11"/>
        <v>1</v>
      </c>
      <c r="Y76" s="12">
        <f t="shared" si="9"/>
        <v>77.0528</v>
      </c>
      <c r="Z76" s="7">
        <f>SUMPRODUCT(($C$4:$C$109=C76)*($Y$4:$Y$109&gt;Y76))+1</f>
        <v>2</v>
      </c>
      <c r="AA76" s="7"/>
      <c r="AB76" s="7"/>
    </row>
    <row r="77" s="1" customFormat="1" ht="27" customHeight="1" spans="1:28">
      <c r="A77" s="7">
        <v>74</v>
      </c>
      <c r="B77" s="7"/>
      <c r="C77" s="9">
        <v>45032526</v>
      </c>
      <c r="D77" s="7" t="s">
        <v>206</v>
      </c>
      <c r="E77" s="7" t="s">
        <v>42</v>
      </c>
      <c r="F77" s="7">
        <v>18998860690</v>
      </c>
      <c r="G77" s="7" t="s">
        <v>207</v>
      </c>
      <c r="H77" s="7">
        <v>67</v>
      </c>
      <c r="I77" s="7">
        <v>50</v>
      </c>
      <c r="J77" s="7">
        <v>117</v>
      </c>
      <c r="K77" s="7">
        <v>3</v>
      </c>
      <c r="L77" s="12">
        <f>VLOOKUP(D77,[1]面试成绩!$C$5:$J$107,2,FALSE)</f>
        <v>0</v>
      </c>
      <c r="M77" s="12">
        <f>VLOOKUP(D77,[1]面试成绩!$C$5:$J$107,3,FALSE)</f>
        <v>0</v>
      </c>
      <c r="N77" s="12">
        <f>VLOOKUP(D77,[1]面试成绩!$C$5:$J$107,4,FALSE)</f>
        <v>0</v>
      </c>
      <c r="O77" s="12">
        <f>VLOOKUP(D77,[1]面试成绩!$C$5:$J$107,5,FALSE)</f>
        <v>0</v>
      </c>
      <c r="P77" s="12">
        <f>VLOOKUP(D77,[1]面试成绩!$C$5:$J$107,6,FALSE)</f>
        <v>0</v>
      </c>
      <c r="Q77" s="12">
        <f>VLOOKUP(D77,[1]面试成绩!$C$5:$J$107,7,FALSE)</f>
        <v>0</v>
      </c>
      <c r="R77" s="12">
        <f>VLOOKUP(D77,[1]面试成绩!$C$5:$J$107,8,FALSE)</f>
        <v>0</v>
      </c>
      <c r="S77" s="12">
        <f t="shared" si="6"/>
        <v>0</v>
      </c>
      <c r="T77" s="7">
        <f>SUMPRODUCT(($C$4:$C$109=C77)*($S$4:$S$109&gt;S77))+1</f>
        <v>3</v>
      </c>
      <c r="U77" s="7">
        <f t="shared" si="7"/>
        <v>58.5</v>
      </c>
      <c r="V77" s="7">
        <f t="shared" si="8"/>
        <v>3</v>
      </c>
      <c r="W77" s="7" t="s">
        <v>46</v>
      </c>
      <c r="X77" s="7" t="s">
        <v>36</v>
      </c>
      <c r="Y77" s="12">
        <f t="shared" si="9"/>
        <v>23.4</v>
      </c>
      <c r="Z77" s="7" t="s">
        <v>36</v>
      </c>
      <c r="AA77" s="7"/>
      <c r="AB77" s="7"/>
    </row>
    <row r="78" s="1" customFormat="1" ht="27" customHeight="1" spans="1:28">
      <c r="A78" s="7">
        <v>75</v>
      </c>
      <c r="B78" s="7" t="s">
        <v>208</v>
      </c>
      <c r="C78" s="9">
        <v>45032528</v>
      </c>
      <c r="D78" s="7" t="s">
        <v>209</v>
      </c>
      <c r="E78" s="7" t="s">
        <v>42</v>
      </c>
      <c r="F78" s="7">
        <v>18377173632</v>
      </c>
      <c r="G78" s="22" t="s">
        <v>210</v>
      </c>
      <c r="H78" s="7">
        <v>79</v>
      </c>
      <c r="I78" s="7">
        <v>80</v>
      </c>
      <c r="J78" s="7">
        <v>159</v>
      </c>
      <c r="K78" s="7">
        <v>3</v>
      </c>
      <c r="L78" s="12">
        <f>VLOOKUP(D78,[1]面试成绩!$C$5:$J$107,2,FALSE)</f>
        <v>88.7</v>
      </c>
      <c r="M78" s="12">
        <f>VLOOKUP(D78,[1]面试成绩!$C$5:$J$107,3,FALSE)</f>
        <v>86.3</v>
      </c>
      <c r="N78" s="12">
        <f>VLOOKUP(D78,[1]面试成绩!$C$5:$J$107,4,FALSE)</f>
        <v>89.9</v>
      </c>
      <c r="O78" s="12">
        <f>VLOOKUP(D78,[1]面试成绩!$C$5:$J$107,5,FALSE)</f>
        <v>89.25</v>
      </c>
      <c r="P78" s="12">
        <f>VLOOKUP(D78,[1]面试成绩!$C$5:$J$107,6,FALSE)</f>
        <v>89.6</v>
      </c>
      <c r="Q78" s="12">
        <f>VLOOKUP(D78,[1]面试成绩!$C$5:$J$107,7,FALSE)</f>
        <v>89.8</v>
      </c>
      <c r="R78" s="12">
        <f>VLOOKUP(D78,[1]面试成绩!$C$5:$J$107,8,FALSE)</f>
        <v>88.7</v>
      </c>
      <c r="S78" s="12">
        <f t="shared" si="6"/>
        <v>446.05</v>
      </c>
      <c r="T78" s="7">
        <f>SUMPRODUCT(($C$4:$C$109=C78)*($S$4:$S$109&gt;S78))+1</f>
        <v>1</v>
      </c>
      <c r="U78" s="7">
        <f t="shared" si="7"/>
        <v>79.5</v>
      </c>
      <c r="V78" s="7">
        <f t="shared" si="8"/>
        <v>3</v>
      </c>
      <c r="W78" s="7">
        <f t="shared" si="10"/>
        <v>89.21</v>
      </c>
      <c r="X78" s="7">
        <f t="shared" si="11"/>
        <v>1</v>
      </c>
      <c r="Y78" s="12">
        <f t="shared" si="9"/>
        <v>85.326</v>
      </c>
      <c r="Z78" s="7">
        <f>SUMPRODUCT(($C$4:$C$109=C78)*($Y$4:$Y$109&gt;Y78))+1</f>
        <v>1</v>
      </c>
      <c r="AA78" s="7">
        <v>1</v>
      </c>
      <c r="AB78" s="7" t="s">
        <v>37</v>
      </c>
    </row>
    <row r="79" s="1" customFormat="1" ht="27" customHeight="1" spans="1:28">
      <c r="A79" s="7">
        <v>76</v>
      </c>
      <c r="B79" s="7"/>
      <c r="C79" s="9">
        <v>45032528</v>
      </c>
      <c r="D79" s="7" t="s">
        <v>211</v>
      </c>
      <c r="E79" s="7" t="s">
        <v>42</v>
      </c>
      <c r="F79" s="7">
        <v>18277339564</v>
      </c>
      <c r="G79" s="22" t="s">
        <v>212</v>
      </c>
      <c r="H79" s="7">
        <v>84</v>
      </c>
      <c r="I79" s="7">
        <v>85</v>
      </c>
      <c r="J79" s="7">
        <v>169</v>
      </c>
      <c r="K79" s="7">
        <v>1</v>
      </c>
      <c r="L79" s="12">
        <f>VLOOKUP(D79,[1]面试成绩!$C$5:$J$107,2,FALSE)</f>
        <v>76.8</v>
      </c>
      <c r="M79" s="12">
        <f>VLOOKUP(D79,[1]面试成绩!$C$5:$J$107,3,FALSE)</f>
        <v>77.6</v>
      </c>
      <c r="N79" s="12">
        <f>VLOOKUP(D79,[1]面试成绩!$C$5:$J$107,4,FALSE)</f>
        <v>79.9</v>
      </c>
      <c r="O79" s="12">
        <f>VLOOKUP(D79,[1]面试成绩!$C$5:$J$107,5,FALSE)</f>
        <v>83.78</v>
      </c>
      <c r="P79" s="12">
        <f>VLOOKUP(D79,[1]面试成绩!$C$5:$J$107,6,FALSE)</f>
        <v>82.5</v>
      </c>
      <c r="Q79" s="12">
        <f>VLOOKUP(D79,[1]面试成绩!$C$5:$J$107,7,FALSE)</f>
        <v>81.9</v>
      </c>
      <c r="R79" s="12">
        <f>VLOOKUP(D79,[1]面试成绩!$C$5:$J$107,8,FALSE)</f>
        <v>81.2</v>
      </c>
      <c r="S79" s="12">
        <f t="shared" si="6"/>
        <v>403.1</v>
      </c>
      <c r="T79" s="7">
        <f>SUMPRODUCT(($C$4:$C$109=C79)*($S$4:$S$109&gt;S79))+1</f>
        <v>3</v>
      </c>
      <c r="U79" s="7">
        <f t="shared" si="7"/>
        <v>84.5</v>
      </c>
      <c r="V79" s="7">
        <f t="shared" si="8"/>
        <v>1</v>
      </c>
      <c r="W79" s="7">
        <f t="shared" si="10"/>
        <v>80.62</v>
      </c>
      <c r="X79" s="7">
        <f t="shared" si="11"/>
        <v>3</v>
      </c>
      <c r="Y79" s="12">
        <f t="shared" si="9"/>
        <v>82.172</v>
      </c>
      <c r="Z79" s="7">
        <f>SUMPRODUCT(($C$4:$C$109=C79)*($Y$4:$Y$109&gt;Y79))+1</f>
        <v>2</v>
      </c>
      <c r="AA79" s="7"/>
      <c r="AB79" s="7"/>
    </row>
    <row r="80" s="1" customFormat="1" ht="27" customHeight="1" spans="1:28">
      <c r="A80" s="7">
        <v>77</v>
      </c>
      <c r="B80" s="7"/>
      <c r="C80" s="9">
        <v>45032528</v>
      </c>
      <c r="D80" s="7" t="s">
        <v>213</v>
      </c>
      <c r="E80" s="7" t="s">
        <v>42</v>
      </c>
      <c r="F80" s="7">
        <v>15577353185</v>
      </c>
      <c r="G80" s="22" t="s">
        <v>214</v>
      </c>
      <c r="H80" s="7">
        <v>74</v>
      </c>
      <c r="I80" s="7">
        <v>88</v>
      </c>
      <c r="J80" s="7">
        <v>162</v>
      </c>
      <c r="K80" s="7">
        <v>2</v>
      </c>
      <c r="L80" s="12">
        <f>VLOOKUP(D80,[1]面试成绩!$C$5:$J$107,2,FALSE)</f>
        <v>80.2</v>
      </c>
      <c r="M80" s="12">
        <f>VLOOKUP(D80,[1]面试成绩!$C$5:$J$107,3,FALSE)</f>
        <v>80.1</v>
      </c>
      <c r="N80" s="12">
        <f>VLOOKUP(D80,[1]面试成绩!$C$5:$J$107,4,FALSE)</f>
        <v>81.4</v>
      </c>
      <c r="O80" s="12">
        <f>VLOOKUP(D80,[1]面试成绩!$C$5:$J$107,5,FALSE)</f>
        <v>84.75</v>
      </c>
      <c r="P80" s="12">
        <f>VLOOKUP(D80,[1]面试成绩!$C$5:$J$107,6,FALSE)</f>
        <v>84.4</v>
      </c>
      <c r="Q80" s="12">
        <f>VLOOKUP(D80,[1]面试成绩!$C$5:$J$107,7,FALSE)</f>
        <v>84.5</v>
      </c>
      <c r="R80" s="12">
        <f>VLOOKUP(D80,[1]面试成绩!$C$5:$J$107,8,FALSE)</f>
        <v>84.1</v>
      </c>
      <c r="S80" s="12">
        <f t="shared" si="6"/>
        <v>414.6</v>
      </c>
      <c r="T80" s="7">
        <f>SUMPRODUCT(($C$4:$C$109=C80)*($S$4:$S$109&gt;S80))+1</f>
        <v>2</v>
      </c>
      <c r="U80" s="7">
        <f t="shared" si="7"/>
        <v>81</v>
      </c>
      <c r="V80" s="7">
        <f t="shared" si="8"/>
        <v>2</v>
      </c>
      <c r="W80" s="7">
        <f t="shared" si="10"/>
        <v>82.92</v>
      </c>
      <c r="X80" s="7">
        <f t="shared" si="11"/>
        <v>2</v>
      </c>
      <c r="Y80" s="12">
        <f t="shared" si="9"/>
        <v>82.152</v>
      </c>
      <c r="Z80" s="7">
        <f>SUMPRODUCT(($C$4:$C$109=C80)*($Y$4:$Y$109&gt;Y80))+1</f>
        <v>3</v>
      </c>
      <c r="AA80" s="7"/>
      <c r="AB80" s="7"/>
    </row>
    <row r="81" s="1" customFormat="1" ht="27" customHeight="1" spans="1:28">
      <c r="A81" s="7">
        <v>78</v>
      </c>
      <c r="B81" s="7" t="s">
        <v>215</v>
      </c>
      <c r="C81" s="9">
        <v>45032529</v>
      </c>
      <c r="D81" s="7" t="s">
        <v>216</v>
      </c>
      <c r="E81" s="7" t="s">
        <v>42</v>
      </c>
      <c r="F81" s="7">
        <v>13557563356</v>
      </c>
      <c r="G81" s="22" t="s">
        <v>217</v>
      </c>
      <c r="H81" s="7">
        <v>84</v>
      </c>
      <c r="I81" s="7">
        <v>75</v>
      </c>
      <c r="J81" s="7">
        <v>159</v>
      </c>
      <c r="K81" s="7">
        <v>3</v>
      </c>
      <c r="L81" s="12">
        <f>VLOOKUP(D81,[1]面试成绩!$C$5:$J$107,2,FALSE)</f>
        <v>85.6</v>
      </c>
      <c r="M81" s="12">
        <f>VLOOKUP(D81,[1]面试成绩!$C$5:$J$107,3,FALSE)</f>
        <v>85.3</v>
      </c>
      <c r="N81" s="12">
        <f>VLOOKUP(D81,[1]面试成绩!$C$5:$J$107,4,FALSE)</f>
        <v>87.7</v>
      </c>
      <c r="O81" s="12">
        <f>VLOOKUP(D81,[1]面试成绩!$C$5:$J$107,5,FALSE)</f>
        <v>88.65</v>
      </c>
      <c r="P81" s="12">
        <f>VLOOKUP(D81,[1]面试成绩!$C$5:$J$107,6,FALSE)</f>
        <v>88.9</v>
      </c>
      <c r="Q81" s="12">
        <f>VLOOKUP(D81,[1]面试成绩!$C$5:$J$107,7,FALSE)</f>
        <v>87.4</v>
      </c>
      <c r="R81" s="12">
        <f>VLOOKUP(D81,[1]面试成绩!$C$5:$J$107,8,FALSE)</f>
        <v>83.6</v>
      </c>
      <c r="S81" s="12">
        <f t="shared" si="6"/>
        <v>434.65</v>
      </c>
      <c r="T81" s="7">
        <f>SUMPRODUCT(($C$4:$C$109=C81)*($S$4:$S$109&gt;S81))+1</f>
        <v>1</v>
      </c>
      <c r="U81" s="7">
        <f t="shared" si="7"/>
        <v>79.5</v>
      </c>
      <c r="V81" s="7">
        <f t="shared" si="8"/>
        <v>3</v>
      </c>
      <c r="W81" s="7">
        <f t="shared" si="10"/>
        <v>86.93</v>
      </c>
      <c r="X81" s="7">
        <f t="shared" si="11"/>
        <v>1</v>
      </c>
      <c r="Y81" s="12">
        <f t="shared" si="9"/>
        <v>83.958</v>
      </c>
      <c r="Z81" s="7">
        <f>SUMPRODUCT(($C$4:$C$109=C81)*($Y$4:$Y$109&gt;Y81))+1</f>
        <v>1</v>
      </c>
      <c r="AA81" s="7">
        <v>1</v>
      </c>
      <c r="AB81" s="7" t="s">
        <v>37</v>
      </c>
    </row>
    <row r="82" s="1" customFormat="1" ht="27" customHeight="1" spans="1:28">
      <c r="A82" s="7">
        <v>79</v>
      </c>
      <c r="B82" s="7"/>
      <c r="C82" s="9">
        <v>45032529</v>
      </c>
      <c r="D82" s="7" t="s">
        <v>218</v>
      </c>
      <c r="E82" s="7" t="s">
        <v>42</v>
      </c>
      <c r="F82" s="7">
        <v>13558430212</v>
      </c>
      <c r="G82" s="7" t="s">
        <v>219</v>
      </c>
      <c r="H82" s="7">
        <v>86</v>
      </c>
      <c r="I82" s="7">
        <v>83</v>
      </c>
      <c r="J82" s="7">
        <v>169</v>
      </c>
      <c r="K82" s="7">
        <v>1</v>
      </c>
      <c r="L82" s="12">
        <f>VLOOKUP(D82,[1]面试成绩!$C$5:$J$107,2,FALSE)</f>
        <v>80.8</v>
      </c>
      <c r="M82" s="12">
        <f>VLOOKUP(D82,[1]面试成绩!$C$5:$J$107,3,FALSE)</f>
        <v>81.4</v>
      </c>
      <c r="N82" s="12">
        <f>VLOOKUP(D82,[1]面试成绩!$C$5:$J$107,4,FALSE)</f>
        <v>83.3</v>
      </c>
      <c r="O82" s="12">
        <f>VLOOKUP(D82,[1]面试成绩!$C$5:$J$107,5,FALSE)</f>
        <v>84.55</v>
      </c>
      <c r="P82" s="12">
        <f>VLOOKUP(D82,[1]面试成绩!$C$5:$J$107,6,FALSE)</f>
        <v>83.8</v>
      </c>
      <c r="Q82" s="12">
        <f>VLOOKUP(D82,[1]面试成绩!$C$5:$J$107,7,FALSE)</f>
        <v>86.3</v>
      </c>
      <c r="R82" s="12">
        <f>VLOOKUP(D82,[1]面试成绩!$C$5:$J$107,8,FALSE)</f>
        <v>83.9</v>
      </c>
      <c r="S82" s="12">
        <f t="shared" si="6"/>
        <v>416.95</v>
      </c>
      <c r="T82" s="7">
        <f>SUMPRODUCT(($C$4:$C$109=C82)*($S$4:$S$109&gt;S82))+1</f>
        <v>2</v>
      </c>
      <c r="U82" s="7">
        <f t="shared" si="7"/>
        <v>84.5</v>
      </c>
      <c r="V82" s="7">
        <f t="shared" si="8"/>
        <v>1</v>
      </c>
      <c r="W82" s="7">
        <f t="shared" si="10"/>
        <v>83.39</v>
      </c>
      <c r="X82" s="7">
        <f t="shared" si="11"/>
        <v>2</v>
      </c>
      <c r="Y82" s="12">
        <f t="shared" si="9"/>
        <v>83.834</v>
      </c>
      <c r="Z82" s="7">
        <f>SUMPRODUCT(($C$4:$C$109=C82)*($Y$4:$Y$109&gt;Y82))+1</f>
        <v>2</v>
      </c>
      <c r="AA82" s="7"/>
      <c r="AB82" s="7"/>
    </row>
    <row r="83" s="1" customFormat="1" ht="27" customHeight="1" spans="1:28">
      <c r="A83" s="7">
        <v>80</v>
      </c>
      <c r="B83" s="7"/>
      <c r="C83" s="9">
        <v>45032529</v>
      </c>
      <c r="D83" s="7" t="s">
        <v>220</v>
      </c>
      <c r="E83" s="7" t="s">
        <v>42</v>
      </c>
      <c r="F83" s="7">
        <v>18187084320</v>
      </c>
      <c r="G83" s="22" t="s">
        <v>221</v>
      </c>
      <c r="H83" s="7">
        <v>80</v>
      </c>
      <c r="I83" s="7">
        <v>87.5</v>
      </c>
      <c r="J83" s="7">
        <v>167.5</v>
      </c>
      <c r="K83" s="7">
        <v>2</v>
      </c>
      <c r="L83" s="12">
        <f>VLOOKUP(D83,[1]面试成绩!$C$5:$J$107,2,FALSE)</f>
        <v>73.3</v>
      </c>
      <c r="M83" s="12">
        <f>VLOOKUP(D83,[1]面试成绩!$C$5:$J$107,3,FALSE)</f>
        <v>72.5</v>
      </c>
      <c r="N83" s="12">
        <f>VLOOKUP(D83,[1]面试成绩!$C$5:$J$107,4,FALSE)</f>
        <v>79.5</v>
      </c>
      <c r="O83" s="12">
        <f>VLOOKUP(D83,[1]面试成绩!$C$5:$J$107,5,FALSE)</f>
        <v>79.77</v>
      </c>
      <c r="P83" s="12">
        <f>VLOOKUP(D83,[1]面试成绩!$C$5:$J$107,6,FALSE)</f>
        <v>75.5</v>
      </c>
      <c r="Q83" s="12">
        <f>VLOOKUP(D83,[1]面试成绩!$C$5:$J$107,7,FALSE)</f>
        <v>66.6</v>
      </c>
      <c r="R83" s="12">
        <f>VLOOKUP(D83,[1]面试成绩!$C$5:$J$107,8,FALSE)</f>
        <v>75.2</v>
      </c>
      <c r="S83" s="12">
        <f t="shared" si="6"/>
        <v>376</v>
      </c>
      <c r="T83" s="7">
        <f>SUMPRODUCT(($C$4:$C$109=C83)*($S$4:$S$109&gt;S83))+1</f>
        <v>3</v>
      </c>
      <c r="U83" s="7">
        <f t="shared" si="7"/>
        <v>83.75</v>
      </c>
      <c r="V83" s="7">
        <f t="shared" si="8"/>
        <v>2</v>
      </c>
      <c r="W83" s="7">
        <f t="shared" si="10"/>
        <v>75.2</v>
      </c>
      <c r="X83" s="7">
        <f t="shared" si="11"/>
        <v>3</v>
      </c>
      <c r="Y83" s="12">
        <f t="shared" si="9"/>
        <v>78.62</v>
      </c>
      <c r="Z83" s="7">
        <f>SUMPRODUCT(($C$4:$C$109=C83)*($Y$4:$Y$109&gt;Y83))+1</f>
        <v>3</v>
      </c>
      <c r="AA83" s="7"/>
      <c r="AB83" s="7"/>
    </row>
    <row r="84" s="1" customFormat="1" ht="27" customHeight="1" spans="1:28">
      <c r="A84" s="7">
        <v>81</v>
      </c>
      <c r="B84" s="7" t="s">
        <v>222</v>
      </c>
      <c r="C84" s="9">
        <v>45032530</v>
      </c>
      <c r="D84" s="7" t="s">
        <v>223</v>
      </c>
      <c r="E84" s="7" t="s">
        <v>42</v>
      </c>
      <c r="F84" s="7">
        <v>15296000318</v>
      </c>
      <c r="G84" s="22" t="s">
        <v>224</v>
      </c>
      <c r="H84" s="7">
        <v>75</v>
      </c>
      <c r="I84" s="7">
        <v>81</v>
      </c>
      <c r="J84" s="7">
        <v>156</v>
      </c>
      <c r="K84" s="7">
        <v>1</v>
      </c>
      <c r="L84" s="12">
        <f>VLOOKUP(D84,[1]面试成绩!$C$5:$J$107,2,FALSE)</f>
        <v>84.1</v>
      </c>
      <c r="M84" s="12">
        <f>VLOOKUP(D84,[1]面试成绩!$C$5:$J$107,3,FALSE)</f>
        <v>83.8</v>
      </c>
      <c r="N84" s="12">
        <f>VLOOKUP(D84,[1]面试成绩!$C$5:$J$107,4,FALSE)</f>
        <v>84.5</v>
      </c>
      <c r="O84" s="12">
        <f>VLOOKUP(D84,[1]面试成绩!$C$5:$J$107,5,FALSE)</f>
        <v>84.25</v>
      </c>
      <c r="P84" s="12">
        <f>VLOOKUP(D84,[1]面试成绩!$C$5:$J$107,6,FALSE)</f>
        <v>88.5</v>
      </c>
      <c r="Q84" s="12">
        <f>VLOOKUP(D84,[1]面试成绩!$C$5:$J$107,7,FALSE)</f>
        <v>85.3</v>
      </c>
      <c r="R84" s="12">
        <f>VLOOKUP(D84,[1]面试成绩!$C$5:$J$107,8,FALSE)</f>
        <v>82.5</v>
      </c>
      <c r="S84" s="12">
        <f t="shared" si="6"/>
        <v>421.95</v>
      </c>
      <c r="T84" s="7">
        <f>SUMPRODUCT(($C$4:$C$109=C84)*($S$4:$S$109&gt;S84))+1</f>
        <v>1</v>
      </c>
      <c r="U84" s="7">
        <f t="shared" si="7"/>
        <v>78</v>
      </c>
      <c r="V84" s="7">
        <f t="shared" si="8"/>
        <v>1</v>
      </c>
      <c r="W84" s="7">
        <f t="shared" si="10"/>
        <v>84.39</v>
      </c>
      <c r="X84" s="7">
        <f t="shared" si="11"/>
        <v>1</v>
      </c>
      <c r="Y84" s="12">
        <f t="shared" si="9"/>
        <v>81.834</v>
      </c>
      <c r="Z84" s="7">
        <f>SUMPRODUCT(($C$4:$C$109=C84)*($Y$4:$Y$109&gt;Y84))+1</f>
        <v>1</v>
      </c>
      <c r="AA84" s="7">
        <v>1</v>
      </c>
      <c r="AB84" s="7" t="s">
        <v>37</v>
      </c>
    </row>
    <row r="85" s="1" customFormat="1" ht="27" customHeight="1" spans="1:28">
      <c r="A85" s="7">
        <v>82</v>
      </c>
      <c r="B85" s="7"/>
      <c r="C85" s="9">
        <v>45032530</v>
      </c>
      <c r="D85" s="7" t="s">
        <v>225</v>
      </c>
      <c r="E85" s="7" t="s">
        <v>42</v>
      </c>
      <c r="F85" s="7">
        <v>18775055233</v>
      </c>
      <c r="G85" s="22" t="s">
        <v>226</v>
      </c>
      <c r="H85" s="7">
        <v>72</v>
      </c>
      <c r="I85" s="7">
        <v>68.5</v>
      </c>
      <c r="J85" s="7">
        <v>140.5</v>
      </c>
      <c r="K85" s="7">
        <v>2</v>
      </c>
      <c r="L85" s="12">
        <f>VLOOKUP(D85,[1]面试成绩!$C$5:$J$107,2,FALSE)</f>
        <v>83.3</v>
      </c>
      <c r="M85" s="12">
        <f>VLOOKUP(D85,[1]面试成绩!$C$5:$J$107,3,FALSE)</f>
        <v>82.5</v>
      </c>
      <c r="N85" s="12">
        <f>VLOOKUP(D85,[1]面试成绩!$C$5:$J$107,4,FALSE)</f>
        <v>86.5</v>
      </c>
      <c r="O85" s="12">
        <f>VLOOKUP(D85,[1]面试成绩!$C$5:$J$107,5,FALSE)</f>
        <v>82.84</v>
      </c>
      <c r="P85" s="12">
        <f>VLOOKUP(D85,[1]面试成绩!$C$5:$J$107,6,FALSE)</f>
        <v>86.5</v>
      </c>
      <c r="Q85" s="12">
        <f>VLOOKUP(D85,[1]面试成绩!$C$5:$J$107,7,FALSE)</f>
        <v>79.8</v>
      </c>
      <c r="R85" s="12">
        <f>VLOOKUP(D85,[1]面试成绩!$C$5:$J$107,8,FALSE)</f>
        <v>77.2</v>
      </c>
      <c r="S85" s="12">
        <f t="shared" si="6"/>
        <v>414.94</v>
      </c>
      <c r="T85" s="7">
        <f>SUMPRODUCT(($C$4:$C$109=C85)*($S$4:$S$109&gt;S85))+1</f>
        <v>2</v>
      </c>
      <c r="U85" s="7">
        <f t="shared" si="7"/>
        <v>70.25</v>
      </c>
      <c r="V85" s="7">
        <f t="shared" si="8"/>
        <v>2</v>
      </c>
      <c r="W85" s="7">
        <f t="shared" si="10"/>
        <v>82.988</v>
      </c>
      <c r="X85" s="7">
        <f t="shared" si="11"/>
        <v>2</v>
      </c>
      <c r="Y85" s="12">
        <f t="shared" si="9"/>
        <v>77.8928</v>
      </c>
      <c r="Z85" s="7">
        <f>SUMPRODUCT(($C$4:$C$109=C85)*($Y$4:$Y$109&gt;Y85))+1</f>
        <v>2</v>
      </c>
      <c r="AA85" s="7"/>
      <c r="AB85" s="7"/>
    </row>
    <row r="86" s="1" customFormat="1" ht="27" customHeight="1" spans="1:28">
      <c r="A86" s="7">
        <v>83</v>
      </c>
      <c r="B86" s="7"/>
      <c r="C86" s="9">
        <v>45032530</v>
      </c>
      <c r="D86" s="7" t="s">
        <v>227</v>
      </c>
      <c r="E86" s="7" t="s">
        <v>42</v>
      </c>
      <c r="F86" s="7">
        <v>15994687299</v>
      </c>
      <c r="G86" s="22" t="s">
        <v>228</v>
      </c>
      <c r="H86" s="7">
        <v>66</v>
      </c>
      <c r="I86" s="7">
        <v>72</v>
      </c>
      <c r="J86" s="7">
        <v>138</v>
      </c>
      <c r="K86" s="7">
        <v>3</v>
      </c>
      <c r="L86" s="12">
        <f>VLOOKUP(D86,[1]面试成绩!$C$5:$J$107,2,FALSE)</f>
        <v>82.5</v>
      </c>
      <c r="M86" s="12">
        <f>VLOOKUP(D86,[1]面试成绩!$C$5:$J$107,3,FALSE)</f>
        <v>80.9</v>
      </c>
      <c r="N86" s="12">
        <f>VLOOKUP(D86,[1]面试成绩!$C$5:$J$107,4,FALSE)</f>
        <v>79.5</v>
      </c>
      <c r="O86" s="12">
        <f>VLOOKUP(D86,[1]面试成绩!$C$5:$J$107,5,FALSE)</f>
        <v>83.75</v>
      </c>
      <c r="P86" s="12">
        <f>VLOOKUP(D86,[1]面试成绩!$C$5:$J$107,6,FALSE)</f>
        <v>88.8</v>
      </c>
      <c r="Q86" s="12">
        <f>VLOOKUP(D86,[1]面试成绩!$C$5:$J$107,7,FALSE)</f>
        <v>81.5</v>
      </c>
      <c r="R86" s="12">
        <f>VLOOKUP(D86,[1]面试成绩!$C$5:$J$107,8,FALSE)</f>
        <v>78.1</v>
      </c>
      <c r="S86" s="12">
        <f t="shared" si="6"/>
        <v>408.15</v>
      </c>
      <c r="T86" s="7">
        <f>SUMPRODUCT(($C$4:$C$109=C86)*($S$4:$S$109&gt;S86))+1</f>
        <v>3</v>
      </c>
      <c r="U86" s="7">
        <f t="shared" si="7"/>
        <v>69</v>
      </c>
      <c r="V86" s="7">
        <f t="shared" si="8"/>
        <v>3</v>
      </c>
      <c r="W86" s="7">
        <f t="shared" si="10"/>
        <v>81.63</v>
      </c>
      <c r="X86" s="7">
        <f t="shared" si="11"/>
        <v>3</v>
      </c>
      <c r="Y86" s="12">
        <f t="shared" si="9"/>
        <v>76.578</v>
      </c>
      <c r="Z86" s="7">
        <f>SUMPRODUCT(($C$4:$C$109=C86)*($Y$4:$Y$109&gt;Y86))+1</f>
        <v>3</v>
      </c>
      <c r="AA86" s="7"/>
      <c r="AB86" s="7"/>
    </row>
    <row r="87" s="1" customFormat="1" ht="27" customHeight="1" spans="1:28">
      <c r="A87" s="7">
        <v>84</v>
      </c>
      <c r="B87" s="7" t="s">
        <v>229</v>
      </c>
      <c r="C87" s="9">
        <v>45032531</v>
      </c>
      <c r="D87" s="7" t="s">
        <v>230</v>
      </c>
      <c r="E87" s="7" t="s">
        <v>33</v>
      </c>
      <c r="F87" s="7">
        <v>13768714301</v>
      </c>
      <c r="G87" s="22" t="s">
        <v>231</v>
      </c>
      <c r="H87" s="7">
        <v>59.5</v>
      </c>
      <c r="I87" s="7">
        <v>57</v>
      </c>
      <c r="J87" s="7">
        <v>116.5</v>
      </c>
      <c r="K87" s="7">
        <v>1</v>
      </c>
      <c r="L87" s="12">
        <f>VLOOKUP(D87,[1]面试成绩!$C$5:$J$107,2,FALSE)</f>
        <v>87.8</v>
      </c>
      <c r="M87" s="12">
        <f>VLOOKUP(D87,[1]面试成绩!$C$5:$J$107,3,FALSE)</f>
        <v>84.3</v>
      </c>
      <c r="N87" s="12">
        <f>VLOOKUP(D87,[1]面试成绩!$C$5:$J$107,4,FALSE)</f>
        <v>86.5</v>
      </c>
      <c r="O87" s="12">
        <f>VLOOKUP(D87,[1]面试成绩!$C$5:$J$107,5,FALSE)</f>
        <v>86.68</v>
      </c>
      <c r="P87" s="12">
        <f>VLOOKUP(D87,[1]面试成绩!$C$5:$J$107,6,FALSE)</f>
        <v>85.8</v>
      </c>
      <c r="Q87" s="12">
        <f>VLOOKUP(D87,[1]面试成绩!$C$5:$J$107,7,FALSE)</f>
        <v>85.5</v>
      </c>
      <c r="R87" s="12">
        <f>VLOOKUP(D87,[1]面试成绩!$C$5:$J$107,8,FALSE)</f>
        <v>84.2</v>
      </c>
      <c r="S87" s="12">
        <f t="shared" si="6"/>
        <v>428.78</v>
      </c>
      <c r="T87" s="7">
        <f>SUMPRODUCT(($C$4:$C$109=C87)*($S$4:$S$109&gt;S87))+1</f>
        <v>1</v>
      </c>
      <c r="U87" s="7">
        <f t="shared" si="7"/>
        <v>58.25</v>
      </c>
      <c r="V87" s="7">
        <f t="shared" si="8"/>
        <v>1</v>
      </c>
      <c r="W87" s="7">
        <f t="shared" si="10"/>
        <v>85.756</v>
      </c>
      <c r="X87" s="7">
        <f t="shared" si="11"/>
        <v>1</v>
      </c>
      <c r="Y87" s="12">
        <f t="shared" si="9"/>
        <v>74.7536</v>
      </c>
      <c r="Z87" s="7">
        <f>SUMPRODUCT(($C$4:$C$109=C87)*($Y$4:$Y$109&gt;Y87))+1</f>
        <v>1</v>
      </c>
      <c r="AA87" s="7">
        <v>1</v>
      </c>
      <c r="AB87" s="7" t="s">
        <v>37</v>
      </c>
    </row>
    <row r="88" s="1" customFormat="1" ht="27" customHeight="1" spans="1:28">
      <c r="A88" s="7">
        <v>85</v>
      </c>
      <c r="B88" s="7"/>
      <c r="C88" s="9">
        <v>45032531</v>
      </c>
      <c r="D88" s="7" t="s">
        <v>232</v>
      </c>
      <c r="E88" s="7" t="s">
        <v>42</v>
      </c>
      <c r="F88" s="7">
        <v>13457675700</v>
      </c>
      <c r="G88" s="22" t="s">
        <v>233</v>
      </c>
      <c r="H88" s="7">
        <v>52</v>
      </c>
      <c r="I88" s="7">
        <v>60.5</v>
      </c>
      <c r="J88" s="7">
        <v>112.5</v>
      </c>
      <c r="K88" s="7">
        <v>2</v>
      </c>
      <c r="L88" s="12">
        <f>VLOOKUP(D88,[1]面试成绩!$C$5:$J$107,2,FALSE)</f>
        <v>82.4</v>
      </c>
      <c r="M88" s="12">
        <f>VLOOKUP(D88,[1]面试成绩!$C$5:$J$107,3,FALSE)</f>
        <v>87.1</v>
      </c>
      <c r="N88" s="12">
        <f>VLOOKUP(D88,[1]面试成绩!$C$5:$J$107,4,FALSE)</f>
        <v>85.5</v>
      </c>
      <c r="O88" s="12">
        <f>VLOOKUP(D88,[1]面试成绩!$C$5:$J$107,5,FALSE)</f>
        <v>85.24</v>
      </c>
      <c r="P88" s="12">
        <f>VLOOKUP(D88,[1]面试成绩!$C$5:$J$107,6,FALSE)</f>
        <v>84.3</v>
      </c>
      <c r="Q88" s="12">
        <f>VLOOKUP(D88,[1]面试成绩!$C$5:$J$107,7,FALSE)</f>
        <v>82.6</v>
      </c>
      <c r="R88" s="12">
        <f>VLOOKUP(D88,[1]面试成绩!$C$5:$J$107,8,FALSE)</f>
        <v>80.9</v>
      </c>
      <c r="S88" s="12">
        <f t="shared" si="6"/>
        <v>420.04</v>
      </c>
      <c r="T88" s="7">
        <f>SUMPRODUCT(($C$4:$C$109=C88)*($S$4:$S$109&gt;S88))+1</f>
        <v>2</v>
      </c>
      <c r="U88" s="7">
        <f t="shared" si="7"/>
        <v>56.25</v>
      </c>
      <c r="V88" s="7">
        <f t="shared" si="8"/>
        <v>2</v>
      </c>
      <c r="W88" s="7">
        <f t="shared" si="10"/>
        <v>84.008</v>
      </c>
      <c r="X88" s="7">
        <f t="shared" si="11"/>
        <v>2</v>
      </c>
      <c r="Y88" s="12">
        <f t="shared" si="9"/>
        <v>72.9048</v>
      </c>
      <c r="Z88" s="7">
        <f>SUMPRODUCT(($C$4:$C$109=C88)*($Y$4:$Y$109&gt;Y88))+1</f>
        <v>2</v>
      </c>
      <c r="AA88" s="7"/>
      <c r="AB88" s="7"/>
    </row>
    <row r="89" s="1" customFormat="1" ht="27" customHeight="1" spans="1:28">
      <c r="A89" s="7">
        <v>86</v>
      </c>
      <c r="B89" s="7" t="s">
        <v>234</v>
      </c>
      <c r="C89" s="9">
        <v>45032532</v>
      </c>
      <c r="D89" s="7" t="s">
        <v>235</v>
      </c>
      <c r="E89" s="7" t="s">
        <v>42</v>
      </c>
      <c r="F89" s="7">
        <v>18278363930</v>
      </c>
      <c r="G89" s="22" t="s">
        <v>236</v>
      </c>
      <c r="H89" s="7">
        <v>65</v>
      </c>
      <c r="I89" s="7">
        <v>70.5</v>
      </c>
      <c r="J89" s="7">
        <v>135.5</v>
      </c>
      <c r="K89" s="7">
        <v>2</v>
      </c>
      <c r="L89" s="12">
        <f>VLOOKUP(D89,[1]面试成绩!$C$5:$J$107,2,FALSE)</f>
        <v>84.3</v>
      </c>
      <c r="M89" s="12">
        <f>VLOOKUP(D89,[1]面试成绩!$C$5:$J$107,3,FALSE)</f>
        <v>83.3</v>
      </c>
      <c r="N89" s="12">
        <f>VLOOKUP(D89,[1]面试成绩!$C$5:$J$107,4,FALSE)</f>
        <v>89</v>
      </c>
      <c r="O89" s="12">
        <f>VLOOKUP(D89,[1]面试成绩!$C$5:$J$107,5,FALSE)</f>
        <v>89.72</v>
      </c>
      <c r="P89" s="12">
        <f>VLOOKUP(D89,[1]面试成绩!$C$5:$J$107,6,FALSE)</f>
        <v>87.7</v>
      </c>
      <c r="Q89" s="12">
        <f>VLOOKUP(D89,[1]面试成绩!$C$5:$J$107,7,FALSE)</f>
        <v>88.6</v>
      </c>
      <c r="R89" s="12">
        <f>VLOOKUP(D89,[1]面试成绩!$C$5:$J$107,8,FALSE)</f>
        <v>87.2</v>
      </c>
      <c r="S89" s="12">
        <f t="shared" si="6"/>
        <v>436.8</v>
      </c>
      <c r="T89" s="7">
        <f>SUMPRODUCT(($C$4:$C$109=C89)*($S$4:$S$109&gt;S89))+1</f>
        <v>1</v>
      </c>
      <c r="U89" s="7">
        <f t="shared" si="7"/>
        <v>67.75</v>
      </c>
      <c r="V89" s="7">
        <f t="shared" si="8"/>
        <v>2</v>
      </c>
      <c r="W89" s="7">
        <f t="shared" si="10"/>
        <v>87.36</v>
      </c>
      <c r="X89" s="7">
        <f t="shared" si="11"/>
        <v>1</v>
      </c>
      <c r="Y89" s="12">
        <f t="shared" si="9"/>
        <v>79.516</v>
      </c>
      <c r="Z89" s="7">
        <f>SUMPRODUCT(($C$4:$C$109=C89)*($Y$4:$Y$109&gt;Y89))+1</f>
        <v>1</v>
      </c>
      <c r="AA89" s="7">
        <v>1</v>
      </c>
      <c r="AB89" s="7" t="s">
        <v>37</v>
      </c>
    </row>
    <row r="90" s="1" customFormat="1" ht="27" customHeight="1" spans="1:28">
      <c r="A90" s="7">
        <v>87</v>
      </c>
      <c r="B90" s="7"/>
      <c r="C90" s="9">
        <v>45032532</v>
      </c>
      <c r="D90" s="7" t="s">
        <v>237</v>
      </c>
      <c r="E90" s="7" t="s">
        <v>42</v>
      </c>
      <c r="F90" s="7">
        <v>13457673593</v>
      </c>
      <c r="G90" s="22" t="s">
        <v>238</v>
      </c>
      <c r="H90" s="7">
        <v>66.5</v>
      </c>
      <c r="I90" s="7">
        <v>72.5</v>
      </c>
      <c r="J90" s="7">
        <v>139</v>
      </c>
      <c r="K90" s="7">
        <v>1</v>
      </c>
      <c r="L90" s="12">
        <f>VLOOKUP(D90,[1]面试成绩!$C$5:$J$107,2,FALSE)</f>
        <v>83.7</v>
      </c>
      <c r="M90" s="12">
        <f>VLOOKUP(D90,[1]面试成绩!$C$5:$J$107,3,FALSE)</f>
        <v>86.9</v>
      </c>
      <c r="N90" s="12">
        <f>VLOOKUP(D90,[1]面试成绩!$C$5:$J$107,4,FALSE)</f>
        <v>84.5</v>
      </c>
      <c r="O90" s="12">
        <f>VLOOKUP(D90,[1]面试成绩!$C$5:$J$107,5,FALSE)</f>
        <v>85.22</v>
      </c>
      <c r="P90" s="12">
        <f>VLOOKUP(D90,[1]面试成绩!$C$5:$J$107,6,FALSE)</f>
        <v>84.2</v>
      </c>
      <c r="Q90" s="12">
        <f>VLOOKUP(D90,[1]面试成绩!$C$5:$J$107,7,FALSE)</f>
        <v>83.2</v>
      </c>
      <c r="R90" s="12">
        <f>VLOOKUP(D90,[1]面试成绩!$C$5:$J$107,8,FALSE)</f>
        <v>82.9</v>
      </c>
      <c r="S90" s="12">
        <f t="shared" si="6"/>
        <v>420.82</v>
      </c>
      <c r="T90" s="7">
        <f>SUMPRODUCT(($C$4:$C$109=C90)*($S$4:$S$109&gt;S90))+1</f>
        <v>2</v>
      </c>
      <c r="U90" s="7">
        <f t="shared" si="7"/>
        <v>69.5</v>
      </c>
      <c r="V90" s="7">
        <f t="shared" si="8"/>
        <v>1</v>
      </c>
      <c r="W90" s="7">
        <f t="shared" si="10"/>
        <v>84.164</v>
      </c>
      <c r="X90" s="7">
        <f t="shared" si="11"/>
        <v>2</v>
      </c>
      <c r="Y90" s="12">
        <f t="shared" si="9"/>
        <v>78.2984</v>
      </c>
      <c r="Z90" s="7">
        <f>SUMPRODUCT(($C$4:$C$109=C90)*($Y$4:$Y$109&gt;Y90))+1</f>
        <v>2</v>
      </c>
      <c r="AA90" s="7"/>
      <c r="AB90" s="7"/>
    </row>
    <row r="91" s="1" customFormat="1" ht="27" customHeight="1" spans="1:28">
      <c r="A91" s="7">
        <v>88</v>
      </c>
      <c r="B91" s="7"/>
      <c r="C91" s="9">
        <v>45032532</v>
      </c>
      <c r="D91" s="7" t="s">
        <v>239</v>
      </c>
      <c r="E91" s="7" t="s">
        <v>42</v>
      </c>
      <c r="F91" s="7">
        <v>18988071925</v>
      </c>
      <c r="G91" s="22" t="s">
        <v>240</v>
      </c>
      <c r="H91" s="7">
        <v>70.5</v>
      </c>
      <c r="I91" s="7">
        <v>63.5</v>
      </c>
      <c r="J91" s="7">
        <v>134</v>
      </c>
      <c r="K91" s="7">
        <v>3</v>
      </c>
      <c r="L91" s="12">
        <f>VLOOKUP(D91,[1]面试成绩!$C$5:$J$107,2,FALSE)</f>
        <v>82.8</v>
      </c>
      <c r="M91" s="12">
        <f>VLOOKUP(D91,[1]面试成绩!$C$5:$J$107,3,FALSE)</f>
        <v>80.4</v>
      </c>
      <c r="N91" s="12">
        <f>VLOOKUP(D91,[1]面试成绩!$C$5:$J$107,4,FALSE)</f>
        <v>81.5</v>
      </c>
      <c r="O91" s="12">
        <f>VLOOKUP(D91,[1]面试成绩!$C$5:$J$107,5,FALSE)</f>
        <v>84.16</v>
      </c>
      <c r="P91" s="12">
        <f>VLOOKUP(D91,[1]面试成绩!$C$5:$J$107,6,FALSE)</f>
        <v>80.1</v>
      </c>
      <c r="Q91" s="12">
        <f>VLOOKUP(D91,[1]面试成绩!$C$5:$J$107,7,FALSE)</f>
        <v>79.7</v>
      </c>
      <c r="R91" s="12">
        <f>VLOOKUP(D91,[1]面试成绩!$C$5:$J$107,8,FALSE)</f>
        <v>78.1</v>
      </c>
      <c r="S91" s="12">
        <f t="shared" si="6"/>
        <v>404.5</v>
      </c>
      <c r="T91" s="7">
        <f>SUMPRODUCT(($C$4:$C$109=C91)*($S$4:$S$109&gt;S91))+1</f>
        <v>3</v>
      </c>
      <c r="U91" s="7">
        <f t="shared" si="7"/>
        <v>67</v>
      </c>
      <c r="V91" s="7">
        <f t="shared" si="8"/>
        <v>3</v>
      </c>
      <c r="W91" s="7">
        <f t="shared" si="10"/>
        <v>80.9</v>
      </c>
      <c r="X91" s="7">
        <f t="shared" si="11"/>
        <v>3</v>
      </c>
      <c r="Y91" s="12">
        <f t="shared" si="9"/>
        <v>75.34</v>
      </c>
      <c r="Z91" s="7">
        <f>SUMPRODUCT(($C$4:$C$109=C91)*($Y$4:$Y$109&gt;Y91))+1</f>
        <v>3</v>
      </c>
      <c r="AA91" s="7"/>
      <c r="AB91" s="7"/>
    </row>
    <row r="92" s="1" customFormat="1" ht="27" customHeight="1" spans="1:28">
      <c r="A92" s="7">
        <v>89</v>
      </c>
      <c r="B92" s="7" t="s">
        <v>241</v>
      </c>
      <c r="C92" s="9">
        <v>45032533</v>
      </c>
      <c r="D92" s="7" t="s">
        <v>242</v>
      </c>
      <c r="E92" s="7" t="s">
        <v>42</v>
      </c>
      <c r="F92" s="7">
        <v>18778337993</v>
      </c>
      <c r="G92" s="22" t="s">
        <v>243</v>
      </c>
      <c r="H92" s="7">
        <v>77.5</v>
      </c>
      <c r="I92" s="7">
        <v>72.5</v>
      </c>
      <c r="J92" s="7">
        <v>150</v>
      </c>
      <c r="K92" s="7">
        <v>1</v>
      </c>
      <c r="L92" s="12">
        <f>VLOOKUP(D92,[1]面试成绩!$C$5:$J$107,2,FALSE)</f>
        <v>84.7</v>
      </c>
      <c r="M92" s="12">
        <f>VLOOKUP(D92,[1]面试成绩!$C$5:$J$107,3,FALSE)</f>
        <v>84.9</v>
      </c>
      <c r="N92" s="12">
        <f>VLOOKUP(D92,[1]面试成绩!$C$5:$J$107,4,FALSE)</f>
        <v>85.5</v>
      </c>
      <c r="O92" s="12">
        <f>VLOOKUP(D92,[1]面试成绩!$C$5:$J$107,5,FALSE)</f>
        <v>86.78</v>
      </c>
      <c r="P92" s="12">
        <f>VLOOKUP(D92,[1]面试成绩!$C$5:$J$107,6,FALSE)</f>
        <v>83.2</v>
      </c>
      <c r="Q92" s="12">
        <f>VLOOKUP(D92,[1]面试成绩!$C$5:$J$107,7,FALSE)</f>
        <v>85.2</v>
      </c>
      <c r="R92" s="12">
        <f>VLOOKUP(D92,[1]面试成绩!$C$5:$J$107,8,FALSE)</f>
        <v>84.1</v>
      </c>
      <c r="S92" s="12">
        <f t="shared" si="6"/>
        <v>424.4</v>
      </c>
      <c r="T92" s="7">
        <f>SUMPRODUCT(($C$4:$C$109=C92)*($S$4:$S$109&gt;S92))+1</f>
        <v>2</v>
      </c>
      <c r="U92" s="7">
        <f t="shared" si="7"/>
        <v>75</v>
      </c>
      <c r="V92" s="7">
        <f t="shared" si="8"/>
        <v>1</v>
      </c>
      <c r="W92" s="7">
        <f t="shared" si="10"/>
        <v>84.88</v>
      </c>
      <c r="X92" s="7">
        <f t="shared" si="11"/>
        <v>2</v>
      </c>
      <c r="Y92" s="12">
        <f t="shared" si="9"/>
        <v>80.928</v>
      </c>
      <c r="Z92" s="7">
        <f>SUMPRODUCT(($C$4:$C$109=C92)*($Y$4:$Y$109&gt;Y92))+1</f>
        <v>1</v>
      </c>
      <c r="AA92" s="7">
        <v>1</v>
      </c>
      <c r="AB92" s="7" t="s">
        <v>37</v>
      </c>
    </row>
    <row r="93" s="1" customFormat="1" ht="27" customHeight="1" spans="1:28">
      <c r="A93" s="7">
        <v>90</v>
      </c>
      <c r="B93" s="7"/>
      <c r="C93" s="9">
        <v>45032533</v>
      </c>
      <c r="D93" s="7" t="s">
        <v>244</v>
      </c>
      <c r="E93" s="7" t="s">
        <v>42</v>
      </c>
      <c r="F93" s="7">
        <v>15240787296</v>
      </c>
      <c r="G93" s="22" t="s">
        <v>245</v>
      </c>
      <c r="H93" s="7">
        <v>73.5</v>
      </c>
      <c r="I93" s="7">
        <v>68.5</v>
      </c>
      <c r="J93" s="7">
        <v>142</v>
      </c>
      <c r="K93" s="7">
        <v>2</v>
      </c>
      <c r="L93" s="12">
        <f>VLOOKUP(D93,[1]面试成绩!$C$5:$J$107,2,FALSE)</f>
        <v>85.8</v>
      </c>
      <c r="M93" s="12">
        <f>VLOOKUP(D93,[1]面试成绩!$C$5:$J$107,3,FALSE)</f>
        <v>85.7</v>
      </c>
      <c r="N93" s="12">
        <f>VLOOKUP(D93,[1]面试成绩!$C$5:$J$107,4,FALSE)</f>
        <v>87.5</v>
      </c>
      <c r="O93" s="12">
        <f>VLOOKUP(D93,[1]面试成绩!$C$5:$J$107,5,FALSE)</f>
        <v>86.69</v>
      </c>
      <c r="P93" s="12">
        <f>VLOOKUP(D93,[1]面试成绩!$C$5:$J$107,6,FALSE)</f>
        <v>85.3</v>
      </c>
      <c r="Q93" s="12">
        <f>VLOOKUP(D93,[1]面试成绩!$C$5:$J$107,7,FALSE)</f>
        <v>86.1</v>
      </c>
      <c r="R93" s="12">
        <f>VLOOKUP(D93,[1]面试成绩!$C$5:$J$107,8,FALSE)</f>
        <v>83.5</v>
      </c>
      <c r="S93" s="12">
        <f t="shared" si="6"/>
        <v>429.59</v>
      </c>
      <c r="T93" s="7">
        <f>SUMPRODUCT(($C$4:$C$109=C93)*($S$4:$S$109&gt;S93))+1</f>
        <v>1</v>
      </c>
      <c r="U93" s="7">
        <f t="shared" si="7"/>
        <v>71</v>
      </c>
      <c r="V93" s="7">
        <f t="shared" si="8"/>
        <v>2</v>
      </c>
      <c r="W93" s="7">
        <f t="shared" si="10"/>
        <v>85.918</v>
      </c>
      <c r="X93" s="7">
        <f t="shared" si="11"/>
        <v>1</v>
      </c>
      <c r="Y93" s="12">
        <f t="shared" si="9"/>
        <v>79.9508</v>
      </c>
      <c r="Z93" s="7">
        <f>SUMPRODUCT(($C$4:$C$109=C93)*($Y$4:$Y$109&gt;Y93))+1</f>
        <v>2</v>
      </c>
      <c r="AA93" s="7"/>
      <c r="AB93" s="7"/>
    </row>
    <row r="94" s="1" customFormat="1" ht="27" customHeight="1" spans="1:28">
      <c r="A94" s="7">
        <v>91</v>
      </c>
      <c r="B94" s="7"/>
      <c r="C94" s="9">
        <v>45032533</v>
      </c>
      <c r="D94" s="7" t="s">
        <v>246</v>
      </c>
      <c r="E94" s="7" t="s">
        <v>42</v>
      </c>
      <c r="F94" s="7">
        <v>15078368019</v>
      </c>
      <c r="G94" s="22" t="s">
        <v>247</v>
      </c>
      <c r="H94" s="7">
        <v>60</v>
      </c>
      <c r="I94" s="7">
        <v>38.5</v>
      </c>
      <c r="J94" s="7">
        <v>98.5</v>
      </c>
      <c r="K94" s="7">
        <v>3</v>
      </c>
      <c r="L94" s="12">
        <f>VLOOKUP(D94,[1]面试成绩!$C$5:$J$107,2,FALSE)</f>
        <v>0</v>
      </c>
      <c r="M94" s="12">
        <f>VLOOKUP(D94,[1]面试成绩!$C$5:$J$107,3,FALSE)</f>
        <v>0</v>
      </c>
      <c r="N94" s="12">
        <f>VLOOKUP(D94,[1]面试成绩!$C$5:$J$107,4,FALSE)</f>
        <v>0</v>
      </c>
      <c r="O94" s="12">
        <f>VLOOKUP(D94,[1]面试成绩!$C$5:$J$107,5,FALSE)</f>
        <v>0</v>
      </c>
      <c r="P94" s="12">
        <f>VLOOKUP(D94,[1]面试成绩!$C$5:$J$107,6,FALSE)</f>
        <v>0</v>
      </c>
      <c r="Q94" s="12">
        <f>VLOOKUP(D94,[1]面试成绩!$C$5:$J$107,7,FALSE)</f>
        <v>0</v>
      </c>
      <c r="R94" s="12">
        <f>VLOOKUP(D94,[1]面试成绩!$C$5:$J$107,8,FALSE)</f>
        <v>0</v>
      </c>
      <c r="S94" s="12">
        <f t="shared" si="6"/>
        <v>0</v>
      </c>
      <c r="T94" s="7">
        <f>SUMPRODUCT(($C$4:$C$109=C94)*($S$4:$S$109&gt;S94))+1</f>
        <v>3</v>
      </c>
      <c r="U94" s="7">
        <f t="shared" si="7"/>
        <v>49.25</v>
      </c>
      <c r="V94" s="7">
        <f t="shared" si="8"/>
        <v>3</v>
      </c>
      <c r="W94" s="7" t="s">
        <v>46</v>
      </c>
      <c r="X94" s="7" t="s">
        <v>36</v>
      </c>
      <c r="Y94" s="12">
        <f t="shared" si="9"/>
        <v>19.7</v>
      </c>
      <c r="Z94" s="7" t="s">
        <v>36</v>
      </c>
      <c r="AA94" s="7"/>
      <c r="AB94" s="7"/>
    </row>
    <row r="95" s="1" customFormat="1" ht="27" customHeight="1" spans="1:28">
      <c r="A95" s="7">
        <v>92</v>
      </c>
      <c r="B95" s="7" t="s">
        <v>248</v>
      </c>
      <c r="C95" s="9">
        <v>45032534</v>
      </c>
      <c r="D95" s="7" t="s">
        <v>249</v>
      </c>
      <c r="E95" s="7" t="s">
        <v>42</v>
      </c>
      <c r="F95" s="7">
        <v>15277317212</v>
      </c>
      <c r="G95" s="22" t="s">
        <v>250</v>
      </c>
      <c r="H95" s="7" t="s">
        <v>35</v>
      </c>
      <c r="I95" s="7" t="s">
        <v>35</v>
      </c>
      <c r="J95" s="7" t="s">
        <v>35</v>
      </c>
      <c r="K95" s="7"/>
      <c r="L95" s="12">
        <f>VLOOKUP(D95,[1]面试成绩!$C$5:$J$107,2,FALSE)</f>
        <v>75.5</v>
      </c>
      <c r="M95" s="12">
        <f>VLOOKUP(D95,[1]面试成绩!$C$5:$J$107,3,FALSE)</f>
        <v>76.5</v>
      </c>
      <c r="N95" s="12">
        <f>VLOOKUP(D95,[1]面试成绩!$C$5:$J$107,4,FALSE)</f>
        <v>81.5</v>
      </c>
      <c r="O95" s="12">
        <f>VLOOKUP(D95,[1]面试成绩!$C$5:$J$107,5,FALSE)</f>
        <v>83.35</v>
      </c>
      <c r="P95" s="12">
        <f>VLOOKUP(D95,[1]面试成绩!$C$5:$J$107,6,FALSE)</f>
        <v>82.5</v>
      </c>
      <c r="Q95" s="12">
        <f>VLOOKUP(D95,[1]面试成绩!$C$5:$J$107,7,FALSE)</f>
        <v>84.8</v>
      </c>
      <c r="R95" s="12">
        <f>VLOOKUP(D95,[1]面试成绩!$C$5:$J$107,8,FALSE)</f>
        <v>83.5</v>
      </c>
      <c r="S95" s="12">
        <f t="shared" si="6"/>
        <v>407.35</v>
      </c>
      <c r="T95" s="7">
        <f>SUMPRODUCT(($C$4:$C$109=C95)*($S$4:$S$109&gt;S95))+1</f>
        <v>1</v>
      </c>
      <c r="U95" s="15" t="s">
        <v>35</v>
      </c>
      <c r="V95" s="7" t="s">
        <v>36</v>
      </c>
      <c r="W95" s="7">
        <f t="shared" si="10"/>
        <v>81.47</v>
      </c>
      <c r="X95" s="7">
        <f t="shared" si="11"/>
        <v>1</v>
      </c>
      <c r="Y95" s="12">
        <f>S95/5</f>
        <v>81.47</v>
      </c>
      <c r="Z95" s="7">
        <f>SUMPRODUCT(($C$4:$C$109=C95)*($Y$4:$Y$109&gt;Y95))+1</f>
        <v>1</v>
      </c>
      <c r="AA95" s="7">
        <v>1</v>
      </c>
      <c r="AB95" s="7" t="s">
        <v>37</v>
      </c>
    </row>
    <row r="96" s="1" customFormat="1" ht="27" customHeight="1" spans="1:28">
      <c r="A96" s="7">
        <v>93</v>
      </c>
      <c r="B96" s="7"/>
      <c r="C96" s="9">
        <v>45032534</v>
      </c>
      <c r="D96" s="7" t="s">
        <v>251</v>
      </c>
      <c r="E96" s="7" t="s">
        <v>42</v>
      </c>
      <c r="F96" s="7">
        <v>18078426998</v>
      </c>
      <c r="G96" s="22" t="s">
        <v>252</v>
      </c>
      <c r="H96" s="7" t="s">
        <v>35</v>
      </c>
      <c r="I96" s="7" t="s">
        <v>35</v>
      </c>
      <c r="J96" s="7" t="s">
        <v>35</v>
      </c>
      <c r="K96" s="7"/>
      <c r="L96" s="12">
        <f>VLOOKUP(D96,[1]面试成绩!$C$5:$J$107,2,FALSE)</f>
        <v>70.5</v>
      </c>
      <c r="M96" s="12">
        <f>VLOOKUP(D96,[1]面试成绩!$C$5:$J$107,3,FALSE)</f>
        <v>70.5</v>
      </c>
      <c r="N96" s="12">
        <f>VLOOKUP(D96,[1]面试成绩!$C$5:$J$107,4,FALSE)</f>
        <v>79.5</v>
      </c>
      <c r="O96" s="12">
        <f>VLOOKUP(D96,[1]面试成绩!$C$5:$J$107,5,FALSE)</f>
        <v>84.67</v>
      </c>
      <c r="P96" s="12">
        <f>VLOOKUP(D96,[1]面试成绩!$C$5:$J$107,6,FALSE)</f>
        <v>87.7</v>
      </c>
      <c r="Q96" s="12">
        <f>VLOOKUP(D96,[1]面试成绩!$C$5:$J$107,7,FALSE)</f>
        <v>80.6</v>
      </c>
      <c r="R96" s="12">
        <f>VLOOKUP(D96,[1]面试成绩!$C$5:$J$107,8,FALSE)</f>
        <v>85.3</v>
      </c>
      <c r="S96" s="12">
        <f t="shared" si="6"/>
        <v>400.57</v>
      </c>
      <c r="T96" s="7">
        <f>SUMPRODUCT(($C$4:$C$109=C96)*($S$4:$S$109&gt;S96))+1</f>
        <v>2</v>
      </c>
      <c r="U96" s="15" t="s">
        <v>35</v>
      </c>
      <c r="V96" s="7" t="s">
        <v>36</v>
      </c>
      <c r="W96" s="7">
        <f t="shared" si="10"/>
        <v>80.114</v>
      </c>
      <c r="X96" s="7">
        <f t="shared" si="11"/>
        <v>2</v>
      </c>
      <c r="Y96" s="12">
        <f>S96/5</f>
        <v>80.114</v>
      </c>
      <c r="Z96" s="7">
        <f>SUMPRODUCT(($C$4:$C$109=C96)*($Y$4:$Y$109&gt;Y96))+1</f>
        <v>2</v>
      </c>
      <c r="AA96" s="7"/>
      <c r="AB96" s="7"/>
    </row>
    <row r="97" s="1" customFormat="1" ht="27" customHeight="1" spans="1:28">
      <c r="A97" s="7">
        <v>94</v>
      </c>
      <c r="B97" s="7" t="s">
        <v>253</v>
      </c>
      <c r="C97" s="9">
        <v>45032535</v>
      </c>
      <c r="D97" s="7" t="s">
        <v>254</v>
      </c>
      <c r="E97" s="7" t="s">
        <v>42</v>
      </c>
      <c r="F97" s="7">
        <v>13471309699</v>
      </c>
      <c r="G97" s="7" t="s">
        <v>255</v>
      </c>
      <c r="H97" s="7">
        <v>90</v>
      </c>
      <c r="I97" s="7">
        <v>90.5</v>
      </c>
      <c r="J97" s="7">
        <v>180.5</v>
      </c>
      <c r="K97" s="7">
        <v>1</v>
      </c>
      <c r="L97" s="12">
        <f>VLOOKUP(D97,[1]面试成绩!$C$5:$J$110,2,FALSE)</f>
        <v>80.4</v>
      </c>
      <c r="M97" s="12">
        <f>VLOOKUP(D97,[1]面试成绩!$C$5:$J$110,3,FALSE)</f>
        <v>80.1</v>
      </c>
      <c r="N97" s="12">
        <f>VLOOKUP(D97,[1]面试成绩!$C$5:$J$110,4,FALSE)</f>
        <v>82.1</v>
      </c>
      <c r="O97" s="12">
        <f>VLOOKUP(D97,[1]面试成绩!$C$5:$J$110,5,FALSE)</f>
        <v>80.25</v>
      </c>
      <c r="P97" s="12">
        <f>VLOOKUP(D97,[1]面试成绩!$C$5:$J$110,6,FALSE)</f>
        <v>80.5</v>
      </c>
      <c r="Q97" s="12">
        <f>VLOOKUP(D97,[1]面试成绩!$C$5:$J$110,7,FALSE)</f>
        <v>80.3</v>
      </c>
      <c r="R97" s="12">
        <f>VLOOKUP(D97,[1]面试成绩!$C$5:$J$110,8,FALSE)</f>
        <v>79.5</v>
      </c>
      <c r="S97" s="12">
        <f t="shared" si="6"/>
        <v>401.55</v>
      </c>
      <c r="T97" s="7">
        <f>SUMPRODUCT(($C$4:$C$109=C97)*($S$4:$S$109&gt;S97))+1</f>
        <v>5</v>
      </c>
      <c r="U97" s="7">
        <f t="shared" ref="U97:U109" si="12">J97/2</f>
        <v>90.25</v>
      </c>
      <c r="V97" s="7">
        <f t="shared" ref="V97:V109" si="13">K97</f>
        <v>1</v>
      </c>
      <c r="W97" s="7">
        <f t="shared" si="10"/>
        <v>80.31</v>
      </c>
      <c r="X97" s="7">
        <f t="shared" si="11"/>
        <v>5</v>
      </c>
      <c r="Y97" s="12">
        <f t="shared" ref="Y97:Y109" si="14">J97/2*0.4+S97/5*0.6</f>
        <v>84.286</v>
      </c>
      <c r="Z97" s="7">
        <f>SUMPRODUCT(($C$4:$C$109=C97)*($Y$4:$Y$109&gt;Y97))+1</f>
        <v>1</v>
      </c>
      <c r="AA97" s="7">
        <v>2</v>
      </c>
      <c r="AB97" s="7" t="s">
        <v>37</v>
      </c>
    </row>
    <row r="98" s="1" customFormat="1" ht="27" customHeight="1" spans="1:28">
      <c r="A98" s="7">
        <v>95</v>
      </c>
      <c r="B98" s="7"/>
      <c r="C98" s="9">
        <v>45032535</v>
      </c>
      <c r="D98" s="7" t="s">
        <v>256</v>
      </c>
      <c r="E98" s="7" t="s">
        <v>42</v>
      </c>
      <c r="F98" s="7">
        <v>18978313969</v>
      </c>
      <c r="G98" s="7" t="s">
        <v>257</v>
      </c>
      <c r="H98" s="7">
        <v>79</v>
      </c>
      <c r="I98" s="7">
        <v>76</v>
      </c>
      <c r="J98" s="7">
        <v>155</v>
      </c>
      <c r="K98" s="7">
        <v>2</v>
      </c>
      <c r="L98" s="12">
        <f>VLOOKUP(D98,[1]面试成绩!$C$5:$J$110,2,FALSE)</f>
        <v>80.2</v>
      </c>
      <c r="M98" s="12">
        <f>VLOOKUP(D98,[1]面试成绩!$C$5:$J$110,3,FALSE)</f>
        <v>79.3</v>
      </c>
      <c r="N98" s="12">
        <f>VLOOKUP(D98,[1]面试成绩!$C$5:$J$110,4,FALSE)</f>
        <v>80.5</v>
      </c>
      <c r="O98" s="12">
        <f>VLOOKUP(D98,[1]面试成绩!$C$5:$J$110,5,FALSE)</f>
        <v>83.27</v>
      </c>
      <c r="P98" s="12">
        <f>VLOOKUP(D98,[1]面试成绩!$C$5:$J$110,6,FALSE)</f>
        <v>84.5</v>
      </c>
      <c r="Q98" s="12">
        <f>VLOOKUP(D98,[1]面试成绩!$C$5:$J$110,7,FALSE)</f>
        <v>85.7</v>
      </c>
      <c r="R98" s="12">
        <f>VLOOKUP(D98,[1]面试成绩!$C$5:$J$110,8,FALSE)</f>
        <v>80.2</v>
      </c>
      <c r="S98" s="12">
        <f t="shared" si="6"/>
        <v>408.67</v>
      </c>
      <c r="T98" s="7">
        <f>SUMPRODUCT(($C$4:$C$109=C98)*($S$4:$S$109&gt;S98))+1</f>
        <v>4</v>
      </c>
      <c r="U98" s="7">
        <f t="shared" si="12"/>
        <v>77.5</v>
      </c>
      <c r="V98" s="7">
        <f t="shared" si="13"/>
        <v>2</v>
      </c>
      <c r="W98" s="7">
        <f t="shared" si="10"/>
        <v>81.734</v>
      </c>
      <c r="X98" s="7">
        <f t="shared" si="11"/>
        <v>4</v>
      </c>
      <c r="Y98" s="12">
        <f t="shared" si="14"/>
        <v>80.0404</v>
      </c>
      <c r="Z98" s="7">
        <f>SUMPRODUCT(($C$4:$C$109=C98)*($Y$4:$Y$109&gt;Y98))+1</f>
        <v>2</v>
      </c>
      <c r="AA98" s="7"/>
      <c r="AB98" s="7" t="s">
        <v>37</v>
      </c>
    </row>
    <row r="99" s="1" customFormat="1" ht="27" customHeight="1" spans="1:28">
      <c r="A99" s="7">
        <v>96</v>
      </c>
      <c r="B99" s="7"/>
      <c r="C99" s="9">
        <v>45032535</v>
      </c>
      <c r="D99" s="7" t="s">
        <v>258</v>
      </c>
      <c r="E99" s="7" t="s">
        <v>42</v>
      </c>
      <c r="F99" s="7">
        <v>18177377550</v>
      </c>
      <c r="G99" s="7" t="s">
        <v>259</v>
      </c>
      <c r="H99" s="7">
        <v>79</v>
      </c>
      <c r="I99" s="7">
        <v>69</v>
      </c>
      <c r="J99" s="7">
        <v>148</v>
      </c>
      <c r="K99" s="7">
        <v>3</v>
      </c>
      <c r="L99" s="12">
        <f>VLOOKUP(D99,[1]面试成绩!$C$5:$J$110,2,FALSE)</f>
        <v>82.5</v>
      </c>
      <c r="M99" s="12">
        <f>VLOOKUP(D99,[1]面试成绩!$C$5:$J$110,3,FALSE)</f>
        <v>82.8</v>
      </c>
      <c r="N99" s="12">
        <f>VLOOKUP(D99,[1]面试成绩!$C$5:$J$110,4,FALSE)</f>
        <v>85.5</v>
      </c>
      <c r="O99" s="12">
        <f>VLOOKUP(D99,[1]面试成绩!$C$5:$J$110,5,FALSE)</f>
        <v>82.85</v>
      </c>
      <c r="P99" s="12">
        <f>VLOOKUP(D99,[1]面试成绩!$C$5:$J$110,6,FALSE)</f>
        <v>83.5</v>
      </c>
      <c r="Q99" s="12">
        <f>VLOOKUP(D99,[1]面试成绩!$C$5:$J$110,7,FALSE)</f>
        <v>87.9</v>
      </c>
      <c r="R99" s="12">
        <f>VLOOKUP(D99,[1]面试成绩!$C$5:$J$110,8,FALSE)</f>
        <v>82.3</v>
      </c>
      <c r="S99" s="12">
        <f t="shared" si="6"/>
        <v>417.15</v>
      </c>
      <c r="T99" s="7">
        <f>SUMPRODUCT(($C$4:$C$109=C99)*($S$4:$S$109&gt;S99))+1</f>
        <v>1</v>
      </c>
      <c r="U99" s="7">
        <f t="shared" si="12"/>
        <v>74</v>
      </c>
      <c r="V99" s="7">
        <f t="shared" si="13"/>
        <v>3</v>
      </c>
      <c r="W99" s="7">
        <f t="shared" si="10"/>
        <v>83.43</v>
      </c>
      <c r="X99" s="7">
        <f t="shared" si="11"/>
        <v>1</v>
      </c>
      <c r="Y99" s="12">
        <f t="shared" si="14"/>
        <v>79.658</v>
      </c>
      <c r="Z99" s="7">
        <f>SUMPRODUCT(($C$4:$C$109=C99)*($Y$4:$Y$109&gt;Y99))+1</f>
        <v>3</v>
      </c>
      <c r="AA99" s="7"/>
      <c r="AB99" s="7"/>
    </row>
    <row r="100" s="1" customFormat="1" ht="27" customHeight="1" spans="1:28">
      <c r="A100" s="7">
        <v>97</v>
      </c>
      <c r="B100" s="7"/>
      <c r="C100" s="9">
        <v>45032535</v>
      </c>
      <c r="D100" s="7" t="s">
        <v>260</v>
      </c>
      <c r="E100" s="7" t="s">
        <v>42</v>
      </c>
      <c r="F100" s="7">
        <v>15777383101</v>
      </c>
      <c r="G100" s="7" t="s">
        <v>261</v>
      </c>
      <c r="H100" s="7">
        <v>74</v>
      </c>
      <c r="I100" s="7">
        <v>71</v>
      </c>
      <c r="J100" s="7">
        <v>145</v>
      </c>
      <c r="K100" s="7">
        <v>4</v>
      </c>
      <c r="L100" s="12">
        <f>VLOOKUP(D100,[1]面试成绩!$C$5:$J$110,2,FALSE)</f>
        <v>81.4</v>
      </c>
      <c r="M100" s="12">
        <f>VLOOKUP(D100,[1]面试成绩!$C$5:$J$110,3,FALSE)</f>
        <v>82.7</v>
      </c>
      <c r="N100" s="12">
        <f>VLOOKUP(D100,[1]面试成绩!$C$5:$J$110,4,FALSE)</f>
        <v>84.1</v>
      </c>
      <c r="O100" s="12">
        <f>VLOOKUP(D100,[1]面试成绩!$C$5:$J$110,5,FALSE)</f>
        <v>83.65</v>
      </c>
      <c r="P100" s="12">
        <f>VLOOKUP(D100,[1]面试成绩!$C$5:$J$110,6,FALSE)</f>
        <v>83.5</v>
      </c>
      <c r="Q100" s="12">
        <f>VLOOKUP(D100,[1]面试成绩!$C$5:$J$110,7,FALSE)</f>
        <v>83.5</v>
      </c>
      <c r="R100" s="12">
        <f>VLOOKUP(D100,[1]面试成绩!$C$5:$J$110,8,FALSE)</f>
        <v>78.5</v>
      </c>
      <c r="S100" s="12">
        <f t="shared" si="6"/>
        <v>414.75</v>
      </c>
      <c r="T100" s="7">
        <f>SUMPRODUCT(($C$4:$C$109=C100)*($S$4:$S$109&gt;S100))+1</f>
        <v>3</v>
      </c>
      <c r="U100" s="7">
        <f t="shared" si="12"/>
        <v>72.5</v>
      </c>
      <c r="V100" s="7">
        <f t="shared" si="13"/>
        <v>4</v>
      </c>
      <c r="W100" s="7">
        <f t="shared" si="10"/>
        <v>82.95</v>
      </c>
      <c r="X100" s="7">
        <f t="shared" si="11"/>
        <v>3</v>
      </c>
      <c r="Y100" s="12">
        <f t="shared" si="14"/>
        <v>78.77</v>
      </c>
      <c r="Z100" s="7">
        <f>SUMPRODUCT(($C$4:$C$109=C100)*($Y$4:$Y$109&gt;Y100))+1</f>
        <v>4</v>
      </c>
      <c r="AA100" s="7"/>
      <c r="AB100" s="7"/>
    </row>
    <row r="101" s="1" customFormat="1" ht="27" customHeight="1" spans="1:28">
      <c r="A101" s="7">
        <v>98</v>
      </c>
      <c r="B101" s="7"/>
      <c r="C101" s="9">
        <v>45032535</v>
      </c>
      <c r="D101" s="7" t="s">
        <v>262</v>
      </c>
      <c r="E101" s="7" t="s">
        <v>42</v>
      </c>
      <c r="F101" s="7">
        <v>17377387295</v>
      </c>
      <c r="G101" s="7" t="s">
        <v>263</v>
      </c>
      <c r="H101" s="7">
        <v>72.5</v>
      </c>
      <c r="I101" s="7">
        <v>71.5</v>
      </c>
      <c r="J101" s="7">
        <v>144</v>
      </c>
      <c r="K101" s="7">
        <v>5</v>
      </c>
      <c r="L101" s="12">
        <f>VLOOKUP(D101,[1]面试成绩!$C$5:$J$110,2,FALSE)</f>
        <v>82.2</v>
      </c>
      <c r="M101" s="12">
        <f>VLOOKUP(D101,[1]面试成绩!$C$5:$J$110,3,FALSE)</f>
        <v>82.4</v>
      </c>
      <c r="N101" s="12">
        <f>VLOOKUP(D101,[1]面试成绩!$C$5:$J$110,4,FALSE)</f>
        <v>85.6</v>
      </c>
      <c r="O101" s="12">
        <f>VLOOKUP(D101,[1]面试成绩!$C$5:$J$110,5,FALSE)</f>
        <v>83.25</v>
      </c>
      <c r="P101" s="12">
        <f>VLOOKUP(D101,[1]面试成绩!$C$5:$J$110,6,FALSE)</f>
        <v>80.5</v>
      </c>
      <c r="Q101" s="12">
        <f>VLOOKUP(D101,[1]面试成绩!$C$5:$J$110,7,FALSE)</f>
        <v>87.1</v>
      </c>
      <c r="R101" s="12">
        <f>VLOOKUP(D101,[1]面试成绩!$C$5:$J$110,8,FALSE)</f>
        <v>82.3</v>
      </c>
      <c r="S101" s="12">
        <f t="shared" si="6"/>
        <v>415.75</v>
      </c>
      <c r="T101" s="7">
        <f>SUMPRODUCT(($C$4:$C$109=C101)*($S$4:$S$109&gt;S101))+1</f>
        <v>2</v>
      </c>
      <c r="U101" s="7">
        <f t="shared" si="12"/>
        <v>72</v>
      </c>
      <c r="V101" s="7">
        <f t="shared" si="13"/>
        <v>5</v>
      </c>
      <c r="W101" s="7">
        <f t="shared" si="10"/>
        <v>83.15</v>
      </c>
      <c r="X101" s="7">
        <f t="shared" si="11"/>
        <v>2</v>
      </c>
      <c r="Y101" s="12">
        <f t="shared" si="14"/>
        <v>78.69</v>
      </c>
      <c r="Z101" s="7">
        <f>SUMPRODUCT(($C$4:$C$109=C101)*($Y$4:$Y$109&gt;Y101))+1</f>
        <v>5</v>
      </c>
      <c r="AA101" s="7"/>
      <c r="AB101" s="7"/>
    </row>
    <row r="102" s="1" customFormat="1" ht="27" customHeight="1" spans="1:28">
      <c r="A102" s="7">
        <v>99</v>
      </c>
      <c r="B102" s="7"/>
      <c r="C102" s="9">
        <v>45032535</v>
      </c>
      <c r="D102" s="7" t="s">
        <v>264</v>
      </c>
      <c r="E102" s="7" t="s">
        <v>42</v>
      </c>
      <c r="F102" s="7">
        <v>18977807539</v>
      </c>
      <c r="G102" s="7" t="s">
        <v>265</v>
      </c>
      <c r="H102" s="7">
        <v>73</v>
      </c>
      <c r="I102" s="7">
        <v>58</v>
      </c>
      <c r="J102" s="7">
        <v>131</v>
      </c>
      <c r="K102" s="7">
        <v>6</v>
      </c>
      <c r="L102" s="12">
        <f>VLOOKUP(D102,[1]面试成绩!$C$5:$J$110,2,FALSE)</f>
        <v>74.5</v>
      </c>
      <c r="M102" s="12">
        <f>VLOOKUP(D102,[1]面试成绩!$C$5:$J$110,3,FALSE)</f>
        <v>77.9</v>
      </c>
      <c r="N102" s="12">
        <f>VLOOKUP(D102,[1]面试成绩!$C$5:$J$110,4,FALSE)</f>
        <v>80.7</v>
      </c>
      <c r="O102" s="12">
        <f>VLOOKUP(D102,[1]面试成绩!$C$5:$J$110,5,FALSE)</f>
        <v>81.75</v>
      </c>
      <c r="P102" s="12">
        <f>VLOOKUP(D102,[1]面试成绩!$C$5:$J$110,6,FALSE)</f>
        <v>79.5</v>
      </c>
      <c r="Q102" s="12">
        <f>VLOOKUP(D102,[1]面试成绩!$C$5:$J$110,7,FALSE)</f>
        <v>78.5</v>
      </c>
      <c r="R102" s="12">
        <f>VLOOKUP(D102,[1]面试成绩!$C$5:$J$110,8,FALSE)</f>
        <v>76.5</v>
      </c>
      <c r="S102" s="12">
        <f t="shared" si="6"/>
        <v>393.1</v>
      </c>
      <c r="T102" s="7">
        <f>SUMPRODUCT(($C$4:$C$109=C102)*($S$4:$S$109&gt;S102))+1</f>
        <v>6</v>
      </c>
      <c r="U102" s="7">
        <f t="shared" si="12"/>
        <v>65.5</v>
      </c>
      <c r="V102" s="7">
        <f t="shared" si="13"/>
        <v>6</v>
      </c>
      <c r="W102" s="7">
        <f t="shared" si="10"/>
        <v>78.62</v>
      </c>
      <c r="X102" s="7">
        <f t="shared" si="11"/>
        <v>6</v>
      </c>
      <c r="Y102" s="12">
        <f t="shared" si="14"/>
        <v>73.372</v>
      </c>
      <c r="Z102" s="7">
        <f>SUMPRODUCT(($C$4:$C$109=C102)*($Y$4:$Y$109&gt;Y102))+1</f>
        <v>6</v>
      </c>
      <c r="AA102" s="7"/>
      <c r="AB102" s="7"/>
    </row>
    <row r="103" s="1" customFormat="1" ht="27" customHeight="1" spans="1:28">
      <c r="A103" s="7">
        <v>100</v>
      </c>
      <c r="B103" s="7" t="s">
        <v>266</v>
      </c>
      <c r="C103" s="9">
        <v>45032536</v>
      </c>
      <c r="D103" s="7" t="s">
        <v>267</v>
      </c>
      <c r="E103" s="7" t="s">
        <v>42</v>
      </c>
      <c r="F103" s="7">
        <v>13481362600</v>
      </c>
      <c r="G103" s="7" t="s">
        <v>268</v>
      </c>
      <c r="H103" s="7">
        <v>72.5</v>
      </c>
      <c r="I103" s="7">
        <v>76</v>
      </c>
      <c r="J103" s="7">
        <v>148.5</v>
      </c>
      <c r="K103" s="7">
        <v>1</v>
      </c>
      <c r="L103" s="12">
        <f>VLOOKUP(D103,[1]面试成绩!$C$5:$J$110,2,FALSE)</f>
        <v>84.8</v>
      </c>
      <c r="M103" s="12">
        <f>VLOOKUP(D103,[1]面试成绩!$C$5:$J$110,3,FALSE)</f>
        <v>77.5</v>
      </c>
      <c r="N103" s="12">
        <f>VLOOKUP(D103,[1]面试成绩!$C$5:$J$110,4,FALSE)</f>
        <v>84.5</v>
      </c>
      <c r="O103" s="12">
        <f>VLOOKUP(D103,[1]面试成绩!$C$5:$J$110,5,FALSE)</f>
        <v>83.82</v>
      </c>
      <c r="P103" s="12">
        <f>VLOOKUP(D103,[1]面试成绩!$C$5:$J$110,6,FALSE)</f>
        <v>79.6</v>
      </c>
      <c r="Q103" s="12">
        <f>VLOOKUP(D103,[1]面试成绩!$C$5:$J$110,7,FALSE)</f>
        <v>83.5</v>
      </c>
      <c r="R103" s="12">
        <f>VLOOKUP(D103,[1]面试成绩!$C$5:$J$110,8,FALSE)</f>
        <v>86.2</v>
      </c>
      <c r="S103" s="12">
        <f t="shared" si="6"/>
        <v>416.22</v>
      </c>
      <c r="T103" s="7">
        <f>SUMPRODUCT(($C$4:$C$109=C103)*($S$4:$S$109&gt;S103))+1</f>
        <v>1</v>
      </c>
      <c r="U103" s="7">
        <f t="shared" si="12"/>
        <v>74.25</v>
      </c>
      <c r="V103" s="7">
        <f t="shared" si="13"/>
        <v>1</v>
      </c>
      <c r="W103" s="7">
        <f t="shared" si="10"/>
        <v>83.244</v>
      </c>
      <c r="X103" s="7">
        <f t="shared" si="11"/>
        <v>1</v>
      </c>
      <c r="Y103" s="12">
        <f t="shared" si="14"/>
        <v>79.6464</v>
      </c>
      <c r="Z103" s="7">
        <f>SUMPRODUCT(($C$4:$C$109=C103)*($Y$4:$Y$109&gt;Y103))+1</f>
        <v>1</v>
      </c>
      <c r="AA103" s="7">
        <v>1</v>
      </c>
      <c r="AB103" s="7" t="s">
        <v>37</v>
      </c>
    </row>
    <row r="104" s="1" customFormat="1" ht="27" customHeight="1" spans="1:28">
      <c r="A104" s="7">
        <v>101</v>
      </c>
      <c r="B104" s="7" t="s">
        <v>269</v>
      </c>
      <c r="C104" s="9">
        <v>45032537</v>
      </c>
      <c r="D104" s="7" t="s">
        <v>270</v>
      </c>
      <c r="E104" s="7" t="s">
        <v>42</v>
      </c>
      <c r="F104" s="7">
        <v>13882766295</v>
      </c>
      <c r="G104" s="22" t="s">
        <v>271</v>
      </c>
      <c r="H104" s="7">
        <v>84.5</v>
      </c>
      <c r="I104" s="7">
        <v>71</v>
      </c>
      <c r="J104" s="7">
        <v>155.5</v>
      </c>
      <c r="K104" s="7">
        <v>1</v>
      </c>
      <c r="L104" s="12">
        <f>VLOOKUP(D104,[1]面试成绩!$C$5:$J$110,2,FALSE)</f>
        <v>79.1</v>
      </c>
      <c r="M104" s="12">
        <f>VLOOKUP(D104,[1]面试成绩!$C$5:$J$110,3,FALSE)</f>
        <v>85.4</v>
      </c>
      <c r="N104" s="12">
        <f>VLOOKUP(D104,[1]面试成绩!$C$5:$J$110,4,FALSE)</f>
        <v>80.3</v>
      </c>
      <c r="O104" s="12">
        <f>VLOOKUP(D104,[1]面试成绩!$C$5:$J$110,5,FALSE)</f>
        <v>84.34</v>
      </c>
      <c r="P104" s="12">
        <f>VLOOKUP(D104,[1]面试成绩!$C$5:$J$110,6,FALSE)</f>
        <v>77.6</v>
      </c>
      <c r="Q104" s="12">
        <f>VLOOKUP(D104,[1]面试成绩!$C$5:$J$110,7,FALSE)</f>
        <v>73.4</v>
      </c>
      <c r="R104" s="12">
        <f>VLOOKUP(D104,[1]面试成绩!$C$5:$J$110,8,FALSE)</f>
        <v>81.2</v>
      </c>
      <c r="S104" s="12">
        <f t="shared" si="6"/>
        <v>402.54</v>
      </c>
      <c r="T104" s="7">
        <f>SUMPRODUCT(($C$4:$C$109=C104)*($S$4:$S$109&gt;S104))+1</f>
        <v>2</v>
      </c>
      <c r="U104" s="7">
        <f t="shared" si="12"/>
        <v>77.75</v>
      </c>
      <c r="V104" s="7">
        <f t="shared" si="13"/>
        <v>1</v>
      </c>
      <c r="W104" s="7">
        <f t="shared" si="10"/>
        <v>80.508</v>
      </c>
      <c r="X104" s="7">
        <f t="shared" si="11"/>
        <v>2</v>
      </c>
      <c r="Y104" s="12">
        <f t="shared" si="14"/>
        <v>79.4048</v>
      </c>
      <c r="Z104" s="7">
        <f>SUMPRODUCT(($C$4:$C$109=C104)*($Y$4:$Y$109&gt;Y104))+1</f>
        <v>1</v>
      </c>
      <c r="AA104" s="7">
        <v>2</v>
      </c>
      <c r="AB104" s="7" t="s">
        <v>37</v>
      </c>
    </row>
    <row r="105" s="1" customFormat="1" ht="27" customHeight="1" spans="1:28">
      <c r="A105" s="7">
        <v>102</v>
      </c>
      <c r="B105" s="7"/>
      <c r="C105" s="9">
        <v>45032537</v>
      </c>
      <c r="D105" s="7" t="s">
        <v>272</v>
      </c>
      <c r="E105" s="7" t="s">
        <v>42</v>
      </c>
      <c r="F105" s="7">
        <v>15677310508</v>
      </c>
      <c r="G105" s="22" t="s">
        <v>273</v>
      </c>
      <c r="H105" s="7">
        <v>62</v>
      </c>
      <c r="I105" s="7">
        <v>65.5</v>
      </c>
      <c r="J105" s="7">
        <v>127.5</v>
      </c>
      <c r="K105" s="7">
        <v>2</v>
      </c>
      <c r="L105" s="12">
        <f>VLOOKUP(D105,[1]面试成绩!$C$5:$J$110,2,FALSE)</f>
        <v>85.7</v>
      </c>
      <c r="M105" s="12">
        <f>VLOOKUP(D105,[1]面试成绩!$C$5:$J$110,3,FALSE)</f>
        <v>88.8</v>
      </c>
      <c r="N105" s="12">
        <f>VLOOKUP(D105,[1]面试成绩!$C$5:$J$110,4,FALSE)</f>
        <v>82.4</v>
      </c>
      <c r="O105" s="12">
        <f>VLOOKUP(D105,[1]面试成绩!$C$5:$J$110,5,FALSE)</f>
        <v>81.14</v>
      </c>
      <c r="P105" s="12">
        <f>VLOOKUP(D105,[1]面试成绩!$C$5:$J$110,6,FALSE)</f>
        <v>78.7</v>
      </c>
      <c r="Q105" s="12">
        <f>VLOOKUP(D105,[1]面试成绩!$C$5:$J$110,7,FALSE)</f>
        <v>74.2</v>
      </c>
      <c r="R105" s="12">
        <f>VLOOKUP(D105,[1]面试成绩!$C$5:$J$110,8,FALSE)</f>
        <v>83.4</v>
      </c>
      <c r="S105" s="12">
        <f t="shared" si="6"/>
        <v>411.34</v>
      </c>
      <c r="T105" s="7">
        <f>SUMPRODUCT(($C$4:$C$109=C105)*($S$4:$S$109&gt;S105))+1</f>
        <v>1</v>
      </c>
      <c r="U105" s="7">
        <f t="shared" si="12"/>
        <v>63.75</v>
      </c>
      <c r="V105" s="7">
        <f t="shared" si="13"/>
        <v>2</v>
      </c>
      <c r="W105" s="7">
        <f t="shared" si="10"/>
        <v>82.268</v>
      </c>
      <c r="X105" s="7">
        <f t="shared" si="11"/>
        <v>1</v>
      </c>
      <c r="Y105" s="12">
        <f t="shared" si="14"/>
        <v>74.8608</v>
      </c>
      <c r="Z105" s="7">
        <f>SUMPRODUCT(($C$4:$C$109=C105)*($Y$4:$Y$109&gt;Y105))+1</f>
        <v>2</v>
      </c>
      <c r="AA105" s="7"/>
      <c r="AB105" s="7" t="s">
        <v>37</v>
      </c>
    </row>
    <row r="106" s="1" customFormat="1" ht="27" customHeight="1" spans="1:28">
      <c r="A106" s="7">
        <v>103</v>
      </c>
      <c r="B106" s="7" t="s">
        <v>274</v>
      </c>
      <c r="C106" s="9">
        <v>45032538</v>
      </c>
      <c r="D106" s="7" t="s">
        <v>275</v>
      </c>
      <c r="E106" s="7" t="s">
        <v>33</v>
      </c>
      <c r="F106" s="7">
        <v>18988475829</v>
      </c>
      <c r="G106" s="22" t="s">
        <v>276</v>
      </c>
      <c r="H106" s="7">
        <v>80</v>
      </c>
      <c r="I106" s="7">
        <v>70.5</v>
      </c>
      <c r="J106" s="7">
        <v>150.5</v>
      </c>
      <c r="K106" s="7">
        <v>1</v>
      </c>
      <c r="L106" s="12">
        <f>VLOOKUP(D106,[1]面试成绩!$C$5:$J$110,2,FALSE)</f>
        <v>0</v>
      </c>
      <c r="M106" s="12">
        <f>VLOOKUP(D106,[1]面试成绩!$C$5:$J$110,3,FALSE)</f>
        <v>0</v>
      </c>
      <c r="N106" s="12">
        <f>VLOOKUP(D106,[1]面试成绩!$C$5:$J$110,4,FALSE)</f>
        <v>0</v>
      </c>
      <c r="O106" s="12">
        <f>VLOOKUP(D106,[1]面试成绩!$C$5:$J$110,5,FALSE)</f>
        <v>0</v>
      </c>
      <c r="P106" s="12">
        <f>VLOOKUP(D106,[1]面试成绩!$C$5:$J$110,6,FALSE)</f>
        <v>0</v>
      </c>
      <c r="Q106" s="12">
        <f>VLOOKUP(D106,[1]面试成绩!$C$5:$J$110,7,FALSE)</f>
        <v>0</v>
      </c>
      <c r="R106" s="12">
        <f>VLOOKUP(D106,[1]面试成绩!$C$5:$J$110,8,FALSE)</f>
        <v>0</v>
      </c>
      <c r="S106" s="12">
        <f t="shared" si="6"/>
        <v>0</v>
      </c>
      <c r="T106" s="7">
        <f>SUMPRODUCT(($C$4:$C$109=C106)*($S$4:$S$109&gt;S106))+1</f>
        <v>1</v>
      </c>
      <c r="U106" s="7">
        <f t="shared" si="12"/>
        <v>75.25</v>
      </c>
      <c r="V106" s="7">
        <f t="shared" si="13"/>
        <v>1</v>
      </c>
      <c r="W106" s="7" t="s">
        <v>46</v>
      </c>
      <c r="X106" s="7" t="s">
        <v>36</v>
      </c>
      <c r="Y106" s="12">
        <f t="shared" si="14"/>
        <v>30.1</v>
      </c>
      <c r="Z106" s="7" t="s">
        <v>36</v>
      </c>
      <c r="AA106" s="7">
        <v>0</v>
      </c>
      <c r="AB106" s="7"/>
    </row>
    <row r="107" s="1" customFormat="1" ht="27" customHeight="1" spans="1:28">
      <c r="A107" s="7">
        <v>104</v>
      </c>
      <c r="B107" s="7"/>
      <c r="C107" s="9">
        <v>45032538</v>
      </c>
      <c r="D107" s="7" t="s">
        <v>277</v>
      </c>
      <c r="E107" s="7" t="s">
        <v>33</v>
      </c>
      <c r="F107" s="7">
        <v>15105268139</v>
      </c>
      <c r="G107" s="22" t="s">
        <v>278</v>
      </c>
      <c r="H107" s="7">
        <v>49</v>
      </c>
      <c r="I107" s="7">
        <v>56.5</v>
      </c>
      <c r="J107" s="7">
        <v>105.5</v>
      </c>
      <c r="K107" s="7">
        <v>2</v>
      </c>
      <c r="L107" s="12">
        <f>VLOOKUP(D107,[1]面试成绩!$C$5:$J$110,2,FALSE)</f>
        <v>0</v>
      </c>
      <c r="M107" s="12">
        <f>VLOOKUP(D107,[1]面试成绩!$C$5:$J$110,3,FALSE)</f>
        <v>0</v>
      </c>
      <c r="N107" s="12">
        <f>VLOOKUP(D107,[1]面试成绩!$C$5:$J$110,4,FALSE)</f>
        <v>0</v>
      </c>
      <c r="O107" s="12">
        <f>VLOOKUP(D107,[1]面试成绩!$C$5:$J$110,5,FALSE)</f>
        <v>0</v>
      </c>
      <c r="P107" s="12">
        <f>VLOOKUP(D107,[1]面试成绩!$C$5:$J$110,6,FALSE)</f>
        <v>0</v>
      </c>
      <c r="Q107" s="12">
        <f>VLOOKUP(D107,[1]面试成绩!$C$5:$J$110,7,FALSE)</f>
        <v>0</v>
      </c>
      <c r="R107" s="12">
        <f>VLOOKUP(D107,[1]面试成绩!$C$5:$J$110,8,FALSE)</f>
        <v>0</v>
      </c>
      <c r="S107" s="12">
        <f t="shared" si="6"/>
        <v>0</v>
      </c>
      <c r="T107" s="7">
        <f>SUMPRODUCT(($C$4:$C$109=C107)*($S$4:$S$109&gt;S107))+1</f>
        <v>1</v>
      </c>
      <c r="U107" s="7">
        <f t="shared" si="12"/>
        <v>52.75</v>
      </c>
      <c r="V107" s="7">
        <f t="shared" si="13"/>
        <v>2</v>
      </c>
      <c r="W107" s="7" t="s">
        <v>46</v>
      </c>
      <c r="X107" s="7" t="s">
        <v>36</v>
      </c>
      <c r="Y107" s="12">
        <f t="shared" si="14"/>
        <v>21.1</v>
      </c>
      <c r="Z107" s="7" t="s">
        <v>36</v>
      </c>
      <c r="AA107" s="7"/>
      <c r="AB107" s="7"/>
    </row>
    <row r="108" s="1" customFormat="1" ht="27" customHeight="1" spans="1:28">
      <c r="A108" s="7">
        <v>105</v>
      </c>
      <c r="B108" s="7" t="s">
        <v>279</v>
      </c>
      <c r="C108" s="9">
        <v>45032540</v>
      </c>
      <c r="D108" s="7" t="s">
        <v>280</v>
      </c>
      <c r="E108" s="7" t="s">
        <v>42</v>
      </c>
      <c r="F108" s="7">
        <v>18163735084</v>
      </c>
      <c r="G108" s="22" t="s">
        <v>281</v>
      </c>
      <c r="H108" s="7">
        <v>78</v>
      </c>
      <c r="I108" s="7">
        <v>92.5</v>
      </c>
      <c r="J108" s="7">
        <v>170.5</v>
      </c>
      <c r="K108" s="7">
        <v>1</v>
      </c>
      <c r="L108" s="12">
        <f>VLOOKUP(D108,[1]面试成绩!$C$5:$J$110,2,FALSE)</f>
        <v>82.6</v>
      </c>
      <c r="M108" s="12">
        <f>VLOOKUP(D108,[1]面试成绩!$C$5:$J$110,3,FALSE)</f>
        <v>86.4</v>
      </c>
      <c r="N108" s="12">
        <f>VLOOKUP(D108,[1]面试成绩!$C$5:$J$110,4,FALSE)</f>
        <v>72.2</v>
      </c>
      <c r="O108" s="12">
        <f>VLOOKUP(D108,[1]面试成绩!$C$5:$J$110,5,FALSE)</f>
        <v>84.69</v>
      </c>
      <c r="P108" s="12">
        <f>VLOOKUP(D108,[1]面试成绩!$C$5:$J$110,6,FALSE)</f>
        <v>80.8</v>
      </c>
      <c r="Q108" s="12">
        <f>VLOOKUP(D108,[1]面试成绩!$C$5:$J$110,7,FALSE)</f>
        <v>71.5</v>
      </c>
      <c r="R108" s="12">
        <f>VLOOKUP(D108,[1]面试成绩!$C$5:$J$110,8,FALSE)</f>
        <v>84.9</v>
      </c>
      <c r="S108" s="12">
        <f t="shared" si="6"/>
        <v>405.19</v>
      </c>
      <c r="T108" s="7">
        <f>SUMPRODUCT(($C$4:$C$109=C108)*($S$4:$S$109&gt;S108))+1</f>
        <v>1</v>
      </c>
      <c r="U108" s="7">
        <f t="shared" si="12"/>
        <v>85.25</v>
      </c>
      <c r="V108" s="7">
        <f t="shared" si="13"/>
        <v>1</v>
      </c>
      <c r="W108" s="7">
        <f t="shared" si="10"/>
        <v>81.038</v>
      </c>
      <c r="X108" s="7">
        <f t="shared" si="11"/>
        <v>1</v>
      </c>
      <c r="Y108" s="12">
        <f t="shared" si="14"/>
        <v>82.7228</v>
      </c>
      <c r="Z108" s="7">
        <f>SUMPRODUCT(($C$4:$C$109=C108)*($Y$4:$Y$109&gt;Y108))+1</f>
        <v>1</v>
      </c>
      <c r="AA108" s="7">
        <v>1</v>
      </c>
      <c r="AB108" s="7" t="s">
        <v>37</v>
      </c>
    </row>
    <row r="109" s="1" customFormat="1" ht="27" customHeight="1" spans="1:28">
      <c r="A109" s="7">
        <v>106</v>
      </c>
      <c r="B109" s="7"/>
      <c r="C109" s="9">
        <v>45032540</v>
      </c>
      <c r="D109" s="7" t="s">
        <v>282</v>
      </c>
      <c r="E109" s="7" t="s">
        <v>33</v>
      </c>
      <c r="F109" s="7">
        <v>14787039890</v>
      </c>
      <c r="G109" s="7" t="s">
        <v>283</v>
      </c>
      <c r="H109" s="7">
        <v>73.5</v>
      </c>
      <c r="I109" s="7">
        <v>66</v>
      </c>
      <c r="J109" s="7">
        <v>139.5</v>
      </c>
      <c r="K109" s="7">
        <v>2</v>
      </c>
      <c r="L109" s="12">
        <f>VLOOKUP(D109,[1]面试成绩!$C$5:$J$110,2,FALSE)</f>
        <v>79.7</v>
      </c>
      <c r="M109" s="12">
        <f>VLOOKUP(D109,[1]面试成绩!$C$5:$J$110,3,FALSE)</f>
        <v>83.5</v>
      </c>
      <c r="N109" s="12">
        <f>VLOOKUP(D109,[1]面试成绩!$C$5:$J$110,4,FALSE)</f>
        <v>70.2</v>
      </c>
      <c r="O109" s="12">
        <f>VLOOKUP(D109,[1]面试成绩!$C$5:$J$110,5,FALSE)</f>
        <v>80.44</v>
      </c>
      <c r="P109" s="12">
        <f>VLOOKUP(D109,[1]面试成绩!$C$5:$J$110,6,FALSE)</f>
        <v>73.1</v>
      </c>
      <c r="Q109" s="12">
        <f>VLOOKUP(D109,[1]面试成绩!$C$5:$J$110,7,FALSE)</f>
        <v>72.6</v>
      </c>
      <c r="R109" s="12">
        <f>VLOOKUP(D109,[1]面试成绩!$C$5:$J$110,8,FALSE)</f>
        <v>78.5</v>
      </c>
      <c r="S109" s="12">
        <f t="shared" si="6"/>
        <v>384.34</v>
      </c>
      <c r="T109" s="7">
        <f>SUMPRODUCT(($C$4:$C$109=C109)*($S$4:$S$109&gt;S109))+1</f>
        <v>2</v>
      </c>
      <c r="U109" s="7">
        <f t="shared" si="12"/>
        <v>69.75</v>
      </c>
      <c r="V109" s="7">
        <f t="shared" si="13"/>
        <v>2</v>
      </c>
      <c r="W109" s="7">
        <f t="shared" si="10"/>
        <v>76.868</v>
      </c>
      <c r="X109" s="7">
        <f t="shared" si="11"/>
        <v>2</v>
      </c>
      <c r="Y109" s="12">
        <f t="shared" si="14"/>
        <v>74.0208</v>
      </c>
      <c r="Z109" s="7">
        <f>SUMPRODUCT(($C$4:$C$109=C109)*($Y$4:$Y$109&gt;Y109))+1</f>
        <v>2</v>
      </c>
      <c r="AA109" s="7"/>
      <c r="AB109" s="7"/>
    </row>
    <row r="110" s="1" customFormat="1" spans="2:28">
      <c r="B110" s="2"/>
      <c r="C110" s="2"/>
      <c r="D110" s="20"/>
      <c r="E110" s="20"/>
      <c r="F110" s="21"/>
      <c r="G110" s="20"/>
      <c r="H110" s="20"/>
      <c r="I110" s="20"/>
      <c r="J110" s="20"/>
      <c r="K110" s="20"/>
      <c r="T110" s="2"/>
      <c r="U110" s="2"/>
      <c r="V110" s="2"/>
      <c r="W110" s="2"/>
      <c r="X110" s="2"/>
      <c r="Z110" s="2"/>
      <c r="AB110" s="2"/>
    </row>
    <row r="1048458" s="1" customFormat="1" ht="27" customHeight="1" spans="20:28">
      <c r="T1048458" s="2"/>
      <c r="U1048458" s="2"/>
      <c r="V1048458" s="2"/>
      <c r="W1048458" s="2"/>
      <c r="X1048458" s="2"/>
      <c r="Z1048458" s="2"/>
      <c r="AB1048458" s="2"/>
    </row>
    <row r="1048459" s="1" customFormat="1" ht="75" customHeight="1" spans="20:28">
      <c r="T1048459" s="2"/>
      <c r="U1048459" s="2"/>
      <c r="V1048459" s="2"/>
      <c r="W1048459" s="2"/>
      <c r="X1048459" s="2"/>
      <c r="Z1048459" s="2"/>
      <c r="AB1048459" s="2"/>
    </row>
    <row r="1048460" s="1" customFormat="1" ht="29" customHeight="1" spans="20:28">
      <c r="T1048460" s="2"/>
      <c r="U1048460" s="2"/>
      <c r="V1048460" s="2"/>
      <c r="W1048460" s="2"/>
      <c r="X1048460" s="2"/>
      <c r="Z1048460" s="2"/>
      <c r="AB1048460" s="2"/>
    </row>
    <row r="1048461" s="1" customFormat="1" ht="29" customHeight="1" spans="20:28">
      <c r="T1048461" s="2"/>
      <c r="U1048461" s="2"/>
      <c r="V1048461" s="2"/>
      <c r="W1048461" s="2"/>
      <c r="X1048461" s="2"/>
      <c r="Z1048461" s="2"/>
      <c r="AB1048461" s="2"/>
    </row>
    <row r="1048462" s="1" customFormat="1" ht="29" customHeight="1" spans="20:28">
      <c r="T1048462" s="2"/>
      <c r="U1048462" s="2"/>
      <c r="V1048462" s="2"/>
      <c r="W1048462" s="2"/>
      <c r="X1048462" s="2"/>
      <c r="Z1048462" s="2"/>
      <c r="AB1048462" s="2"/>
    </row>
    <row r="1048463" s="1" customFormat="1" ht="29" customHeight="1" spans="20:28">
      <c r="T1048463" s="2"/>
      <c r="U1048463" s="2"/>
      <c r="V1048463" s="2"/>
      <c r="W1048463" s="2"/>
      <c r="X1048463" s="2"/>
      <c r="Z1048463" s="2"/>
      <c r="AB1048463" s="2"/>
    </row>
    <row r="1048464" s="1" customFormat="1" ht="29" customHeight="1" spans="20:28">
      <c r="T1048464" s="2"/>
      <c r="U1048464" s="2"/>
      <c r="V1048464" s="2"/>
      <c r="W1048464" s="2"/>
      <c r="X1048464" s="2"/>
      <c r="Z1048464" s="2"/>
      <c r="AB1048464" s="2"/>
    </row>
    <row r="1048465" s="1" customFormat="1" ht="29" customHeight="1" spans="20:28">
      <c r="T1048465" s="2"/>
      <c r="U1048465" s="2"/>
      <c r="V1048465" s="2"/>
      <c r="W1048465" s="2"/>
      <c r="X1048465" s="2"/>
      <c r="Z1048465" s="2"/>
      <c r="AB1048465" s="2"/>
    </row>
    <row r="1048466" s="1" customFormat="1" ht="29" customHeight="1" spans="20:28">
      <c r="T1048466" s="2"/>
      <c r="U1048466" s="2"/>
      <c r="V1048466" s="2"/>
      <c r="W1048466" s="2"/>
      <c r="X1048466" s="2"/>
      <c r="Z1048466" s="2"/>
      <c r="AB1048466" s="2"/>
    </row>
    <row r="1048467" s="1" customFormat="1" ht="29" customHeight="1" spans="20:28">
      <c r="T1048467" s="2"/>
      <c r="U1048467" s="2"/>
      <c r="V1048467" s="2"/>
      <c r="W1048467" s="2"/>
      <c r="X1048467" s="2"/>
      <c r="Z1048467" s="2"/>
      <c r="AB1048467" s="2"/>
    </row>
    <row r="1048468" s="1" customFormat="1" ht="29" customHeight="1" spans="20:28">
      <c r="T1048468" s="2"/>
      <c r="U1048468" s="2"/>
      <c r="V1048468" s="2"/>
      <c r="W1048468" s="2"/>
      <c r="X1048468" s="2"/>
      <c r="Z1048468" s="2"/>
      <c r="AB1048468" s="2"/>
    </row>
    <row r="1048469" s="1" customFormat="1" ht="29" customHeight="1" spans="20:28">
      <c r="T1048469" s="2"/>
      <c r="U1048469" s="2"/>
      <c r="V1048469" s="2"/>
      <c r="W1048469" s="2"/>
      <c r="X1048469" s="2"/>
      <c r="Z1048469" s="2"/>
      <c r="AB1048469" s="2"/>
    </row>
    <row r="1048470" s="1" customFormat="1" ht="29" customHeight="1" spans="20:28">
      <c r="T1048470" s="2"/>
      <c r="U1048470" s="2"/>
      <c r="V1048470" s="2"/>
      <c r="W1048470" s="2"/>
      <c r="X1048470" s="2"/>
      <c r="Z1048470" s="2"/>
      <c r="AB1048470" s="2"/>
    </row>
    <row r="1048471" s="1" customFormat="1" ht="29" customHeight="1" spans="20:28">
      <c r="T1048471" s="2"/>
      <c r="U1048471" s="2"/>
      <c r="V1048471" s="2"/>
      <c r="W1048471" s="2"/>
      <c r="X1048471" s="2"/>
      <c r="Z1048471" s="2"/>
      <c r="AB1048471" s="2"/>
    </row>
    <row r="1048472" s="1" customFormat="1" ht="29" customHeight="1" spans="20:28">
      <c r="T1048472" s="2"/>
      <c r="U1048472" s="2"/>
      <c r="V1048472" s="2"/>
      <c r="W1048472" s="2"/>
      <c r="X1048472" s="2"/>
      <c r="Z1048472" s="2"/>
      <c r="AB1048472" s="2"/>
    </row>
    <row r="1048473" s="1" customFormat="1" ht="29" customHeight="1" spans="20:28">
      <c r="T1048473" s="2"/>
      <c r="U1048473" s="2"/>
      <c r="V1048473" s="2"/>
      <c r="W1048473" s="2"/>
      <c r="X1048473" s="2"/>
      <c r="Z1048473" s="2"/>
      <c r="AB1048473" s="2"/>
    </row>
    <row r="1048474" s="1" customFormat="1" ht="29" customHeight="1" spans="20:28">
      <c r="T1048474" s="2"/>
      <c r="U1048474" s="2"/>
      <c r="V1048474" s="2"/>
      <c r="W1048474" s="2"/>
      <c r="X1048474" s="2"/>
      <c r="Z1048474" s="2"/>
      <c r="AB1048474" s="2"/>
    </row>
    <row r="1048475" s="1" customFormat="1" ht="29" customHeight="1" spans="20:28">
      <c r="T1048475" s="2"/>
      <c r="U1048475" s="2"/>
      <c r="V1048475" s="2"/>
      <c r="W1048475" s="2"/>
      <c r="X1048475" s="2"/>
      <c r="Z1048475" s="2"/>
      <c r="AB1048475" s="2"/>
    </row>
    <row r="1048476" s="1" customFormat="1" ht="29" customHeight="1" spans="20:28">
      <c r="T1048476" s="2"/>
      <c r="U1048476" s="2"/>
      <c r="V1048476" s="2"/>
      <c r="W1048476" s="2"/>
      <c r="X1048476" s="2"/>
      <c r="Z1048476" s="2"/>
      <c r="AB1048476" s="2"/>
    </row>
    <row r="1048477" s="1" customFormat="1" ht="29" customHeight="1" spans="20:28">
      <c r="T1048477" s="2"/>
      <c r="U1048477" s="2"/>
      <c r="V1048477" s="2"/>
      <c r="W1048477" s="2"/>
      <c r="X1048477" s="2"/>
      <c r="Z1048477" s="2"/>
      <c r="AB1048477" s="2"/>
    </row>
    <row r="1048478" s="1" customFormat="1" ht="29" customHeight="1" spans="20:28">
      <c r="T1048478" s="2"/>
      <c r="U1048478" s="2"/>
      <c r="V1048478" s="2"/>
      <c r="W1048478" s="2"/>
      <c r="X1048478" s="2"/>
      <c r="Z1048478" s="2"/>
      <c r="AB1048478" s="2"/>
    </row>
    <row r="1048479" s="1" customFormat="1" ht="29" customHeight="1" spans="20:28">
      <c r="T1048479" s="2"/>
      <c r="U1048479" s="2"/>
      <c r="V1048479" s="2"/>
      <c r="W1048479" s="2"/>
      <c r="X1048479" s="2"/>
      <c r="Z1048479" s="2"/>
      <c r="AB1048479" s="2"/>
    </row>
    <row r="1048480" s="1" customFormat="1" ht="29" customHeight="1" spans="20:28">
      <c r="T1048480" s="2"/>
      <c r="U1048480" s="2"/>
      <c r="V1048480" s="2"/>
      <c r="W1048480" s="2"/>
      <c r="X1048480" s="2"/>
      <c r="Z1048480" s="2"/>
      <c r="AB1048480" s="2"/>
    </row>
    <row r="1048481" s="1" customFormat="1" ht="29" customHeight="1" spans="20:28">
      <c r="T1048481" s="2"/>
      <c r="U1048481" s="2"/>
      <c r="V1048481" s="2"/>
      <c r="W1048481" s="2"/>
      <c r="X1048481" s="2"/>
      <c r="Z1048481" s="2"/>
      <c r="AB1048481" s="2"/>
    </row>
    <row r="1048482" s="1" customFormat="1" ht="29" customHeight="1" spans="20:28">
      <c r="T1048482" s="2"/>
      <c r="U1048482" s="2"/>
      <c r="V1048482" s="2"/>
      <c r="W1048482" s="2"/>
      <c r="X1048482" s="2"/>
      <c r="Z1048482" s="2"/>
      <c r="AB1048482" s="2"/>
    </row>
    <row r="1048483" s="1" customFormat="1" ht="29" customHeight="1" spans="20:28">
      <c r="T1048483" s="2"/>
      <c r="U1048483" s="2"/>
      <c r="V1048483" s="2"/>
      <c r="W1048483" s="2"/>
      <c r="X1048483" s="2"/>
      <c r="Z1048483" s="2"/>
      <c r="AB1048483" s="2"/>
    </row>
    <row r="1048484" s="1" customFormat="1" ht="29" customHeight="1" spans="20:28">
      <c r="T1048484" s="2"/>
      <c r="U1048484" s="2"/>
      <c r="V1048484" s="2"/>
      <c r="W1048484" s="2"/>
      <c r="X1048484" s="2"/>
      <c r="Z1048484" s="2"/>
      <c r="AB1048484" s="2"/>
    </row>
    <row r="1048485" s="1" customFormat="1" ht="29" customHeight="1" spans="20:28">
      <c r="T1048485" s="2"/>
      <c r="U1048485" s="2"/>
      <c r="V1048485" s="2"/>
      <c r="W1048485" s="2"/>
      <c r="X1048485" s="2"/>
      <c r="Z1048485" s="2"/>
      <c r="AB1048485" s="2"/>
    </row>
    <row r="1048486" s="1" customFormat="1" ht="29" customHeight="1" spans="20:28">
      <c r="T1048486" s="2"/>
      <c r="U1048486" s="2"/>
      <c r="V1048486" s="2"/>
      <c r="W1048486" s="2"/>
      <c r="X1048486" s="2"/>
      <c r="Z1048486" s="2"/>
      <c r="AB1048486" s="2"/>
    </row>
    <row r="1048487" s="1" customFormat="1" ht="29" customHeight="1" spans="20:28">
      <c r="T1048487" s="2"/>
      <c r="U1048487" s="2"/>
      <c r="V1048487" s="2"/>
      <c r="W1048487" s="2"/>
      <c r="X1048487" s="2"/>
      <c r="Z1048487" s="2"/>
      <c r="AB1048487" s="2"/>
    </row>
    <row r="1048488" s="1" customFormat="1" ht="29" customHeight="1" spans="20:28">
      <c r="T1048488" s="2"/>
      <c r="U1048488" s="2"/>
      <c r="V1048488" s="2"/>
      <c r="W1048488" s="2"/>
      <c r="X1048488" s="2"/>
      <c r="Z1048488" s="2"/>
      <c r="AB1048488" s="2"/>
    </row>
    <row r="1048489" s="1" customFormat="1" ht="29" customHeight="1" spans="20:28">
      <c r="T1048489" s="2"/>
      <c r="U1048489" s="2"/>
      <c r="V1048489" s="2"/>
      <c r="W1048489" s="2"/>
      <c r="X1048489" s="2"/>
      <c r="Z1048489" s="2"/>
      <c r="AB1048489" s="2"/>
    </row>
    <row r="1048490" s="1" customFormat="1" ht="29" customHeight="1" spans="20:28">
      <c r="T1048490" s="2"/>
      <c r="U1048490" s="2"/>
      <c r="V1048490" s="2"/>
      <c r="W1048490" s="2"/>
      <c r="X1048490" s="2"/>
      <c r="Z1048490" s="2"/>
      <c r="AB1048490" s="2"/>
    </row>
    <row r="1048491" s="1" customFormat="1" ht="29" customHeight="1" spans="20:28">
      <c r="T1048491" s="2"/>
      <c r="U1048491" s="2"/>
      <c r="V1048491" s="2"/>
      <c r="W1048491" s="2"/>
      <c r="X1048491" s="2"/>
      <c r="Z1048491" s="2"/>
      <c r="AB1048491" s="2"/>
    </row>
    <row r="1048492" s="1" customFormat="1" ht="29" customHeight="1" spans="20:28">
      <c r="T1048492" s="2"/>
      <c r="U1048492" s="2"/>
      <c r="V1048492" s="2"/>
      <c r="W1048492" s="2"/>
      <c r="X1048492" s="2"/>
      <c r="Z1048492" s="2"/>
      <c r="AB1048492" s="2"/>
    </row>
    <row r="1048493" s="1" customFormat="1" ht="29" customHeight="1" spans="20:28">
      <c r="T1048493" s="2"/>
      <c r="U1048493" s="2"/>
      <c r="V1048493" s="2"/>
      <c r="W1048493" s="2"/>
      <c r="X1048493" s="2"/>
      <c r="Z1048493" s="2"/>
      <c r="AB1048493" s="2"/>
    </row>
    <row r="1048494" s="1" customFormat="1" ht="29" customHeight="1" spans="20:28">
      <c r="T1048494" s="2"/>
      <c r="U1048494" s="2"/>
      <c r="V1048494" s="2"/>
      <c r="W1048494" s="2"/>
      <c r="X1048494" s="2"/>
      <c r="Z1048494" s="2"/>
      <c r="AB1048494" s="2"/>
    </row>
    <row r="1048495" s="1" customFormat="1" ht="29" customHeight="1" spans="20:28">
      <c r="T1048495" s="2"/>
      <c r="U1048495" s="2"/>
      <c r="V1048495" s="2"/>
      <c r="W1048495" s="2"/>
      <c r="X1048495" s="2"/>
      <c r="Z1048495" s="2"/>
      <c r="AB1048495" s="2"/>
    </row>
    <row r="1048496" s="1" customFormat="1" ht="29" customHeight="1" spans="20:28">
      <c r="T1048496" s="2"/>
      <c r="U1048496" s="2"/>
      <c r="V1048496" s="2"/>
      <c r="W1048496" s="2"/>
      <c r="X1048496" s="2"/>
      <c r="Z1048496" s="2"/>
      <c r="AB1048496" s="2"/>
    </row>
    <row r="1048497" s="1" customFormat="1" ht="29" customHeight="1" spans="20:28">
      <c r="T1048497" s="2"/>
      <c r="U1048497" s="2"/>
      <c r="V1048497" s="2"/>
      <c r="W1048497" s="2"/>
      <c r="X1048497" s="2"/>
      <c r="Z1048497" s="2"/>
      <c r="AB1048497" s="2"/>
    </row>
    <row r="1048498" s="1" customFormat="1" ht="29" customHeight="1" spans="20:28">
      <c r="T1048498" s="2"/>
      <c r="U1048498" s="2"/>
      <c r="V1048498" s="2"/>
      <c r="W1048498" s="2"/>
      <c r="X1048498" s="2"/>
      <c r="Z1048498" s="2"/>
      <c r="AB1048498" s="2"/>
    </row>
    <row r="1048499" s="1" customFormat="1" ht="29" customHeight="1" spans="20:28">
      <c r="T1048499" s="2"/>
      <c r="U1048499" s="2"/>
      <c r="V1048499" s="2"/>
      <c r="W1048499" s="2"/>
      <c r="X1048499" s="2"/>
      <c r="Z1048499" s="2"/>
      <c r="AB1048499" s="2"/>
    </row>
    <row r="1048500" s="1" customFormat="1" ht="29" customHeight="1" spans="20:28">
      <c r="T1048500" s="2"/>
      <c r="U1048500" s="2"/>
      <c r="V1048500" s="2"/>
      <c r="W1048500" s="2"/>
      <c r="X1048500" s="2"/>
      <c r="Z1048500" s="2"/>
      <c r="AB1048500" s="2"/>
    </row>
    <row r="1048501" s="1" customFormat="1" ht="29" customHeight="1" spans="20:28">
      <c r="T1048501" s="2"/>
      <c r="U1048501" s="2"/>
      <c r="V1048501" s="2"/>
      <c r="W1048501" s="2"/>
      <c r="X1048501" s="2"/>
      <c r="Z1048501" s="2"/>
      <c r="AB1048501" s="2"/>
    </row>
    <row r="1048502" s="1" customFormat="1" ht="29" customHeight="1" spans="20:28">
      <c r="T1048502" s="2"/>
      <c r="U1048502" s="2"/>
      <c r="V1048502" s="2"/>
      <c r="W1048502" s="2"/>
      <c r="X1048502" s="2"/>
      <c r="Z1048502" s="2"/>
      <c r="AB1048502" s="2"/>
    </row>
    <row r="1048503" s="1" customFormat="1" ht="29" customHeight="1" spans="20:28">
      <c r="T1048503" s="2"/>
      <c r="U1048503" s="2"/>
      <c r="V1048503" s="2"/>
      <c r="W1048503" s="2"/>
      <c r="X1048503" s="2"/>
      <c r="Z1048503" s="2"/>
      <c r="AB1048503" s="2"/>
    </row>
    <row r="1048504" s="1" customFormat="1" ht="29" customHeight="1" spans="20:28">
      <c r="T1048504" s="2"/>
      <c r="U1048504" s="2"/>
      <c r="V1048504" s="2"/>
      <c r="W1048504" s="2"/>
      <c r="X1048504" s="2"/>
      <c r="Z1048504" s="2"/>
      <c r="AB1048504" s="2"/>
    </row>
    <row r="1048505" s="1" customFormat="1" ht="29" customHeight="1" spans="20:28">
      <c r="T1048505" s="2"/>
      <c r="U1048505" s="2"/>
      <c r="V1048505" s="2"/>
      <c r="W1048505" s="2"/>
      <c r="X1048505" s="2"/>
      <c r="Z1048505" s="2"/>
      <c r="AB1048505" s="2"/>
    </row>
    <row r="1048506" s="1" customFormat="1" ht="29" customHeight="1" spans="20:28">
      <c r="T1048506" s="2"/>
      <c r="U1048506" s="2"/>
      <c r="V1048506" s="2"/>
      <c r="W1048506" s="2"/>
      <c r="X1048506" s="2"/>
      <c r="Z1048506" s="2"/>
      <c r="AB1048506" s="2"/>
    </row>
    <row r="1048507" s="1" customFormat="1" ht="29" customHeight="1" spans="20:28">
      <c r="T1048507" s="2"/>
      <c r="U1048507" s="2"/>
      <c r="V1048507" s="2"/>
      <c r="W1048507" s="2"/>
      <c r="X1048507" s="2"/>
      <c r="Z1048507" s="2"/>
      <c r="AB1048507" s="2"/>
    </row>
    <row r="1048508" s="1" customFormat="1" ht="29" customHeight="1" spans="20:28">
      <c r="T1048508" s="2"/>
      <c r="U1048508" s="2"/>
      <c r="V1048508" s="2"/>
      <c r="W1048508" s="2"/>
      <c r="X1048508" s="2"/>
      <c r="Z1048508" s="2"/>
      <c r="AB1048508" s="2"/>
    </row>
    <row r="1048509" s="1" customFormat="1" ht="29" customHeight="1" spans="20:28">
      <c r="T1048509" s="2"/>
      <c r="U1048509" s="2"/>
      <c r="V1048509" s="2"/>
      <c r="W1048509" s="2"/>
      <c r="X1048509" s="2"/>
      <c r="Z1048509" s="2"/>
      <c r="AB1048509" s="2"/>
    </row>
    <row r="1048510" s="1" customFormat="1" ht="29" customHeight="1" spans="20:28">
      <c r="T1048510" s="2"/>
      <c r="U1048510" s="2"/>
      <c r="V1048510" s="2"/>
      <c r="W1048510" s="2"/>
      <c r="X1048510" s="2"/>
      <c r="Z1048510" s="2"/>
      <c r="AB1048510" s="2"/>
    </row>
    <row r="1048511" s="1" customFormat="1" ht="29" customHeight="1" spans="20:28">
      <c r="T1048511" s="2"/>
      <c r="U1048511" s="2"/>
      <c r="V1048511" s="2"/>
      <c r="W1048511" s="2"/>
      <c r="X1048511" s="2"/>
      <c r="Z1048511" s="2"/>
      <c r="AB1048511" s="2"/>
    </row>
    <row r="1048512" s="1" customFormat="1" ht="29" customHeight="1" spans="20:28">
      <c r="T1048512" s="2"/>
      <c r="U1048512" s="2"/>
      <c r="V1048512" s="2"/>
      <c r="W1048512" s="2"/>
      <c r="X1048512" s="2"/>
      <c r="Z1048512" s="2"/>
      <c r="AB1048512" s="2"/>
    </row>
    <row r="1048513" s="1" customFormat="1" ht="29" customHeight="1" spans="20:28">
      <c r="T1048513" s="2"/>
      <c r="U1048513" s="2"/>
      <c r="V1048513" s="2"/>
      <c r="W1048513" s="2"/>
      <c r="X1048513" s="2"/>
      <c r="Z1048513" s="2"/>
      <c r="AB1048513" s="2"/>
    </row>
    <row r="1048514" s="1" customFormat="1" ht="29" customHeight="1" spans="20:28">
      <c r="T1048514" s="2"/>
      <c r="U1048514" s="2"/>
      <c r="V1048514" s="2"/>
      <c r="W1048514" s="2"/>
      <c r="X1048514" s="2"/>
      <c r="Z1048514" s="2"/>
      <c r="AB1048514" s="2"/>
    </row>
    <row r="1048515" s="1" customFormat="1" ht="29" customHeight="1" spans="20:28">
      <c r="T1048515" s="2"/>
      <c r="U1048515" s="2"/>
      <c r="V1048515" s="2"/>
      <c r="W1048515" s="2"/>
      <c r="X1048515" s="2"/>
      <c r="Z1048515" s="2"/>
      <c r="AB1048515" s="2"/>
    </row>
    <row r="1048516" s="1" customFormat="1" ht="29" customHeight="1" spans="20:28">
      <c r="T1048516" s="2"/>
      <c r="U1048516" s="2"/>
      <c r="V1048516" s="2"/>
      <c r="W1048516" s="2"/>
      <c r="X1048516" s="2"/>
      <c r="Z1048516" s="2"/>
      <c r="AB1048516" s="2"/>
    </row>
    <row r="1048517" s="1" customFormat="1" ht="29" customHeight="1" spans="20:28">
      <c r="T1048517" s="2"/>
      <c r="U1048517" s="2"/>
      <c r="V1048517" s="2"/>
      <c r="W1048517" s="2"/>
      <c r="X1048517" s="2"/>
      <c r="Z1048517" s="2"/>
      <c r="AB1048517" s="2"/>
    </row>
    <row r="1048518" s="1" customFormat="1" ht="29" customHeight="1" spans="20:28">
      <c r="T1048518" s="2"/>
      <c r="U1048518" s="2"/>
      <c r="V1048518" s="2"/>
      <c r="W1048518" s="2"/>
      <c r="X1048518" s="2"/>
      <c r="Z1048518" s="2"/>
      <c r="AB1048518" s="2"/>
    </row>
    <row r="1048519" s="1" customFormat="1" ht="29" customHeight="1" spans="20:28">
      <c r="T1048519" s="2"/>
      <c r="U1048519" s="2"/>
      <c r="V1048519" s="2"/>
      <c r="W1048519" s="2"/>
      <c r="X1048519" s="2"/>
      <c r="Z1048519" s="2"/>
      <c r="AB1048519" s="2"/>
    </row>
    <row r="1048520" s="1" customFormat="1" ht="29" customHeight="1" spans="20:28">
      <c r="T1048520" s="2"/>
      <c r="U1048520" s="2"/>
      <c r="V1048520" s="2"/>
      <c r="W1048520" s="2"/>
      <c r="X1048520" s="2"/>
      <c r="Z1048520" s="2"/>
      <c r="AB1048520" s="2"/>
    </row>
    <row r="1048521" s="1" customFormat="1" ht="29" customHeight="1" spans="20:28">
      <c r="T1048521" s="2"/>
      <c r="U1048521" s="2"/>
      <c r="V1048521" s="2"/>
      <c r="W1048521" s="2"/>
      <c r="X1048521" s="2"/>
      <c r="Z1048521" s="2"/>
      <c r="AB1048521" s="2"/>
    </row>
    <row r="1048522" s="1" customFormat="1" ht="29" customHeight="1" spans="20:28">
      <c r="T1048522" s="2"/>
      <c r="U1048522" s="2"/>
      <c r="V1048522" s="2"/>
      <c r="W1048522" s="2"/>
      <c r="X1048522" s="2"/>
      <c r="Z1048522" s="2"/>
      <c r="AB1048522" s="2"/>
    </row>
    <row r="1048523" s="1" customFormat="1" ht="29" customHeight="1" spans="20:28">
      <c r="T1048523" s="2"/>
      <c r="U1048523" s="2"/>
      <c r="V1048523" s="2"/>
      <c r="W1048523" s="2"/>
      <c r="X1048523" s="2"/>
      <c r="Z1048523" s="2"/>
      <c r="AB1048523" s="2"/>
    </row>
    <row r="1048524" s="1" customFormat="1" ht="29" customHeight="1" spans="20:28">
      <c r="T1048524" s="2"/>
      <c r="U1048524" s="2"/>
      <c r="V1048524" s="2"/>
      <c r="W1048524" s="2"/>
      <c r="X1048524" s="2"/>
      <c r="Z1048524" s="2"/>
      <c r="AB1048524" s="2"/>
    </row>
    <row r="1048525" s="1" customFormat="1" ht="29" customHeight="1" spans="20:28">
      <c r="T1048525" s="2"/>
      <c r="U1048525" s="2"/>
      <c r="V1048525" s="2"/>
      <c r="W1048525" s="2"/>
      <c r="X1048525" s="2"/>
      <c r="Z1048525" s="2"/>
      <c r="AB1048525" s="2"/>
    </row>
    <row r="1048526" s="1" customFormat="1" ht="29" customHeight="1" spans="20:28">
      <c r="T1048526" s="2"/>
      <c r="U1048526" s="2"/>
      <c r="V1048526" s="2"/>
      <c r="W1048526" s="2"/>
      <c r="X1048526" s="2"/>
      <c r="Z1048526" s="2"/>
      <c r="AB1048526" s="2"/>
    </row>
    <row r="1048527" s="1" customFormat="1" ht="29" customHeight="1" spans="20:28">
      <c r="T1048527" s="2"/>
      <c r="U1048527" s="2"/>
      <c r="V1048527" s="2"/>
      <c r="W1048527" s="2"/>
      <c r="X1048527" s="2"/>
      <c r="Z1048527" s="2"/>
      <c r="AB1048527" s="2"/>
    </row>
    <row r="1048528" s="1" customFormat="1" ht="29" customHeight="1" spans="20:28">
      <c r="T1048528" s="2"/>
      <c r="U1048528" s="2"/>
      <c r="V1048528" s="2"/>
      <c r="W1048528" s="2"/>
      <c r="X1048528" s="2"/>
      <c r="Z1048528" s="2"/>
      <c r="AB1048528" s="2"/>
    </row>
    <row r="1048529" s="1" customFormat="1" ht="29" customHeight="1" spans="20:28">
      <c r="T1048529" s="2"/>
      <c r="U1048529" s="2"/>
      <c r="V1048529" s="2"/>
      <c r="W1048529" s="2"/>
      <c r="X1048529" s="2"/>
      <c r="Z1048529" s="2"/>
      <c r="AB1048529" s="2"/>
    </row>
    <row r="1048530" s="1" customFormat="1" ht="29" customHeight="1" spans="20:28">
      <c r="T1048530" s="2"/>
      <c r="U1048530" s="2"/>
      <c r="V1048530" s="2"/>
      <c r="W1048530" s="2"/>
      <c r="X1048530" s="2"/>
      <c r="Z1048530" s="2"/>
      <c r="AB1048530" s="2"/>
    </row>
    <row r="1048531" s="1" customFormat="1" ht="29" customHeight="1" spans="20:28">
      <c r="T1048531" s="2"/>
      <c r="U1048531" s="2"/>
      <c r="V1048531" s="2"/>
      <c r="W1048531" s="2"/>
      <c r="X1048531" s="2"/>
      <c r="Z1048531" s="2"/>
      <c r="AB1048531" s="2"/>
    </row>
    <row r="1048532" s="1" customFormat="1" ht="29" customHeight="1" spans="20:28">
      <c r="T1048532" s="2"/>
      <c r="U1048532" s="2"/>
      <c r="V1048532" s="2"/>
      <c r="W1048532" s="2"/>
      <c r="X1048532" s="2"/>
      <c r="Z1048532" s="2"/>
      <c r="AB1048532" s="2"/>
    </row>
    <row r="1048533" s="1" customFormat="1" ht="29" customHeight="1" spans="20:28">
      <c r="T1048533" s="2"/>
      <c r="U1048533" s="2"/>
      <c r="V1048533" s="2"/>
      <c r="W1048533" s="2"/>
      <c r="X1048533" s="2"/>
      <c r="Z1048533" s="2"/>
      <c r="AB1048533" s="2"/>
    </row>
    <row r="1048534" s="1" customFormat="1" ht="29" customHeight="1" spans="20:28">
      <c r="T1048534" s="2"/>
      <c r="U1048534" s="2"/>
      <c r="V1048534" s="2"/>
      <c r="W1048534" s="2"/>
      <c r="X1048534" s="2"/>
      <c r="Z1048534" s="2"/>
      <c r="AB1048534" s="2"/>
    </row>
    <row r="1048535" s="1" customFormat="1" ht="29" customHeight="1" spans="20:28">
      <c r="T1048535" s="2"/>
      <c r="U1048535" s="2"/>
      <c r="V1048535" s="2"/>
      <c r="W1048535" s="2"/>
      <c r="X1048535" s="2"/>
      <c r="Z1048535" s="2"/>
      <c r="AB1048535" s="2"/>
    </row>
    <row r="1048536" s="1" customFormat="1" ht="29" customHeight="1" spans="20:28">
      <c r="T1048536" s="2"/>
      <c r="U1048536" s="2"/>
      <c r="V1048536" s="2"/>
      <c r="W1048536" s="2"/>
      <c r="X1048536" s="2"/>
      <c r="Z1048536" s="2"/>
      <c r="AB1048536" s="2"/>
    </row>
    <row r="1048537" s="1" customFormat="1" ht="29" customHeight="1" spans="20:28">
      <c r="T1048537" s="2"/>
      <c r="U1048537" s="2"/>
      <c r="V1048537" s="2"/>
      <c r="W1048537" s="2"/>
      <c r="X1048537" s="2"/>
      <c r="Z1048537" s="2"/>
      <c r="AB1048537" s="2"/>
    </row>
    <row r="1048538" s="1" customFormat="1" ht="29" customHeight="1" spans="20:28">
      <c r="T1048538" s="2"/>
      <c r="U1048538" s="2"/>
      <c r="V1048538" s="2"/>
      <c r="W1048538" s="2"/>
      <c r="X1048538" s="2"/>
      <c r="Z1048538" s="2"/>
      <c r="AB1048538" s="2"/>
    </row>
    <row r="1048539" s="1" customFormat="1" ht="29" customHeight="1" spans="20:28">
      <c r="T1048539" s="2"/>
      <c r="U1048539" s="2"/>
      <c r="V1048539" s="2"/>
      <c r="W1048539" s="2"/>
      <c r="X1048539" s="2"/>
      <c r="Z1048539" s="2"/>
      <c r="AB1048539" s="2"/>
    </row>
    <row r="1048540" s="1" customFormat="1" ht="29" customHeight="1" spans="20:28">
      <c r="T1048540" s="2"/>
      <c r="U1048540" s="2"/>
      <c r="V1048540" s="2"/>
      <c r="W1048540" s="2"/>
      <c r="X1048540" s="2"/>
      <c r="Z1048540" s="2"/>
      <c r="AB1048540" s="2"/>
    </row>
    <row r="1048541" s="1" customFormat="1" ht="29" customHeight="1" spans="20:28">
      <c r="T1048541" s="2"/>
      <c r="U1048541" s="2"/>
      <c r="V1048541" s="2"/>
      <c r="W1048541" s="2"/>
      <c r="X1048541" s="2"/>
      <c r="Z1048541" s="2"/>
      <c r="AB1048541" s="2"/>
    </row>
    <row r="1048542" s="1" customFormat="1" ht="29" customHeight="1" spans="20:28">
      <c r="T1048542" s="2"/>
      <c r="U1048542" s="2"/>
      <c r="V1048542" s="2"/>
      <c r="W1048542" s="2"/>
      <c r="X1048542" s="2"/>
      <c r="Z1048542" s="2"/>
      <c r="AB1048542" s="2"/>
    </row>
    <row r="1048543" s="1" customFormat="1" ht="29" customHeight="1" spans="20:28">
      <c r="T1048543" s="2"/>
      <c r="U1048543" s="2"/>
      <c r="V1048543" s="2"/>
      <c r="W1048543" s="2"/>
      <c r="X1048543" s="2"/>
      <c r="Z1048543" s="2"/>
      <c r="AB1048543" s="2"/>
    </row>
    <row r="1048544" s="1" customFormat="1" ht="29" customHeight="1" spans="20:28">
      <c r="T1048544" s="2"/>
      <c r="U1048544" s="2"/>
      <c r="V1048544" s="2"/>
      <c r="W1048544" s="2"/>
      <c r="X1048544" s="2"/>
      <c r="Z1048544" s="2"/>
      <c r="AB1048544" s="2"/>
    </row>
    <row r="1048545" s="1" customFormat="1" ht="29" customHeight="1" spans="20:28">
      <c r="T1048545" s="2"/>
      <c r="U1048545" s="2"/>
      <c r="V1048545" s="2"/>
      <c r="W1048545" s="2"/>
      <c r="X1048545" s="2"/>
      <c r="Z1048545" s="2"/>
      <c r="AB1048545" s="2"/>
    </row>
    <row r="1048546" s="1" customFormat="1" ht="29" customHeight="1" spans="20:28">
      <c r="T1048546" s="2"/>
      <c r="U1048546" s="2"/>
      <c r="V1048546" s="2"/>
      <c r="W1048546" s="2"/>
      <c r="X1048546" s="2"/>
      <c r="Z1048546" s="2"/>
      <c r="AB1048546" s="2"/>
    </row>
    <row r="1048547" s="1" customFormat="1" ht="29" customHeight="1" spans="20:28">
      <c r="T1048547" s="2"/>
      <c r="U1048547" s="2"/>
      <c r="V1048547" s="2"/>
      <c r="W1048547" s="2"/>
      <c r="X1048547" s="2"/>
      <c r="Z1048547" s="2"/>
      <c r="AB1048547" s="2"/>
    </row>
    <row r="1048548" s="1" customFormat="1" ht="29" customHeight="1" spans="20:28">
      <c r="T1048548" s="2"/>
      <c r="U1048548" s="2"/>
      <c r="V1048548" s="2"/>
      <c r="W1048548" s="2"/>
      <c r="X1048548" s="2"/>
      <c r="Z1048548" s="2"/>
      <c r="AB1048548" s="2"/>
    </row>
    <row r="1048549" s="1" customFormat="1" ht="29" customHeight="1" spans="20:28">
      <c r="T1048549" s="2"/>
      <c r="U1048549" s="2"/>
      <c r="V1048549" s="2"/>
      <c r="W1048549" s="2"/>
      <c r="X1048549" s="2"/>
      <c r="Z1048549" s="2"/>
      <c r="AB1048549" s="2"/>
    </row>
    <row r="1048550" s="1" customFormat="1" ht="29" customHeight="1" spans="20:28">
      <c r="T1048550" s="2"/>
      <c r="U1048550" s="2"/>
      <c r="V1048550" s="2"/>
      <c r="W1048550" s="2"/>
      <c r="X1048550" s="2"/>
      <c r="Z1048550" s="2"/>
      <c r="AB1048550" s="2"/>
    </row>
    <row r="1048551" s="1" customFormat="1" ht="29" customHeight="1" spans="20:28">
      <c r="T1048551" s="2"/>
      <c r="U1048551" s="2"/>
      <c r="V1048551" s="2"/>
      <c r="W1048551" s="2"/>
      <c r="X1048551" s="2"/>
      <c r="Z1048551" s="2"/>
      <c r="AB1048551" s="2"/>
    </row>
    <row r="1048552" s="1" customFormat="1" ht="29" customHeight="1" spans="20:28">
      <c r="T1048552" s="2"/>
      <c r="U1048552" s="2"/>
      <c r="V1048552" s="2"/>
      <c r="W1048552" s="2"/>
      <c r="X1048552" s="2"/>
      <c r="Z1048552" s="2"/>
      <c r="AB1048552" s="2"/>
    </row>
    <row r="1048553" s="1" customFormat="1" ht="29" customHeight="1" spans="20:28">
      <c r="T1048553" s="2"/>
      <c r="U1048553" s="2"/>
      <c r="V1048553" s="2"/>
      <c r="W1048553" s="2"/>
      <c r="X1048553" s="2"/>
      <c r="Z1048553" s="2"/>
      <c r="AB1048553" s="2"/>
    </row>
    <row r="1048554" s="1" customFormat="1" ht="29" customHeight="1" spans="20:28">
      <c r="T1048554" s="2"/>
      <c r="U1048554" s="2"/>
      <c r="V1048554" s="2"/>
      <c r="W1048554" s="2"/>
      <c r="X1048554" s="2"/>
      <c r="Z1048554" s="2"/>
      <c r="AB1048554" s="2"/>
    </row>
    <row r="1048555" s="1" customFormat="1" ht="29" customHeight="1" spans="20:28">
      <c r="T1048555" s="2"/>
      <c r="U1048555" s="2"/>
      <c r="V1048555" s="2"/>
      <c r="W1048555" s="2"/>
      <c r="X1048555" s="2"/>
      <c r="Z1048555" s="2"/>
      <c r="AB1048555" s="2"/>
    </row>
    <row r="1048556" s="1" customFormat="1" ht="29" customHeight="1" spans="20:28">
      <c r="T1048556" s="2"/>
      <c r="U1048556" s="2"/>
      <c r="V1048556" s="2"/>
      <c r="W1048556" s="2"/>
      <c r="X1048556" s="2"/>
      <c r="Z1048556" s="2"/>
      <c r="AB1048556" s="2"/>
    </row>
    <row r="1048557" s="1" customFormat="1" ht="29" customHeight="1" spans="20:28">
      <c r="T1048557" s="2"/>
      <c r="U1048557" s="2"/>
      <c r="V1048557" s="2"/>
      <c r="W1048557" s="2"/>
      <c r="X1048557" s="2"/>
      <c r="Z1048557" s="2"/>
      <c r="AB1048557" s="2"/>
    </row>
    <row r="1048558" s="1" customFormat="1" ht="29" customHeight="1" spans="20:28">
      <c r="T1048558" s="2"/>
      <c r="U1048558" s="2"/>
      <c r="V1048558" s="2"/>
      <c r="W1048558" s="2"/>
      <c r="X1048558" s="2"/>
      <c r="Z1048558" s="2"/>
      <c r="AB1048558" s="2"/>
    </row>
    <row r="1048559" s="1" customFormat="1" ht="29" customHeight="1" spans="20:28">
      <c r="T1048559" s="2"/>
      <c r="U1048559" s="2"/>
      <c r="V1048559" s="2"/>
      <c r="W1048559" s="2"/>
      <c r="X1048559" s="2"/>
      <c r="Z1048559" s="2"/>
      <c r="AB1048559" s="2"/>
    </row>
    <row r="1048560" s="1" customFormat="1" ht="29" customHeight="1" spans="20:28">
      <c r="T1048560" s="2"/>
      <c r="U1048560" s="2"/>
      <c r="V1048560" s="2"/>
      <c r="W1048560" s="2"/>
      <c r="X1048560" s="2"/>
      <c r="Z1048560" s="2"/>
      <c r="AB1048560" s="2"/>
    </row>
    <row r="1048561" s="1" customFormat="1" ht="29" customHeight="1" spans="20:28">
      <c r="T1048561" s="2"/>
      <c r="U1048561" s="2"/>
      <c r="V1048561" s="2"/>
      <c r="W1048561" s="2"/>
      <c r="X1048561" s="2"/>
      <c r="Z1048561" s="2"/>
      <c r="AB1048561" s="2"/>
    </row>
    <row r="1048562" s="1" customFormat="1" ht="29" customHeight="1" spans="20:28">
      <c r="T1048562" s="2"/>
      <c r="U1048562" s="2"/>
      <c r="V1048562" s="2"/>
      <c r="W1048562" s="2"/>
      <c r="X1048562" s="2"/>
      <c r="Z1048562" s="2"/>
      <c r="AB1048562" s="2"/>
    </row>
    <row r="1048563" s="1" customFormat="1" ht="29" customHeight="1" spans="20:28">
      <c r="T1048563" s="2"/>
      <c r="U1048563" s="2"/>
      <c r="V1048563" s="2"/>
      <c r="W1048563" s="2"/>
      <c r="X1048563" s="2"/>
      <c r="Z1048563" s="2"/>
      <c r="AB1048563" s="2"/>
    </row>
    <row r="1048564" s="1" customFormat="1" ht="29" customHeight="1" spans="20:28">
      <c r="T1048564" s="2"/>
      <c r="U1048564" s="2"/>
      <c r="V1048564" s="2"/>
      <c r="W1048564" s="2"/>
      <c r="X1048564" s="2"/>
      <c r="Z1048564" s="2"/>
      <c r="AB1048564" s="2"/>
    </row>
    <row r="1048565" s="1" customFormat="1" ht="29" customHeight="1" spans="20:28">
      <c r="T1048565" s="2"/>
      <c r="U1048565" s="2"/>
      <c r="V1048565" s="2"/>
      <c r="W1048565" s="2"/>
      <c r="X1048565" s="2"/>
      <c r="Z1048565" s="2"/>
      <c r="AB1048565" s="2"/>
    </row>
    <row r="1048566" s="1" customFormat="1" spans="20:28">
      <c r="T1048566" s="2"/>
      <c r="U1048566" s="2"/>
      <c r="V1048566" s="2"/>
      <c r="W1048566" s="2"/>
      <c r="X1048566" s="2"/>
      <c r="Z1048566" s="2"/>
      <c r="AB1048566" s="2"/>
    </row>
    <row r="1048567" s="1" customFormat="1" spans="20:28">
      <c r="T1048567" s="2"/>
      <c r="U1048567" s="2"/>
      <c r="V1048567" s="2"/>
      <c r="W1048567" s="2"/>
      <c r="X1048567" s="2"/>
      <c r="Z1048567" s="2"/>
      <c r="AB1048567" s="2"/>
    </row>
    <row r="1048568" s="1" customFormat="1" spans="20:28">
      <c r="T1048568" s="2"/>
      <c r="U1048568" s="2"/>
      <c r="V1048568" s="2"/>
      <c r="W1048568" s="2"/>
      <c r="X1048568" s="2"/>
      <c r="Z1048568" s="2"/>
      <c r="AB1048568" s="2"/>
    </row>
    <row r="1048569" s="1" customFormat="1" spans="20:28">
      <c r="T1048569" s="2"/>
      <c r="U1048569" s="2"/>
      <c r="V1048569" s="2"/>
      <c r="W1048569" s="2"/>
      <c r="X1048569" s="2"/>
      <c r="Z1048569" s="2"/>
      <c r="AB1048569" s="2"/>
    </row>
    <row r="1048570" s="1" customFormat="1" spans="20:28">
      <c r="T1048570" s="2"/>
      <c r="U1048570" s="2"/>
      <c r="V1048570" s="2"/>
      <c r="W1048570" s="2"/>
      <c r="X1048570" s="2"/>
      <c r="Z1048570" s="2"/>
      <c r="AB1048570" s="2"/>
    </row>
    <row r="1048571" s="1" customFormat="1" spans="20:28">
      <c r="T1048571" s="2"/>
      <c r="U1048571" s="2"/>
      <c r="V1048571" s="2"/>
      <c r="W1048571" s="2"/>
      <c r="X1048571" s="2"/>
      <c r="Z1048571" s="2"/>
      <c r="AB1048571" s="2"/>
    </row>
    <row r="1048572" s="1" customFormat="1" spans="20:28">
      <c r="T1048572" s="2"/>
      <c r="U1048572" s="2"/>
      <c r="V1048572" s="2"/>
      <c r="W1048572" s="2"/>
      <c r="X1048572" s="2"/>
      <c r="Z1048572" s="2"/>
      <c r="AB1048572" s="2"/>
    </row>
    <row r="1048573" s="1" customFormat="1" spans="20:28">
      <c r="T1048573" s="2"/>
      <c r="U1048573" s="2"/>
      <c r="V1048573" s="2"/>
      <c r="W1048573" s="2"/>
      <c r="X1048573" s="2"/>
      <c r="Z1048573" s="2"/>
      <c r="AB1048573" s="2"/>
    </row>
    <row r="1048574" s="1" customFormat="1" spans="20:28">
      <c r="T1048574" s="2"/>
      <c r="U1048574" s="2"/>
      <c r="V1048574" s="2"/>
      <c r="W1048574" s="2"/>
      <c r="X1048574" s="2"/>
      <c r="Z1048574" s="2"/>
      <c r="AB1048574" s="2"/>
    </row>
    <row r="1048575" s="1" customFormat="1" spans="20:28">
      <c r="T1048575" s="2"/>
      <c r="U1048575" s="2"/>
      <c r="V1048575" s="2"/>
      <c r="W1048575" s="2"/>
      <c r="X1048575" s="2"/>
      <c r="Z1048575" s="2"/>
      <c r="AB1048575" s="2"/>
    </row>
  </sheetData>
  <sheetProtection password="CE9A" sheet="1" objects="1"/>
  <mergeCells count="80">
    <mergeCell ref="A1:AB1"/>
    <mergeCell ref="H2:K2"/>
    <mergeCell ref="L2:T2"/>
    <mergeCell ref="U2:V2"/>
    <mergeCell ref="W2:X2"/>
    <mergeCell ref="AD16:AH16"/>
    <mergeCell ref="AD17:AH17"/>
    <mergeCell ref="AD18:AH18"/>
    <mergeCell ref="A1048458:K1048458"/>
    <mergeCell ref="A2:A3"/>
    <mergeCell ref="B2:B3"/>
    <mergeCell ref="B5:B7"/>
    <mergeCell ref="B9:B10"/>
    <mergeCell ref="B11:B12"/>
    <mergeCell ref="B13:B14"/>
    <mergeCell ref="B15:B16"/>
    <mergeCell ref="B19:B21"/>
    <mergeCell ref="B24:B29"/>
    <mergeCell ref="B30:B32"/>
    <mergeCell ref="B34:B54"/>
    <mergeCell ref="B55:B69"/>
    <mergeCell ref="B70:B71"/>
    <mergeCell ref="B72:B74"/>
    <mergeCell ref="B75:B77"/>
    <mergeCell ref="B78:B80"/>
    <mergeCell ref="B81:B83"/>
    <mergeCell ref="B84:B86"/>
    <mergeCell ref="B87:B88"/>
    <mergeCell ref="B89:B91"/>
    <mergeCell ref="B92:B94"/>
    <mergeCell ref="B95:B96"/>
    <mergeCell ref="B97:B102"/>
    <mergeCell ref="B104:B105"/>
    <mergeCell ref="B106:B107"/>
    <mergeCell ref="B108:B109"/>
    <mergeCell ref="B1048465:B1048466"/>
    <mergeCell ref="B1048467:B1048468"/>
    <mergeCell ref="B1048469:B1048470"/>
    <mergeCell ref="B1048471:B1048472"/>
    <mergeCell ref="B1048475:B1048477"/>
    <mergeCell ref="B1048480:B1048485"/>
    <mergeCell ref="B1048511:B1048525"/>
    <mergeCell ref="B1048526:B1048527"/>
    <mergeCell ref="B1048548:B1048550"/>
    <mergeCell ref="B1048551:B1048552"/>
    <mergeCell ref="B1048560:B1048561"/>
    <mergeCell ref="B1048562:B1048563"/>
    <mergeCell ref="B1048564:B1048565"/>
    <mergeCell ref="C2:C3"/>
    <mergeCell ref="D2:D3"/>
    <mergeCell ref="E2:E3"/>
    <mergeCell ref="Y2:Y3"/>
    <mergeCell ref="Z2:Z3"/>
    <mergeCell ref="AA2:AA3"/>
    <mergeCell ref="AA5:AA7"/>
    <mergeCell ref="AA9:AA10"/>
    <mergeCell ref="AA11:AA12"/>
    <mergeCell ref="AA13:AA14"/>
    <mergeCell ref="AA15:AA16"/>
    <mergeCell ref="AA19:AA21"/>
    <mergeCell ref="AA24:AA29"/>
    <mergeCell ref="AA30:AA32"/>
    <mergeCell ref="AA34:AA54"/>
    <mergeCell ref="AA55:AA69"/>
    <mergeCell ref="AA70:AA71"/>
    <mergeCell ref="AA72:AA74"/>
    <mergeCell ref="AA75:AA77"/>
    <mergeCell ref="AA78:AA80"/>
    <mergeCell ref="AA81:AA83"/>
    <mergeCell ref="AA84:AA86"/>
    <mergeCell ref="AA87:AA88"/>
    <mergeCell ref="AA89:AA91"/>
    <mergeCell ref="AA92:AA94"/>
    <mergeCell ref="AA95:AA96"/>
    <mergeCell ref="AA97:AA102"/>
    <mergeCell ref="AA104:AA105"/>
    <mergeCell ref="AA106:AA107"/>
    <mergeCell ref="AA108:AA109"/>
    <mergeCell ref="AB2:AB3"/>
    <mergeCell ref="AD19:AH22"/>
  </mergeCells>
  <hyperlinks>
    <hyperlink ref="AD19:AH20" r:id="rId2" display="    报考人员进入考核环节放弃的，在接到通知后2日内及时提供书面放弃申请，放弃申请送达（邮寄）兴安县教育路132号兴安县教育局人事股及发送至电子邮箱：xaxjyjrsg@guilin.gov.cn（兴安县教育局人事股）。"/>
  </hyperlinks>
  <pageMargins left="0.751388888888889" right="0.751388888888889" top="1" bottom="1" header="0.5" footer="0.5"/>
  <pageSetup paperSize="9" scale="75" fitToHeight="0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人事股</dc:creator>
  <cp:lastModifiedBy>HMY</cp:lastModifiedBy>
  <dcterms:created xsi:type="dcterms:W3CDTF">2021-09-06T00:57:00Z</dcterms:created>
  <dcterms:modified xsi:type="dcterms:W3CDTF">2021-09-06T03:06:54Z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