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'Sheet1'!$A$3:$E$607</definedName>
  </definedNames>
  <calcPr fullCalcOnLoad="1"/>
</workbook>
</file>

<file path=xl/sharedStrings.xml><?xml version="1.0" encoding="utf-8"?>
<sst xmlns="http://schemas.openxmlformats.org/spreadsheetml/2006/main" count="1215" uniqueCount="37">
  <si>
    <t>2021年资格初审合格参加笔试人员名单               （达到开考比例岗位）</t>
  </si>
  <si>
    <t xml:space="preserve">  温馨提示：应聘人员均须符合本次招聘的基本条件与岗位条件，请注意自行查阅公告有关条款规定；如有不符合或不得报名应聘的情况，一经发现，将取消其应聘、考试、拟聘或聘用资格。</t>
  </si>
  <si>
    <t>序号</t>
  </si>
  <si>
    <t>报考岗位</t>
  </si>
  <si>
    <t>性别</t>
  </si>
  <si>
    <t>姓名</t>
  </si>
  <si>
    <t>备注</t>
  </si>
  <si>
    <t>0104_国际经济与贸易专业教师2</t>
  </si>
  <si>
    <t>招聘</t>
  </si>
  <si>
    <t>0201_旅游管理专业教师1</t>
  </si>
  <si>
    <t>0203_旅游管理专业教师3</t>
  </si>
  <si>
    <t>0206_市场营销专业教师2</t>
  </si>
  <si>
    <t>0207_市场营销专业教师3（直播营销方向）</t>
  </si>
  <si>
    <t>0302_机械、电气类教师2</t>
  </si>
  <si>
    <t>0402_计算机类专业教师2</t>
  </si>
  <si>
    <t>0602_商务英语专业教师2</t>
  </si>
  <si>
    <t>0603_商务英语专业教师3</t>
  </si>
  <si>
    <t>0604_汉语国际教育教师</t>
  </si>
  <si>
    <t>0605_日语教师</t>
  </si>
  <si>
    <t>0702_俄语教师2</t>
  </si>
  <si>
    <t>0801_思政课专任教师1</t>
  </si>
  <si>
    <t>0802_思政课专任教师2</t>
  </si>
  <si>
    <t>0803_思政课专任教师3</t>
  </si>
  <si>
    <t>0901_财会类教师1</t>
  </si>
  <si>
    <t>0902_财会类教师2</t>
  </si>
  <si>
    <t>0904_财会类双语教师</t>
  </si>
  <si>
    <t>0905_金融类双语教师1</t>
  </si>
  <si>
    <t>0906_金融类双语教师2</t>
  </si>
  <si>
    <t>1001_辅导员1</t>
  </si>
  <si>
    <t>1002_辅导员2</t>
  </si>
  <si>
    <t>1003_辅导员3</t>
  </si>
  <si>
    <t>1004_辅导员4</t>
  </si>
  <si>
    <t>1005_辅导员5</t>
  </si>
  <si>
    <t>1101_艺术团指导教师</t>
  </si>
  <si>
    <t>1201_全科医生</t>
  </si>
  <si>
    <t>1301_纪检监察</t>
  </si>
  <si>
    <t>1601_教务管理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</si>
</sst>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6.625" style="0" customWidth="1"/>
    <col min="2" max="2" width="30.75390625" style="0" customWidth="1"/>
    <col min="3" max="3" width="8.25390625" style="0" customWidth="1"/>
    <col min="4" max="4" width="16.375" style="0" customWidth="1"/>
    <col min="5" max="5" width="21.5039062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/>
      <c r="C2" s="3"/>
      <c r="D2" s="3"/>
      <c r="E2" s="3"/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9.75" customHeight="1">
      <c r="A4" s="5">
        <v>1</v>
      </c>
      <c r="B4" s="5" t="s">
        <v>7</v>
      </c>
      <c r="C4" s="5" t="str">
        <f>"男"</f>
        <v>男</v>
      </c>
      <c r="D4" s="5" t="str">
        <f>"赵帅"</f>
        <v>赵帅</v>
      </c>
      <c r="E4" s="6" t="s">
        <v>8</v>
      </c>
    </row>
    <row r="5" spans="1:5" ht="39.75" customHeight="1">
      <c r="A5" s="5">
        <v>2</v>
      </c>
      <c r="B5" s="5" t="s">
        <v>7</v>
      </c>
      <c r="C5" s="5" t="str">
        <f aca="true" t="shared" si="0" ref="C4:C13">"女"</f>
        <v>女</v>
      </c>
      <c r="D5" s="5" t="str">
        <f>"康琳琳"</f>
        <v>康琳琳</v>
      </c>
      <c r="E5" s="6" t="s">
        <v>8</v>
      </c>
    </row>
    <row r="6" spans="1:5" ht="39.75" customHeight="1">
      <c r="A6" s="5">
        <v>3</v>
      </c>
      <c r="B6" s="5" t="s">
        <v>7</v>
      </c>
      <c r="C6" s="5" t="str">
        <f t="shared" si="0"/>
        <v>女</v>
      </c>
      <c r="D6" s="5" t="str">
        <f>"纪海芬"</f>
        <v>纪海芬</v>
      </c>
      <c r="E6" s="6" t="s">
        <v>8</v>
      </c>
    </row>
    <row r="7" spans="1:5" ht="39.75" customHeight="1">
      <c r="A7" s="5">
        <v>4</v>
      </c>
      <c r="B7" s="5" t="s">
        <v>7</v>
      </c>
      <c r="C7" s="5" t="str">
        <f t="shared" si="0"/>
        <v>女</v>
      </c>
      <c r="D7" s="5" t="str">
        <f>"曹璐怡"</f>
        <v>曹璐怡</v>
      </c>
      <c r="E7" s="6" t="s">
        <v>8</v>
      </c>
    </row>
    <row r="8" spans="1:5" ht="39.75" customHeight="1">
      <c r="A8" s="5">
        <v>5</v>
      </c>
      <c r="B8" s="5" t="s">
        <v>7</v>
      </c>
      <c r="C8" s="5" t="str">
        <f t="shared" si="0"/>
        <v>女</v>
      </c>
      <c r="D8" s="5" t="str">
        <f>"刘伊馨"</f>
        <v>刘伊馨</v>
      </c>
      <c r="E8" s="6" t="s">
        <v>8</v>
      </c>
    </row>
    <row r="9" spans="1:5" ht="39.75" customHeight="1">
      <c r="A9" s="5">
        <v>6</v>
      </c>
      <c r="B9" s="5" t="s">
        <v>9</v>
      </c>
      <c r="C9" s="5" t="str">
        <f t="shared" si="0"/>
        <v>女</v>
      </c>
      <c r="D9" s="5" t="str">
        <f>"谢梅"</f>
        <v>谢梅</v>
      </c>
      <c r="E9" s="6" t="s">
        <v>8</v>
      </c>
    </row>
    <row r="10" spans="1:5" ht="39.75" customHeight="1">
      <c r="A10" s="5">
        <v>7</v>
      </c>
      <c r="B10" s="5" t="s">
        <v>9</v>
      </c>
      <c r="C10" s="5" t="str">
        <f t="shared" si="0"/>
        <v>女</v>
      </c>
      <c r="D10" s="5" t="str">
        <f>"盛晓萌"</f>
        <v>盛晓萌</v>
      </c>
      <c r="E10" s="6" t="s">
        <v>8</v>
      </c>
    </row>
    <row r="11" spans="1:5" ht="39.75" customHeight="1">
      <c r="A11" s="5">
        <v>8</v>
      </c>
      <c r="B11" s="5" t="s">
        <v>9</v>
      </c>
      <c r="C11" s="5" t="str">
        <f t="shared" si="0"/>
        <v>女</v>
      </c>
      <c r="D11" s="5" t="str">
        <f>"符亦舒"</f>
        <v>符亦舒</v>
      </c>
      <c r="E11" s="6" t="s">
        <v>8</v>
      </c>
    </row>
    <row r="12" spans="1:5" ht="39.75" customHeight="1">
      <c r="A12" s="5">
        <v>9</v>
      </c>
      <c r="B12" s="5" t="s">
        <v>9</v>
      </c>
      <c r="C12" s="5" t="str">
        <f t="shared" si="0"/>
        <v>女</v>
      </c>
      <c r="D12" s="5" t="str">
        <f>"杨熙元"</f>
        <v>杨熙元</v>
      </c>
      <c r="E12" s="6" t="s">
        <v>8</v>
      </c>
    </row>
    <row r="13" spans="1:5" ht="39.75" customHeight="1">
      <c r="A13" s="5">
        <v>10</v>
      </c>
      <c r="B13" s="5" t="s">
        <v>9</v>
      </c>
      <c r="C13" s="5" t="str">
        <f t="shared" si="0"/>
        <v>女</v>
      </c>
      <c r="D13" s="5" t="str">
        <f>"陈嘉琪"</f>
        <v>陈嘉琪</v>
      </c>
      <c r="E13" s="6" t="s">
        <v>8</v>
      </c>
    </row>
    <row r="14" spans="1:5" ht="39.75" customHeight="1">
      <c r="A14" s="5">
        <v>11</v>
      </c>
      <c r="B14" s="5" t="s">
        <v>9</v>
      </c>
      <c r="C14" s="5" t="str">
        <f>"男"</f>
        <v>男</v>
      </c>
      <c r="D14" s="5" t="str">
        <f>"谢宗琳"</f>
        <v>谢宗琳</v>
      </c>
      <c r="E14" s="6" t="s">
        <v>8</v>
      </c>
    </row>
    <row r="15" spans="1:5" ht="39.75" customHeight="1">
      <c r="A15" s="5">
        <v>12</v>
      </c>
      <c r="B15" s="5" t="s">
        <v>9</v>
      </c>
      <c r="C15" s="5" t="str">
        <f aca="true" t="shared" si="1" ref="C15:C17">"女"</f>
        <v>女</v>
      </c>
      <c r="D15" s="5" t="str">
        <f>"刘笑慈"</f>
        <v>刘笑慈</v>
      </c>
      <c r="E15" s="6" t="s">
        <v>8</v>
      </c>
    </row>
    <row r="16" spans="1:5" ht="39.75" customHeight="1">
      <c r="A16" s="5">
        <v>13</v>
      </c>
      <c r="B16" s="5" t="s">
        <v>9</v>
      </c>
      <c r="C16" s="5" t="str">
        <f t="shared" si="1"/>
        <v>女</v>
      </c>
      <c r="D16" s="5" t="str">
        <f>"张妍"</f>
        <v>张妍</v>
      </c>
      <c r="E16" s="6" t="s">
        <v>8</v>
      </c>
    </row>
    <row r="17" spans="1:5" ht="39.75" customHeight="1">
      <c r="A17" s="5">
        <v>14</v>
      </c>
      <c r="B17" s="5" t="s">
        <v>9</v>
      </c>
      <c r="C17" s="5" t="str">
        <f t="shared" si="1"/>
        <v>女</v>
      </c>
      <c r="D17" s="5" t="str">
        <f>"李佳玉"</f>
        <v>李佳玉</v>
      </c>
      <c r="E17" s="6" t="s">
        <v>8</v>
      </c>
    </row>
    <row r="18" spans="1:5" ht="39.75" customHeight="1">
      <c r="A18" s="5">
        <v>15</v>
      </c>
      <c r="B18" s="5" t="s">
        <v>9</v>
      </c>
      <c r="C18" s="5" t="str">
        <f>"男"</f>
        <v>男</v>
      </c>
      <c r="D18" s="5" t="str">
        <f>"符国侦"</f>
        <v>符国侦</v>
      </c>
      <c r="E18" s="6" t="s">
        <v>8</v>
      </c>
    </row>
    <row r="19" spans="1:5" ht="39.75" customHeight="1">
      <c r="A19" s="5">
        <v>16</v>
      </c>
      <c r="B19" s="5" t="s">
        <v>9</v>
      </c>
      <c r="C19" s="5" t="str">
        <f aca="true" t="shared" si="2" ref="C19:C21">"女"</f>
        <v>女</v>
      </c>
      <c r="D19" s="5" t="str">
        <f>"董瑞甜"</f>
        <v>董瑞甜</v>
      </c>
      <c r="E19" s="6" t="s">
        <v>8</v>
      </c>
    </row>
    <row r="20" spans="1:5" ht="39.75" customHeight="1">
      <c r="A20" s="5">
        <v>17</v>
      </c>
      <c r="B20" s="5" t="s">
        <v>9</v>
      </c>
      <c r="C20" s="5" t="str">
        <f t="shared" si="2"/>
        <v>女</v>
      </c>
      <c r="D20" s="5" t="str">
        <f>"付瑞玉"</f>
        <v>付瑞玉</v>
      </c>
      <c r="E20" s="6" t="s">
        <v>8</v>
      </c>
    </row>
    <row r="21" spans="1:5" ht="39.75" customHeight="1">
      <c r="A21" s="5">
        <v>18</v>
      </c>
      <c r="B21" s="5" t="s">
        <v>9</v>
      </c>
      <c r="C21" s="5" t="str">
        <f t="shared" si="2"/>
        <v>女</v>
      </c>
      <c r="D21" s="5" t="str">
        <f>"刘亚玲"</f>
        <v>刘亚玲</v>
      </c>
      <c r="E21" s="6" t="s">
        <v>8</v>
      </c>
    </row>
    <row r="22" spans="1:5" ht="39.75" customHeight="1">
      <c r="A22" s="5">
        <v>19</v>
      </c>
      <c r="B22" s="5" t="s">
        <v>9</v>
      </c>
      <c r="C22" s="5" t="str">
        <f>"男"</f>
        <v>男</v>
      </c>
      <c r="D22" s="5" t="str">
        <f>"邱星"</f>
        <v>邱星</v>
      </c>
      <c r="E22" s="6" t="s">
        <v>8</v>
      </c>
    </row>
    <row r="23" spans="1:5" ht="39.75" customHeight="1">
      <c r="A23" s="5">
        <v>20</v>
      </c>
      <c r="B23" s="5" t="s">
        <v>10</v>
      </c>
      <c r="C23" s="5" t="str">
        <f>"女"</f>
        <v>女</v>
      </c>
      <c r="D23" s="5" t="str">
        <f>"钟雪云"</f>
        <v>钟雪云</v>
      </c>
      <c r="E23" s="6" t="s">
        <v>8</v>
      </c>
    </row>
    <row r="24" spans="1:5" ht="39.75" customHeight="1">
      <c r="A24" s="5">
        <v>21</v>
      </c>
      <c r="B24" s="5" t="s">
        <v>10</v>
      </c>
      <c r="C24" s="5" t="str">
        <f>"男"</f>
        <v>男</v>
      </c>
      <c r="D24" s="5" t="str">
        <f>"李飞"</f>
        <v>李飞</v>
      </c>
      <c r="E24" s="6" t="s">
        <v>8</v>
      </c>
    </row>
    <row r="25" spans="1:5" ht="39.75" customHeight="1">
      <c r="A25" s="5">
        <v>22</v>
      </c>
      <c r="B25" s="5" t="s">
        <v>10</v>
      </c>
      <c r="C25" s="5" t="str">
        <f>"男"</f>
        <v>男</v>
      </c>
      <c r="D25" s="5" t="str">
        <f>"于冰冰"</f>
        <v>于冰冰</v>
      </c>
      <c r="E25" s="6" t="s">
        <v>8</v>
      </c>
    </row>
    <row r="26" spans="1:5" ht="39.75" customHeight="1">
      <c r="A26" s="5">
        <v>23</v>
      </c>
      <c r="B26" s="5" t="s">
        <v>10</v>
      </c>
      <c r="C26" s="5" t="str">
        <f>"女"</f>
        <v>女</v>
      </c>
      <c r="D26" s="5" t="str">
        <f>"骆桢荣"</f>
        <v>骆桢荣</v>
      </c>
      <c r="E26" s="6" t="s">
        <v>8</v>
      </c>
    </row>
    <row r="27" spans="1:5" ht="39.75" customHeight="1">
      <c r="A27" s="5">
        <v>24</v>
      </c>
      <c r="B27" s="5" t="s">
        <v>10</v>
      </c>
      <c r="C27" s="5" t="str">
        <f>"女"</f>
        <v>女</v>
      </c>
      <c r="D27" s="5" t="str">
        <f>"田莉"</f>
        <v>田莉</v>
      </c>
      <c r="E27" s="6" t="s">
        <v>8</v>
      </c>
    </row>
    <row r="28" spans="1:5" ht="39.75" customHeight="1">
      <c r="A28" s="5">
        <v>25</v>
      </c>
      <c r="B28" s="5" t="s">
        <v>11</v>
      </c>
      <c r="C28" s="5" t="str">
        <f aca="true" t="shared" si="3" ref="C28:C33">"女"</f>
        <v>女</v>
      </c>
      <c r="D28" s="5" t="str">
        <f>"何寒怡"</f>
        <v>何寒怡</v>
      </c>
      <c r="E28" s="6" t="s">
        <v>8</v>
      </c>
    </row>
    <row r="29" spans="1:5" ht="39.75" customHeight="1">
      <c r="A29" s="5">
        <v>26</v>
      </c>
      <c r="B29" s="5" t="s">
        <v>11</v>
      </c>
      <c r="C29" s="5" t="str">
        <f t="shared" si="3"/>
        <v>女</v>
      </c>
      <c r="D29" s="5" t="str">
        <f>"吴笛"</f>
        <v>吴笛</v>
      </c>
      <c r="E29" s="6" t="s">
        <v>8</v>
      </c>
    </row>
    <row r="30" spans="1:5" ht="39.75" customHeight="1">
      <c r="A30" s="5">
        <v>27</v>
      </c>
      <c r="B30" s="5" t="s">
        <v>11</v>
      </c>
      <c r="C30" s="5" t="str">
        <f t="shared" si="3"/>
        <v>女</v>
      </c>
      <c r="D30" s="5" t="str">
        <f>"王怡欢"</f>
        <v>王怡欢</v>
      </c>
      <c r="E30" s="6" t="s">
        <v>8</v>
      </c>
    </row>
    <row r="31" spans="1:5" ht="39.75" customHeight="1">
      <c r="A31" s="5">
        <v>28</v>
      </c>
      <c r="B31" s="5" t="s">
        <v>11</v>
      </c>
      <c r="C31" s="5" t="str">
        <f t="shared" si="3"/>
        <v>女</v>
      </c>
      <c r="D31" s="5" t="str">
        <f>"李妍"</f>
        <v>李妍</v>
      </c>
      <c r="E31" s="6" t="s">
        <v>8</v>
      </c>
    </row>
    <row r="32" spans="1:5" ht="39.75" customHeight="1">
      <c r="A32" s="5">
        <v>29</v>
      </c>
      <c r="B32" s="5" t="s">
        <v>11</v>
      </c>
      <c r="C32" s="5" t="str">
        <f t="shared" si="3"/>
        <v>女</v>
      </c>
      <c r="D32" s="5" t="str">
        <f>"陈琳"</f>
        <v>陈琳</v>
      </c>
      <c r="E32" s="6" t="s">
        <v>8</v>
      </c>
    </row>
    <row r="33" spans="1:5" ht="39.75" customHeight="1">
      <c r="A33" s="5">
        <v>30</v>
      </c>
      <c r="B33" s="5" t="s">
        <v>11</v>
      </c>
      <c r="C33" s="5" t="str">
        <f t="shared" si="3"/>
        <v>女</v>
      </c>
      <c r="D33" s="5" t="str">
        <f>"孙玮"</f>
        <v>孙玮</v>
      </c>
      <c r="E33" s="6" t="s">
        <v>8</v>
      </c>
    </row>
    <row r="34" spans="1:5" ht="39.75" customHeight="1">
      <c r="A34" s="5">
        <v>31</v>
      </c>
      <c r="B34" s="5" t="s">
        <v>11</v>
      </c>
      <c r="C34" s="5" t="str">
        <f>"男"</f>
        <v>男</v>
      </c>
      <c r="D34" s="5" t="str">
        <f>"朱灏琨"</f>
        <v>朱灏琨</v>
      </c>
      <c r="E34" s="6" t="s">
        <v>8</v>
      </c>
    </row>
    <row r="35" spans="1:5" ht="39.75" customHeight="1">
      <c r="A35" s="5">
        <v>32</v>
      </c>
      <c r="B35" s="5" t="s">
        <v>11</v>
      </c>
      <c r="C35" s="5" t="str">
        <f aca="true" t="shared" si="4" ref="C35:C39">"女"</f>
        <v>女</v>
      </c>
      <c r="D35" s="5" t="str">
        <f>"申雨萌"</f>
        <v>申雨萌</v>
      </c>
      <c r="E35" s="6" t="s">
        <v>8</v>
      </c>
    </row>
    <row r="36" spans="1:5" ht="39.75" customHeight="1">
      <c r="A36" s="5">
        <v>33</v>
      </c>
      <c r="B36" s="5" t="s">
        <v>11</v>
      </c>
      <c r="C36" s="5" t="str">
        <f aca="true" t="shared" si="5" ref="C36:C41">"男"</f>
        <v>男</v>
      </c>
      <c r="D36" s="5" t="str">
        <f>"温德霖"</f>
        <v>温德霖</v>
      </c>
      <c r="E36" s="6" t="s">
        <v>8</v>
      </c>
    </row>
    <row r="37" spans="1:5" ht="39.75" customHeight="1">
      <c r="A37" s="5">
        <v>34</v>
      </c>
      <c r="B37" s="5" t="s">
        <v>11</v>
      </c>
      <c r="C37" s="5" t="str">
        <f t="shared" si="4"/>
        <v>女</v>
      </c>
      <c r="D37" s="5" t="str">
        <f>"李梦汝"</f>
        <v>李梦汝</v>
      </c>
      <c r="E37" s="6" t="s">
        <v>8</v>
      </c>
    </row>
    <row r="38" spans="1:5" ht="39.75" customHeight="1">
      <c r="A38" s="5">
        <v>35</v>
      </c>
      <c r="B38" s="5" t="s">
        <v>11</v>
      </c>
      <c r="C38" s="5" t="str">
        <f t="shared" si="4"/>
        <v>女</v>
      </c>
      <c r="D38" s="5" t="str">
        <f>"彭晨涵"</f>
        <v>彭晨涵</v>
      </c>
      <c r="E38" s="6" t="s">
        <v>8</v>
      </c>
    </row>
    <row r="39" spans="1:5" ht="39.75" customHeight="1">
      <c r="A39" s="5">
        <v>36</v>
      </c>
      <c r="B39" s="5" t="s">
        <v>11</v>
      </c>
      <c r="C39" s="5" t="str">
        <f t="shared" si="4"/>
        <v>女</v>
      </c>
      <c r="D39" s="5" t="str">
        <f>"张叶"</f>
        <v>张叶</v>
      </c>
      <c r="E39" s="6" t="s">
        <v>8</v>
      </c>
    </row>
    <row r="40" spans="1:5" ht="39.75" customHeight="1">
      <c r="A40" s="5">
        <v>37</v>
      </c>
      <c r="B40" s="5" t="s">
        <v>11</v>
      </c>
      <c r="C40" s="5" t="str">
        <f t="shared" si="5"/>
        <v>男</v>
      </c>
      <c r="D40" s="5" t="str">
        <f>"季新然"</f>
        <v>季新然</v>
      </c>
      <c r="E40" s="6" t="s">
        <v>8</v>
      </c>
    </row>
    <row r="41" spans="1:5" ht="39.75" customHeight="1">
      <c r="A41" s="5">
        <v>38</v>
      </c>
      <c r="B41" s="5" t="s">
        <v>11</v>
      </c>
      <c r="C41" s="5" t="str">
        <f t="shared" si="5"/>
        <v>男</v>
      </c>
      <c r="D41" s="5" t="str">
        <f>"叶扬成"</f>
        <v>叶扬成</v>
      </c>
      <c r="E41" s="6" t="s">
        <v>8</v>
      </c>
    </row>
    <row r="42" spans="1:5" ht="39.75" customHeight="1">
      <c r="A42" s="5">
        <v>39</v>
      </c>
      <c r="B42" s="5" t="s">
        <v>11</v>
      </c>
      <c r="C42" s="5" t="str">
        <f aca="true" t="shared" si="6" ref="C42:C52">"女"</f>
        <v>女</v>
      </c>
      <c r="D42" s="5" t="str">
        <f>"彭婧雅"</f>
        <v>彭婧雅</v>
      </c>
      <c r="E42" s="6" t="s">
        <v>8</v>
      </c>
    </row>
    <row r="43" spans="1:5" ht="39.75" customHeight="1">
      <c r="A43" s="5">
        <v>40</v>
      </c>
      <c r="B43" s="5" t="s">
        <v>11</v>
      </c>
      <c r="C43" s="5" t="str">
        <f t="shared" si="6"/>
        <v>女</v>
      </c>
      <c r="D43" s="5" t="str">
        <f>"唐华"</f>
        <v>唐华</v>
      </c>
      <c r="E43" s="6" t="s">
        <v>8</v>
      </c>
    </row>
    <row r="44" spans="1:5" ht="39.75" customHeight="1">
      <c r="A44" s="5">
        <v>41</v>
      </c>
      <c r="B44" s="5" t="s">
        <v>12</v>
      </c>
      <c r="C44" s="5" t="str">
        <f t="shared" si="6"/>
        <v>女</v>
      </c>
      <c r="D44" s="5" t="str">
        <f>"陈哲玮"</f>
        <v>陈哲玮</v>
      </c>
      <c r="E44" s="6" t="s">
        <v>8</v>
      </c>
    </row>
    <row r="45" spans="1:5" ht="39.75" customHeight="1">
      <c r="A45" s="5">
        <v>42</v>
      </c>
      <c r="B45" s="5" t="s">
        <v>12</v>
      </c>
      <c r="C45" s="5" t="str">
        <f t="shared" si="6"/>
        <v>女</v>
      </c>
      <c r="D45" s="5" t="str">
        <f>"刘丹"</f>
        <v>刘丹</v>
      </c>
      <c r="E45" s="6" t="s">
        <v>8</v>
      </c>
    </row>
    <row r="46" spans="1:5" ht="39.75" customHeight="1">
      <c r="A46" s="5">
        <v>43</v>
      </c>
      <c r="B46" s="5" t="s">
        <v>12</v>
      </c>
      <c r="C46" s="5" t="str">
        <f t="shared" si="6"/>
        <v>女</v>
      </c>
      <c r="D46" s="5" t="str">
        <f>"梁京"</f>
        <v>梁京</v>
      </c>
      <c r="E46" s="6" t="s">
        <v>8</v>
      </c>
    </row>
    <row r="47" spans="1:5" ht="39.75" customHeight="1">
      <c r="A47" s="5">
        <v>44</v>
      </c>
      <c r="B47" s="5" t="s">
        <v>12</v>
      </c>
      <c r="C47" s="5" t="str">
        <f t="shared" si="6"/>
        <v>女</v>
      </c>
      <c r="D47" s="5" t="str">
        <f>"胡丽娜"</f>
        <v>胡丽娜</v>
      </c>
      <c r="E47" s="6" t="s">
        <v>8</v>
      </c>
    </row>
    <row r="48" spans="1:5" ht="39.75" customHeight="1">
      <c r="A48" s="5">
        <v>45</v>
      </c>
      <c r="B48" s="5" t="s">
        <v>12</v>
      </c>
      <c r="C48" s="5" t="str">
        <f t="shared" si="6"/>
        <v>女</v>
      </c>
      <c r="D48" s="5" t="str">
        <f>"金玥"</f>
        <v>金玥</v>
      </c>
      <c r="E48" s="6" t="s">
        <v>8</v>
      </c>
    </row>
    <row r="49" spans="1:5" ht="39.75" customHeight="1">
      <c r="A49" s="5">
        <v>46</v>
      </c>
      <c r="B49" s="5" t="s">
        <v>12</v>
      </c>
      <c r="C49" s="5" t="str">
        <f t="shared" si="6"/>
        <v>女</v>
      </c>
      <c r="D49" s="5" t="str">
        <f>"高承引"</f>
        <v>高承引</v>
      </c>
      <c r="E49" s="6" t="s">
        <v>8</v>
      </c>
    </row>
    <row r="50" spans="1:5" ht="39.75" customHeight="1">
      <c r="A50" s="5">
        <v>47</v>
      </c>
      <c r="B50" s="5" t="s">
        <v>12</v>
      </c>
      <c r="C50" s="5" t="str">
        <f t="shared" si="6"/>
        <v>女</v>
      </c>
      <c r="D50" s="5" t="str">
        <f>"谢婧婧"</f>
        <v>谢婧婧</v>
      </c>
      <c r="E50" s="6" t="s">
        <v>8</v>
      </c>
    </row>
    <row r="51" spans="1:5" ht="39.75" customHeight="1">
      <c r="A51" s="5">
        <v>48</v>
      </c>
      <c r="B51" s="5" t="s">
        <v>12</v>
      </c>
      <c r="C51" s="5" t="str">
        <f t="shared" si="6"/>
        <v>女</v>
      </c>
      <c r="D51" s="5" t="str">
        <f>"李凌宇"</f>
        <v>李凌宇</v>
      </c>
      <c r="E51" s="6" t="s">
        <v>8</v>
      </c>
    </row>
    <row r="52" spans="1:5" ht="39.75" customHeight="1">
      <c r="A52" s="5">
        <v>49</v>
      </c>
      <c r="B52" s="5" t="s">
        <v>12</v>
      </c>
      <c r="C52" s="5" t="str">
        <f t="shared" si="6"/>
        <v>女</v>
      </c>
      <c r="D52" s="5" t="str">
        <f>"陈燕妮"</f>
        <v>陈燕妮</v>
      </c>
      <c r="E52" s="6" t="s">
        <v>8</v>
      </c>
    </row>
    <row r="53" spans="1:5" ht="39.75" customHeight="1">
      <c r="A53" s="5">
        <v>50</v>
      </c>
      <c r="B53" s="5" t="s">
        <v>13</v>
      </c>
      <c r="C53" s="5" t="str">
        <f>"男"</f>
        <v>男</v>
      </c>
      <c r="D53" s="5" t="str">
        <f>"刘涛"</f>
        <v>刘涛</v>
      </c>
      <c r="E53" s="6" t="s">
        <v>8</v>
      </c>
    </row>
    <row r="54" spans="1:5" ht="39.75" customHeight="1">
      <c r="A54" s="5">
        <v>51</v>
      </c>
      <c r="B54" s="5" t="s">
        <v>13</v>
      </c>
      <c r="C54" s="5" t="str">
        <f>"男"</f>
        <v>男</v>
      </c>
      <c r="D54" s="5" t="str">
        <f>"邱泽鑫"</f>
        <v>邱泽鑫</v>
      </c>
      <c r="E54" s="6" t="s">
        <v>8</v>
      </c>
    </row>
    <row r="55" spans="1:5" ht="39.75" customHeight="1">
      <c r="A55" s="5">
        <v>52</v>
      </c>
      <c r="B55" s="5" t="s">
        <v>13</v>
      </c>
      <c r="C55" s="5" t="str">
        <f>"男"</f>
        <v>男</v>
      </c>
      <c r="D55" s="5" t="str">
        <f>"李国斌"</f>
        <v>李国斌</v>
      </c>
      <c r="E55" s="6" t="s">
        <v>8</v>
      </c>
    </row>
    <row r="56" spans="1:5" ht="39.75" customHeight="1">
      <c r="A56" s="5">
        <v>53</v>
      </c>
      <c r="B56" s="5" t="s">
        <v>14</v>
      </c>
      <c r="C56" s="5" t="str">
        <f aca="true" t="shared" si="7" ref="C56:C61">"男"</f>
        <v>男</v>
      </c>
      <c r="D56" s="5" t="str">
        <f>"张良峰"</f>
        <v>张良峰</v>
      </c>
      <c r="E56" s="6" t="s">
        <v>8</v>
      </c>
    </row>
    <row r="57" spans="1:5" ht="39.75" customHeight="1">
      <c r="A57" s="5">
        <v>54</v>
      </c>
      <c r="B57" s="5" t="s">
        <v>14</v>
      </c>
      <c r="C57" s="5" t="str">
        <f t="shared" si="7"/>
        <v>男</v>
      </c>
      <c r="D57" s="5" t="str">
        <f>"梁辰"</f>
        <v>梁辰</v>
      </c>
      <c r="E57" s="6" t="s">
        <v>8</v>
      </c>
    </row>
    <row r="58" spans="1:5" ht="39.75" customHeight="1">
      <c r="A58" s="5">
        <v>55</v>
      </c>
      <c r="B58" s="5" t="s">
        <v>14</v>
      </c>
      <c r="C58" s="5" t="str">
        <f t="shared" si="7"/>
        <v>男</v>
      </c>
      <c r="D58" s="5" t="str">
        <f>"李昂"</f>
        <v>李昂</v>
      </c>
      <c r="E58" s="6" t="s">
        <v>8</v>
      </c>
    </row>
    <row r="59" spans="1:5" ht="39.75" customHeight="1">
      <c r="A59" s="5">
        <v>56</v>
      </c>
      <c r="B59" s="5" t="s">
        <v>14</v>
      </c>
      <c r="C59" s="5" t="str">
        <f t="shared" si="7"/>
        <v>男</v>
      </c>
      <c r="D59" s="5" t="str">
        <f>"云铸"</f>
        <v>云铸</v>
      </c>
      <c r="E59" s="6" t="s">
        <v>8</v>
      </c>
    </row>
    <row r="60" spans="1:5" ht="39.75" customHeight="1">
      <c r="A60" s="5">
        <v>57</v>
      </c>
      <c r="B60" s="5" t="s">
        <v>14</v>
      </c>
      <c r="C60" s="5" t="str">
        <f t="shared" si="7"/>
        <v>男</v>
      </c>
      <c r="D60" s="5" t="str">
        <f>"邓飞"</f>
        <v>邓飞</v>
      </c>
      <c r="E60" s="6" t="s">
        <v>8</v>
      </c>
    </row>
    <row r="61" spans="1:5" ht="39.75" customHeight="1">
      <c r="A61" s="5">
        <v>58</v>
      </c>
      <c r="B61" s="5" t="s">
        <v>14</v>
      </c>
      <c r="C61" s="5" t="str">
        <f t="shared" si="7"/>
        <v>男</v>
      </c>
      <c r="D61" s="5" t="str">
        <f>"黄鹏"</f>
        <v>黄鹏</v>
      </c>
      <c r="E61" s="6" t="s">
        <v>8</v>
      </c>
    </row>
    <row r="62" spans="1:5" ht="39.75" customHeight="1">
      <c r="A62" s="5">
        <v>59</v>
      </c>
      <c r="B62" s="5" t="s">
        <v>14</v>
      </c>
      <c r="C62" s="5" t="str">
        <f>"女"</f>
        <v>女</v>
      </c>
      <c r="D62" s="5" t="str">
        <f>"李丹"</f>
        <v>李丹</v>
      </c>
      <c r="E62" s="6" t="s">
        <v>8</v>
      </c>
    </row>
    <row r="63" spans="1:5" ht="39.75" customHeight="1">
      <c r="A63" s="5">
        <v>60</v>
      </c>
      <c r="B63" s="5" t="s">
        <v>14</v>
      </c>
      <c r="C63" s="5" t="str">
        <f>"男"</f>
        <v>男</v>
      </c>
      <c r="D63" s="5" t="str">
        <f>"段汝湘"</f>
        <v>段汝湘</v>
      </c>
      <c r="E63" s="6" t="s">
        <v>8</v>
      </c>
    </row>
    <row r="64" spans="1:5" ht="39.75" customHeight="1">
      <c r="A64" s="5">
        <v>61</v>
      </c>
      <c r="B64" s="5" t="s">
        <v>15</v>
      </c>
      <c r="C64" s="5" t="str">
        <f aca="true" t="shared" si="8" ref="C64:C73">"女"</f>
        <v>女</v>
      </c>
      <c r="D64" s="5" t="str">
        <f>"潘玥琦"</f>
        <v>潘玥琦</v>
      </c>
      <c r="E64" s="6" t="s">
        <v>8</v>
      </c>
    </row>
    <row r="65" spans="1:5" ht="39.75" customHeight="1">
      <c r="A65" s="5">
        <v>62</v>
      </c>
      <c r="B65" s="5" t="s">
        <v>15</v>
      </c>
      <c r="C65" s="5" t="str">
        <f t="shared" si="8"/>
        <v>女</v>
      </c>
      <c r="D65" s="5" t="str">
        <f>"邸芸菲"</f>
        <v>邸芸菲</v>
      </c>
      <c r="E65" s="6" t="s">
        <v>8</v>
      </c>
    </row>
    <row r="66" spans="1:5" ht="39.75" customHeight="1">
      <c r="A66" s="5">
        <v>63</v>
      </c>
      <c r="B66" s="5" t="s">
        <v>15</v>
      </c>
      <c r="C66" s="5" t="str">
        <f t="shared" si="8"/>
        <v>女</v>
      </c>
      <c r="D66" s="5" t="str">
        <f>"石羚"</f>
        <v>石羚</v>
      </c>
      <c r="E66" s="6" t="s">
        <v>8</v>
      </c>
    </row>
    <row r="67" spans="1:5" ht="39.75" customHeight="1">
      <c r="A67" s="5">
        <v>64</v>
      </c>
      <c r="B67" s="5" t="s">
        <v>15</v>
      </c>
      <c r="C67" s="5" t="str">
        <f t="shared" si="8"/>
        <v>女</v>
      </c>
      <c r="D67" s="5" t="str">
        <f>"高婧婧"</f>
        <v>高婧婧</v>
      </c>
      <c r="E67" s="6" t="s">
        <v>8</v>
      </c>
    </row>
    <row r="68" spans="1:5" ht="39.75" customHeight="1">
      <c r="A68" s="5">
        <v>65</v>
      </c>
      <c r="B68" s="5" t="s">
        <v>15</v>
      </c>
      <c r="C68" s="5" t="str">
        <f t="shared" si="8"/>
        <v>女</v>
      </c>
      <c r="D68" s="5" t="str">
        <f>"彭露"</f>
        <v>彭露</v>
      </c>
      <c r="E68" s="6" t="s">
        <v>8</v>
      </c>
    </row>
    <row r="69" spans="1:5" ht="39.75" customHeight="1">
      <c r="A69" s="5">
        <v>66</v>
      </c>
      <c r="B69" s="5" t="s">
        <v>15</v>
      </c>
      <c r="C69" s="5" t="str">
        <f t="shared" si="8"/>
        <v>女</v>
      </c>
      <c r="D69" s="5" t="str">
        <f>"陈婧涵"</f>
        <v>陈婧涵</v>
      </c>
      <c r="E69" s="6" t="s">
        <v>8</v>
      </c>
    </row>
    <row r="70" spans="1:5" ht="39.75" customHeight="1">
      <c r="A70" s="5">
        <v>67</v>
      </c>
      <c r="B70" s="5" t="s">
        <v>15</v>
      </c>
      <c r="C70" s="5" t="str">
        <f t="shared" si="8"/>
        <v>女</v>
      </c>
      <c r="D70" s="5" t="str">
        <f>"盛开"</f>
        <v>盛开</v>
      </c>
      <c r="E70" s="6" t="s">
        <v>8</v>
      </c>
    </row>
    <row r="71" spans="1:5" ht="39.75" customHeight="1">
      <c r="A71" s="5">
        <v>68</v>
      </c>
      <c r="B71" s="5" t="s">
        <v>15</v>
      </c>
      <c r="C71" s="5" t="str">
        <f t="shared" si="8"/>
        <v>女</v>
      </c>
      <c r="D71" s="5" t="str">
        <f>"黄苗苗"</f>
        <v>黄苗苗</v>
      </c>
      <c r="E71" s="6" t="s">
        <v>8</v>
      </c>
    </row>
    <row r="72" spans="1:5" ht="39.75" customHeight="1">
      <c r="A72" s="5">
        <v>69</v>
      </c>
      <c r="B72" s="5" t="s">
        <v>16</v>
      </c>
      <c r="C72" s="5" t="str">
        <f t="shared" si="8"/>
        <v>女</v>
      </c>
      <c r="D72" s="5" t="str">
        <f>"闫月贺"</f>
        <v>闫月贺</v>
      </c>
      <c r="E72" s="6" t="s">
        <v>8</v>
      </c>
    </row>
    <row r="73" spans="1:5" ht="39.75" customHeight="1">
      <c r="A73" s="5">
        <v>70</v>
      </c>
      <c r="B73" s="5" t="s">
        <v>16</v>
      </c>
      <c r="C73" s="5" t="str">
        <f t="shared" si="8"/>
        <v>女</v>
      </c>
      <c r="D73" s="5" t="str">
        <f>"张静雅"</f>
        <v>张静雅</v>
      </c>
      <c r="E73" s="6" t="s">
        <v>8</v>
      </c>
    </row>
    <row r="74" spans="1:5" ht="39.75" customHeight="1">
      <c r="A74" s="5">
        <v>71</v>
      </c>
      <c r="B74" s="5" t="s">
        <v>16</v>
      </c>
      <c r="C74" s="5" t="str">
        <f>"男"</f>
        <v>男</v>
      </c>
      <c r="D74" s="5" t="str">
        <f>"李孟珂"</f>
        <v>李孟珂</v>
      </c>
      <c r="E74" s="6" t="s">
        <v>8</v>
      </c>
    </row>
    <row r="75" spans="1:5" ht="39.75" customHeight="1">
      <c r="A75" s="5">
        <v>72</v>
      </c>
      <c r="B75" s="5" t="s">
        <v>16</v>
      </c>
      <c r="C75" s="5" t="str">
        <f aca="true" t="shared" si="9" ref="C75:C107">"女"</f>
        <v>女</v>
      </c>
      <c r="D75" s="5" t="str">
        <f>"牛姝懿"</f>
        <v>牛姝懿</v>
      </c>
      <c r="E75" s="6" t="s">
        <v>8</v>
      </c>
    </row>
    <row r="76" spans="1:5" ht="39.75" customHeight="1">
      <c r="A76" s="5">
        <v>73</v>
      </c>
      <c r="B76" s="5" t="s">
        <v>16</v>
      </c>
      <c r="C76" s="5" t="str">
        <f t="shared" si="9"/>
        <v>女</v>
      </c>
      <c r="D76" s="5" t="str">
        <f>"王婷婷"</f>
        <v>王婷婷</v>
      </c>
      <c r="E76" s="6" t="s">
        <v>8</v>
      </c>
    </row>
    <row r="77" spans="1:5" ht="39.75" customHeight="1">
      <c r="A77" s="5">
        <v>74</v>
      </c>
      <c r="B77" s="5" t="s">
        <v>16</v>
      </c>
      <c r="C77" s="5" t="str">
        <f t="shared" si="9"/>
        <v>女</v>
      </c>
      <c r="D77" s="5" t="str">
        <f>"蒋惠聿"</f>
        <v>蒋惠聿</v>
      </c>
      <c r="E77" s="6" t="s">
        <v>8</v>
      </c>
    </row>
    <row r="78" spans="1:5" ht="39.75" customHeight="1">
      <c r="A78" s="5">
        <v>75</v>
      </c>
      <c r="B78" s="5" t="s">
        <v>16</v>
      </c>
      <c r="C78" s="5" t="str">
        <f t="shared" si="9"/>
        <v>女</v>
      </c>
      <c r="D78" s="5" t="str">
        <f>"赵晗君"</f>
        <v>赵晗君</v>
      </c>
      <c r="E78" s="6" t="s">
        <v>8</v>
      </c>
    </row>
    <row r="79" spans="1:5" ht="39.75" customHeight="1">
      <c r="A79" s="5">
        <v>76</v>
      </c>
      <c r="B79" s="5" t="s">
        <v>16</v>
      </c>
      <c r="C79" s="5" t="str">
        <f t="shared" si="9"/>
        <v>女</v>
      </c>
      <c r="D79" s="5" t="str">
        <f>"刘贝赟"</f>
        <v>刘贝赟</v>
      </c>
      <c r="E79" s="6" t="s">
        <v>8</v>
      </c>
    </row>
    <row r="80" spans="1:5" ht="39.75" customHeight="1">
      <c r="A80" s="5">
        <v>77</v>
      </c>
      <c r="B80" s="5" t="s">
        <v>16</v>
      </c>
      <c r="C80" s="5" t="str">
        <f t="shared" si="9"/>
        <v>女</v>
      </c>
      <c r="D80" s="5" t="str">
        <f>"朱容涟"</f>
        <v>朱容涟</v>
      </c>
      <c r="E80" s="6" t="s">
        <v>8</v>
      </c>
    </row>
    <row r="81" spans="1:5" ht="39.75" customHeight="1">
      <c r="A81" s="5">
        <v>78</v>
      </c>
      <c r="B81" s="5" t="s">
        <v>16</v>
      </c>
      <c r="C81" s="5" t="str">
        <f t="shared" si="9"/>
        <v>女</v>
      </c>
      <c r="D81" s="5" t="str">
        <f>"王春妮"</f>
        <v>王春妮</v>
      </c>
      <c r="E81" s="6" t="s">
        <v>8</v>
      </c>
    </row>
    <row r="82" spans="1:5" ht="39.75" customHeight="1">
      <c r="A82" s="5">
        <v>79</v>
      </c>
      <c r="B82" s="5" t="s">
        <v>16</v>
      </c>
      <c r="C82" s="5" t="str">
        <f t="shared" si="9"/>
        <v>女</v>
      </c>
      <c r="D82" s="5" t="str">
        <f>"岑金千"</f>
        <v>岑金千</v>
      </c>
      <c r="E82" s="6" t="s">
        <v>8</v>
      </c>
    </row>
    <row r="83" spans="1:5" ht="39.75" customHeight="1">
      <c r="A83" s="5">
        <v>80</v>
      </c>
      <c r="B83" s="5" t="s">
        <v>16</v>
      </c>
      <c r="C83" s="5" t="str">
        <f t="shared" si="9"/>
        <v>女</v>
      </c>
      <c r="D83" s="5" t="str">
        <f>"李晓波"</f>
        <v>李晓波</v>
      </c>
      <c r="E83" s="6" t="s">
        <v>8</v>
      </c>
    </row>
    <row r="84" spans="1:5" ht="39.75" customHeight="1">
      <c r="A84" s="5">
        <v>81</v>
      </c>
      <c r="B84" s="5" t="s">
        <v>16</v>
      </c>
      <c r="C84" s="5" t="str">
        <f t="shared" si="9"/>
        <v>女</v>
      </c>
      <c r="D84" s="5" t="str">
        <f>"谢彩彬"</f>
        <v>谢彩彬</v>
      </c>
      <c r="E84" s="6" t="s">
        <v>8</v>
      </c>
    </row>
    <row r="85" spans="1:5" ht="39.75" customHeight="1">
      <c r="A85" s="5">
        <v>82</v>
      </c>
      <c r="B85" s="5" t="s">
        <v>16</v>
      </c>
      <c r="C85" s="5" t="str">
        <f t="shared" si="9"/>
        <v>女</v>
      </c>
      <c r="D85" s="5" t="str">
        <f>"王晋颖"</f>
        <v>王晋颖</v>
      </c>
      <c r="E85" s="6" t="s">
        <v>8</v>
      </c>
    </row>
    <row r="86" spans="1:5" ht="39.75" customHeight="1">
      <c r="A86" s="5">
        <v>83</v>
      </c>
      <c r="B86" s="5" t="s">
        <v>16</v>
      </c>
      <c r="C86" s="5" t="str">
        <f t="shared" si="9"/>
        <v>女</v>
      </c>
      <c r="D86" s="5" t="str">
        <f>"邢晓书"</f>
        <v>邢晓书</v>
      </c>
      <c r="E86" s="6" t="s">
        <v>8</v>
      </c>
    </row>
    <row r="87" spans="1:5" ht="39.75" customHeight="1">
      <c r="A87" s="5">
        <v>84</v>
      </c>
      <c r="B87" s="5" t="s">
        <v>16</v>
      </c>
      <c r="C87" s="5" t="str">
        <f t="shared" si="9"/>
        <v>女</v>
      </c>
      <c r="D87" s="5" t="str">
        <f>"贾燕宾"</f>
        <v>贾燕宾</v>
      </c>
      <c r="E87" s="6" t="s">
        <v>8</v>
      </c>
    </row>
    <row r="88" spans="1:5" ht="39.75" customHeight="1">
      <c r="A88" s="5">
        <v>85</v>
      </c>
      <c r="B88" s="5" t="s">
        <v>16</v>
      </c>
      <c r="C88" s="5" t="str">
        <f t="shared" si="9"/>
        <v>女</v>
      </c>
      <c r="D88" s="5" t="str">
        <f>"李新艳"</f>
        <v>李新艳</v>
      </c>
      <c r="E88" s="6" t="s">
        <v>8</v>
      </c>
    </row>
    <row r="89" spans="1:5" ht="39.75" customHeight="1">
      <c r="A89" s="5">
        <v>86</v>
      </c>
      <c r="B89" s="5" t="s">
        <v>16</v>
      </c>
      <c r="C89" s="5" t="str">
        <f t="shared" si="9"/>
        <v>女</v>
      </c>
      <c r="D89" s="5" t="str">
        <f>"马可"</f>
        <v>马可</v>
      </c>
      <c r="E89" s="6" t="s">
        <v>8</v>
      </c>
    </row>
    <row r="90" spans="1:5" ht="39.75" customHeight="1">
      <c r="A90" s="5">
        <v>87</v>
      </c>
      <c r="B90" s="5" t="s">
        <v>16</v>
      </c>
      <c r="C90" s="5" t="str">
        <f t="shared" si="9"/>
        <v>女</v>
      </c>
      <c r="D90" s="5" t="str">
        <f>"龙婷芳"</f>
        <v>龙婷芳</v>
      </c>
      <c r="E90" s="6" t="s">
        <v>8</v>
      </c>
    </row>
    <row r="91" spans="1:5" ht="39.75" customHeight="1">
      <c r="A91" s="5">
        <v>88</v>
      </c>
      <c r="B91" s="5" t="s">
        <v>16</v>
      </c>
      <c r="C91" s="5" t="str">
        <f t="shared" si="9"/>
        <v>女</v>
      </c>
      <c r="D91" s="5" t="str">
        <f>"潘柔澄"</f>
        <v>潘柔澄</v>
      </c>
      <c r="E91" s="6" t="s">
        <v>8</v>
      </c>
    </row>
    <row r="92" spans="1:5" ht="39.75" customHeight="1">
      <c r="A92" s="5">
        <v>89</v>
      </c>
      <c r="B92" s="5" t="s">
        <v>16</v>
      </c>
      <c r="C92" s="5" t="str">
        <f t="shared" si="9"/>
        <v>女</v>
      </c>
      <c r="D92" s="5" t="str">
        <f>"黄景慧"</f>
        <v>黄景慧</v>
      </c>
      <c r="E92" s="6" t="s">
        <v>8</v>
      </c>
    </row>
    <row r="93" spans="1:5" ht="39.75" customHeight="1">
      <c r="A93" s="5">
        <v>90</v>
      </c>
      <c r="B93" s="5" t="s">
        <v>16</v>
      </c>
      <c r="C93" s="5" t="str">
        <f t="shared" si="9"/>
        <v>女</v>
      </c>
      <c r="D93" s="5" t="str">
        <f>"杨艳"</f>
        <v>杨艳</v>
      </c>
      <c r="E93" s="6" t="s">
        <v>8</v>
      </c>
    </row>
    <row r="94" spans="1:5" ht="39.75" customHeight="1">
      <c r="A94" s="5">
        <v>91</v>
      </c>
      <c r="B94" s="5" t="s">
        <v>16</v>
      </c>
      <c r="C94" s="5" t="str">
        <f t="shared" si="9"/>
        <v>女</v>
      </c>
      <c r="D94" s="5" t="str">
        <f>"黄颖"</f>
        <v>黄颖</v>
      </c>
      <c r="E94" s="6" t="s">
        <v>8</v>
      </c>
    </row>
    <row r="95" spans="1:5" ht="39.75" customHeight="1">
      <c r="A95" s="5">
        <v>92</v>
      </c>
      <c r="B95" s="5" t="s">
        <v>16</v>
      </c>
      <c r="C95" s="5" t="str">
        <f t="shared" si="9"/>
        <v>女</v>
      </c>
      <c r="D95" s="5" t="str">
        <f>"高舒娟"</f>
        <v>高舒娟</v>
      </c>
      <c r="E95" s="6" t="s">
        <v>8</v>
      </c>
    </row>
    <row r="96" spans="1:5" ht="39.75" customHeight="1">
      <c r="A96" s="5">
        <v>93</v>
      </c>
      <c r="B96" s="5" t="s">
        <v>16</v>
      </c>
      <c r="C96" s="5" t="str">
        <f t="shared" si="9"/>
        <v>女</v>
      </c>
      <c r="D96" s="5" t="str">
        <f>"陈初月"</f>
        <v>陈初月</v>
      </c>
      <c r="E96" s="6" t="s">
        <v>8</v>
      </c>
    </row>
    <row r="97" spans="1:5" ht="39.75" customHeight="1">
      <c r="A97" s="5">
        <v>94</v>
      </c>
      <c r="B97" s="5" t="s">
        <v>16</v>
      </c>
      <c r="C97" s="5" t="str">
        <f t="shared" si="9"/>
        <v>女</v>
      </c>
      <c r="D97" s="5" t="str">
        <f>"王霞"</f>
        <v>王霞</v>
      </c>
      <c r="E97" s="6" t="s">
        <v>8</v>
      </c>
    </row>
    <row r="98" spans="1:5" ht="39.75" customHeight="1">
      <c r="A98" s="5">
        <v>95</v>
      </c>
      <c r="B98" s="5" t="s">
        <v>16</v>
      </c>
      <c r="C98" s="5" t="str">
        <f t="shared" si="9"/>
        <v>女</v>
      </c>
      <c r="D98" s="5" t="str">
        <f>"杨忆园"</f>
        <v>杨忆园</v>
      </c>
      <c r="E98" s="6" t="s">
        <v>8</v>
      </c>
    </row>
    <row r="99" spans="1:5" ht="39.75" customHeight="1">
      <c r="A99" s="5">
        <v>96</v>
      </c>
      <c r="B99" s="5" t="s">
        <v>16</v>
      </c>
      <c r="C99" s="5" t="str">
        <f t="shared" si="9"/>
        <v>女</v>
      </c>
      <c r="D99" s="5" t="str">
        <f>"韩清舟"</f>
        <v>韩清舟</v>
      </c>
      <c r="E99" s="6" t="s">
        <v>8</v>
      </c>
    </row>
    <row r="100" spans="1:5" ht="39.75" customHeight="1">
      <c r="A100" s="5">
        <v>97</v>
      </c>
      <c r="B100" s="5" t="s">
        <v>16</v>
      </c>
      <c r="C100" s="5" t="str">
        <f t="shared" si="9"/>
        <v>女</v>
      </c>
      <c r="D100" s="5" t="str">
        <f>"邢景华"</f>
        <v>邢景华</v>
      </c>
      <c r="E100" s="6" t="s">
        <v>8</v>
      </c>
    </row>
    <row r="101" spans="1:5" ht="39.75" customHeight="1">
      <c r="A101" s="5">
        <v>98</v>
      </c>
      <c r="B101" s="5" t="s">
        <v>17</v>
      </c>
      <c r="C101" s="5" t="str">
        <f t="shared" si="9"/>
        <v>女</v>
      </c>
      <c r="D101" s="5" t="str">
        <f>"杨柳"</f>
        <v>杨柳</v>
      </c>
      <c r="E101" s="6" t="s">
        <v>8</v>
      </c>
    </row>
    <row r="102" spans="1:5" ht="39.75" customHeight="1">
      <c r="A102" s="5">
        <v>99</v>
      </c>
      <c r="B102" s="5" t="s">
        <v>17</v>
      </c>
      <c r="C102" s="5" t="str">
        <f t="shared" si="9"/>
        <v>女</v>
      </c>
      <c r="D102" s="5" t="str">
        <f>"张雨晴"</f>
        <v>张雨晴</v>
      </c>
      <c r="E102" s="6" t="s">
        <v>8</v>
      </c>
    </row>
    <row r="103" spans="1:5" ht="39.75" customHeight="1">
      <c r="A103" s="5">
        <v>100</v>
      </c>
      <c r="B103" s="5" t="s">
        <v>17</v>
      </c>
      <c r="C103" s="5" t="str">
        <f t="shared" si="9"/>
        <v>女</v>
      </c>
      <c r="D103" s="5" t="str">
        <f>"李昌燕"</f>
        <v>李昌燕</v>
      </c>
      <c r="E103" s="6" t="s">
        <v>8</v>
      </c>
    </row>
    <row r="104" spans="1:5" ht="39.75" customHeight="1">
      <c r="A104" s="5">
        <v>101</v>
      </c>
      <c r="B104" s="5" t="s">
        <v>17</v>
      </c>
      <c r="C104" s="5" t="str">
        <f t="shared" si="9"/>
        <v>女</v>
      </c>
      <c r="D104" s="5" t="str">
        <f>"陶花"</f>
        <v>陶花</v>
      </c>
      <c r="E104" s="6" t="s">
        <v>8</v>
      </c>
    </row>
    <row r="105" spans="1:5" ht="39.75" customHeight="1">
      <c r="A105" s="5">
        <v>102</v>
      </c>
      <c r="B105" s="5" t="s">
        <v>17</v>
      </c>
      <c r="C105" s="5" t="str">
        <f t="shared" si="9"/>
        <v>女</v>
      </c>
      <c r="D105" s="5" t="str">
        <f>"闫亚宁"</f>
        <v>闫亚宁</v>
      </c>
      <c r="E105" s="6" t="s">
        <v>8</v>
      </c>
    </row>
    <row r="106" spans="1:5" ht="39.75" customHeight="1">
      <c r="A106" s="5">
        <v>103</v>
      </c>
      <c r="B106" s="5" t="s">
        <v>17</v>
      </c>
      <c r="C106" s="5" t="str">
        <f t="shared" si="9"/>
        <v>女</v>
      </c>
      <c r="D106" s="5" t="str">
        <f>"赵雯娅"</f>
        <v>赵雯娅</v>
      </c>
      <c r="E106" s="6" t="s">
        <v>8</v>
      </c>
    </row>
    <row r="107" spans="1:5" ht="39.75" customHeight="1">
      <c r="A107" s="5">
        <v>104</v>
      </c>
      <c r="B107" s="5" t="s">
        <v>17</v>
      </c>
      <c r="C107" s="5" t="str">
        <f t="shared" si="9"/>
        <v>女</v>
      </c>
      <c r="D107" s="5" t="str">
        <f>"孙佳莹"</f>
        <v>孙佳莹</v>
      </c>
      <c r="E107" s="6" t="s">
        <v>8</v>
      </c>
    </row>
    <row r="108" spans="1:5" ht="39.75" customHeight="1">
      <c r="A108" s="5">
        <v>105</v>
      </c>
      <c r="B108" s="5" t="s">
        <v>17</v>
      </c>
      <c r="C108" s="5" t="str">
        <f>"男"</f>
        <v>男</v>
      </c>
      <c r="D108" s="5" t="str">
        <f>"梁然"</f>
        <v>梁然</v>
      </c>
      <c r="E108" s="6" t="s">
        <v>8</v>
      </c>
    </row>
    <row r="109" spans="1:5" ht="39.75" customHeight="1">
      <c r="A109" s="5">
        <v>106</v>
      </c>
      <c r="B109" s="5" t="s">
        <v>17</v>
      </c>
      <c r="C109" s="5" t="str">
        <f aca="true" t="shared" si="10" ref="C109:C126">"女"</f>
        <v>女</v>
      </c>
      <c r="D109" s="5" t="str">
        <f>"高楠枫（现用名）     范亚楠（曾用名）"</f>
        <v>高楠枫（现用名）     范亚楠（曾用名）</v>
      </c>
      <c r="E109" s="6" t="s">
        <v>8</v>
      </c>
    </row>
    <row r="110" spans="1:5" ht="39.75" customHeight="1">
      <c r="A110" s="5">
        <v>107</v>
      </c>
      <c r="B110" s="5" t="s">
        <v>17</v>
      </c>
      <c r="C110" s="5" t="str">
        <f t="shared" si="10"/>
        <v>女</v>
      </c>
      <c r="D110" s="5" t="str">
        <f>"冯倩"</f>
        <v>冯倩</v>
      </c>
      <c r="E110" s="6" t="s">
        <v>8</v>
      </c>
    </row>
    <row r="111" spans="1:5" ht="39.75" customHeight="1">
      <c r="A111" s="5">
        <v>108</v>
      </c>
      <c r="B111" s="5" t="s">
        <v>17</v>
      </c>
      <c r="C111" s="5" t="str">
        <f t="shared" si="10"/>
        <v>女</v>
      </c>
      <c r="D111" s="5" t="str">
        <f>"蔡荣俏"</f>
        <v>蔡荣俏</v>
      </c>
      <c r="E111" s="6" t="s">
        <v>8</v>
      </c>
    </row>
    <row r="112" spans="1:5" ht="39.75" customHeight="1">
      <c r="A112" s="5">
        <v>109</v>
      </c>
      <c r="B112" s="5" t="s">
        <v>17</v>
      </c>
      <c r="C112" s="5" t="str">
        <f t="shared" si="10"/>
        <v>女</v>
      </c>
      <c r="D112" s="5" t="str">
        <f>"翟野"</f>
        <v>翟野</v>
      </c>
      <c r="E112" s="6" t="s">
        <v>8</v>
      </c>
    </row>
    <row r="113" spans="1:5" ht="39.75" customHeight="1">
      <c r="A113" s="5">
        <v>110</v>
      </c>
      <c r="B113" s="5" t="s">
        <v>17</v>
      </c>
      <c r="C113" s="5" t="str">
        <f t="shared" si="10"/>
        <v>女</v>
      </c>
      <c r="D113" s="5" t="str">
        <f>"谭盼"</f>
        <v>谭盼</v>
      </c>
      <c r="E113" s="6" t="s">
        <v>8</v>
      </c>
    </row>
    <row r="114" spans="1:5" ht="39.75" customHeight="1">
      <c r="A114" s="5">
        <v>111</v>
      </c>
      <c r="B114" s="5" t="s">
        <v>17</v>
      </c>
      <c r="C114" s="5" t="str">
        <f t="shared" si="10"/>
        <v>女</v>
      </c>
      <c r="D114" s="5" t="str">
        <f>"马玥"</f>
        <v>马玥</v>
      </c>
      <c r="E114" s="6" t="s">
        <v>8</v>
      </c>
    </row>
    <row r="115" spans="1:5" ht="39.75" customHeight="1">
      <c r="A115" s="5">
        <v>112</v>
      </c>
      <c r="B115" s="5" t="s">
        <v>17</v>
      </c>
      <c r="C115" s="5" t="str">
        <f t="shared" si="10"/>
        <v>女</v>
      </c>
      <c r="D115" s="5" t="str">
        <f>"郭爽"</f>
        <v>郭爽</v>
      </c>
      <c r="E115" s="6" t="s">
        <v>8</v>
      </c>
    </row>
    <row r="116" spans="1:5" ht="39.75" customHeight="1">
      <c r="A116" s="5">
        <v>113</v>
      </c>
      <c r="B116" s="5" t="s">
        <v>17</v>
      </c>
      <c r="C116" s="5" t="str">
        <f t="shared" si="10"/>
        <v>女</v>
      </c>
      <c r="D116" s="5" t="str">
        <f>"梁晶"</f>
        <v>梁晶</v>
      </c>
      <c r="E116" s="6" t="s">
        <v>8</v>
      </c>
    </row>
    <row r="117" spans="1:5" ht="39.75" customHeight="1">
      <c r="A117" s="5">
        <v>114</v>
      </c>
      <c r="B117" s="5" t="s">
        <v>17</v>
      </c>
      <c r="C117" s="5" t="str">
        <f t="shared" si="10"/>
        <v>女</v>
      </c>
      <c r="D117" s="5" t="str">
        <f>"王小田"</f>
        <v>王小田</v>
      </c>
      <c r="E117" s="6" t="s">
        <v>8</v>
      </c>
    </row>
    <row r="118" spans="1:5" ht="39.75" customHeight="1">
      <c r="A118" s="5">
        <v>115</v>
      </c>
      <c r="B118" s="5" t="s">
        <v>17</v>
      </c>
      <c r="C118" s="5" t="str">
        <f t="shared" si="10"/>
        <v>女</v>
      </c>
      <c r="D118" s="5" t="str">
        <f>"田笑笑"</f>
        <v>田笑笑</v>
      </c>
      <c r="E118" s="6" t="s">
        <v>8</v>
      </c>
    </row>
    <row r="119" spans="1:5" ht="39.75" customHeight="1">
      <c r="A119" s="5">
        <v>116</v>
      </c>
      <c r="B119" s="5" t="s">
        <v>17</v>
      </c>
      <c r="C119" s="5" t="str">
        <f t="shared" si="10"/>
        <v>女</v>
      </c>
      <c r="D119" s="5" t="str">
        <f>"朱兰"</f>
        <v>朱兰</v>
      </c>
      <c r="E119" s="6" t="s">
        <v>8</v>
      </c>
    </row>
    <row r="120" spans="1:5" ht="39.75" customHeight="1">
      <c r="A120" s="5">
        <v>117</v>
      </c>
      <c r="B120" s="5" t="s">
        <v>17</v>
      </c>
      <c r="C120" s="5" t="str">
        <f t="shared" si="10"/>
        <v>女</v>
      </c>
      <c r="D120" s="5" t="str">
        <f>"刘蒙蒙"</f>
        <v>刘蒙蒙</v>
      </c>
      <c r="E120" s="6" t="s">
        <v>8</v>
      </c>
    </row>
    <row r="121" spans="1:5" ht="39.75" customHeight="1">
      <c r="A121" s="5">
        <v>118</v>
      </c>
      <c r="B121" s="5" t="s">
        <v>17</v>
      </c>
      <c r="C121" s="5" t="str">
        <f t="shared" si="10"/>
        <v>女</v>
      </c>
      <c r="D121" s="5" t="str">
        <f>"李均"</f>
        <v>李均</v>
      </c>
      <c r="E121" s="6" t="s">
        <v>8</v>
      </c>
    </row>
    <row r="122" spans="1:5" ht="39.75" customHeight="1">
      <c r="A122" s="5">
        <v>119</v>
      </c>
      <c r="B122" s="5" t="s">
        <v>17</v>
      </c>
      <c r="C122" s="5" t="str">
        <f t="shared" si="10"/>
        <v>女</v>
      </c>
      <c r="D122" s="5" t="str">
        <f>"王智慧"</f>
        <v>王智慧</v>
      </c>
      <c r="E122" s="6" t="s">
        <v>8</v>
      </c>
    </row>
    <row r="123" spans="1:5" ht="39.75" customHeight="1">
      <c r="A123" s="5">
        <v>120</v>
      </c>
      <c r="B123" s="5" t="s">
        <v>17</v>
      </c>
      <c r="C123" s="5" t="str">
        <f t="shared" si="10"/>
        <v>女</v>
      </c>
      <c r="D123" s="5" t="str">
        <f>"鹿弘"</f>
        <v>鹿弘</v>
      </c>
      <c r="E123" s="6" t="s">
        <v>8</v>
      </c>
    </row>
    <row r="124" spans="1:5" ht="39.75" customHeight="1">
      <c r="A124" s="5">
        <v>121</v>
      </c>
      <c r="B124" s="5" t="s">
        <v>17</v>
      </c>
      <c r="C124" s="5" t="str">
        <f t="shared" si="10"/>
        <v>女</v>
      </c>
      <c r="D124" s="5" t="str">
        <f>"赵婧婧"</f>
        <v>赵婧婧</v>
      </c>
      <c r="E124" s="6" t="s">
        <v>8</v>
      </c>
    </row>
    <row r="125" spans="1:5" ht="39.75" customHeight="1">
      <c r="A125" s="5">
        <v>122</v>
      </c>
      <c r="B125" s="5" t="s">
        <v>17</v>
      </c>
      <c r="C125" s="5" t="str">
        <f t="shared" si="10"/>
        <v>女</v>
      </c>
      <c r="D125" s="5" t="str">
        <f>"李艳梅"</f>
        <v>李艳梅</v>
      </c>
      <c r="E125" s="6" t="s">
        <v>8</v>
      </c>
    </row>
    <row r="126" spans="1:5" ht="39.75" customHeight="1">
      <c r="A126" s="5">
        <v>123</v>
      </c>
      <c r="B126" s="5" t="s">
        <v>17</v>
      </c>
      <c r="C126" s="5" t="str">
        <f t="shared" si="10"/>
        <v>女</v>
      </c>
      <c r="D126" s="5" t="str">
        <f>"张晨"</f>
        <v>张晨</v>
      </c>
      <c r="E126" s="6" t="s">
        <v>8</v>
      </c>
    </row>
    <row r="127" spans="1:5" ht="39.75" customHeight="1">
      <c r="A127" s="5">
        <v>124</v>
      </c>
      <c r="B127" s="5" t="s">
        <v>17</v>
      </c>
      <c r="C127" s="5" t="str">
        <f>"男"</f>
        <v>男</v>
      </c>
      <c r="D127" s="5" t="str">
        <f>"童威"</f>
        <v>童威</v>
      </c>
      <c r="E127" s="6" t="s">
        <v>8</v>
      </c>
    </row>
    <row r="128" spans="1:5" ht="39.75" customHeight="1">
      <c r="A128" s="5">
        <v>125</v>
      </c>
      <c r="B128" s="5" t="s">
        <v>17</v>
      </c>
      <c r="C128" s="5" t="str">
        <f aca="true" t="shared" si="11" ref="C128:C135">"女"</f>
        <v>女</v>
      </c>
      <c r="D128" s="5" t="str">
        <f>"刘婷"</f>
        <v>刘婷</v>
      </c>
      <c r="E128" s="6" t="s">
        <v>8</v>
      </c>
    </row>
    <row r="129" spans="1:5" ht="39.75" customHeight="1">
      <c r="A129" s="5">
        <v>126</v>
      </c>
      <c r="B129" s="5" t="s">
        <v>17</v>
      </c>
      <c r="C129" s="5" t="str">
        <f t="shared" si="11"/>
        <v>女</v>
      </c>
      <c r="D129" s="5" t="str">
        <f>"李红"</f>
        <v>李红</v>
      </c>
      <c r="E129" s="6" t="s">
        <v>8</v>
      </c>
    </row>
    <row r="130" spans="1:5" ht="39.75" customHeight="1">
      <c r="A130" s="5">
        <v>127</v>
      </c>
      <c r="B130" s="5" t="s">
        <v>17</v>
      </c>
      <c r="C130" s="5" t="str">
        <f t="shared" si="11"/>
        <v>女</v>
      </c>
      <c r="D130" s="5" t="str">
        <f>"张丹"</f>
        <v>张丹</v>
      </c>
      <c r="E130" s="6" t="s">
        <v>8</v>
      </c>
    </row>
    <row r="131" spans="1:5" ht="39.75" customHeight="1">
      <c r="A131" s="5">
        <v>128</v>
      </c>
      <c r="B131" s="5" t="s">
        <v>17</v>
      </c>
      <c r="C131" s="5" t="str">
        <f t="shared" si="11"/>
        <v>女</v>
      </c>
      <c r="D131" s="5" t="str">
        <f>"杜晓璇"</f>
        <v>杜晓璇</v>
      </c>
      <c r="E131" s="6" t="s">
        <v>8</v>
      </c>
    </row>
    <row r="132" spans="1:5" ht="39.75" customHeight="1">
      <c r="A132" s="5">
        <v>129</v>
      </c>
      <c r="B132" s="5" t="s">
        <v>17</v>
      </c>
      <c r="C132" s="5" t="str">
        <f t="shared" si="11"/>
        <v>女</v>
      </c>
      <c r="D132" s="5" t="str">
        <f>"高珊"</f>
        <v>高珊</v>
      </c>
      <c r="E132" s="6" t="s">
        <v>8</v>
      </c>
    </row>
    <row r="133" spans="1:5" ht="39.75" customHeight="1">
      <c r="A133" s="5">
        <v>130</v>
      </c>
      <c r="B133" s="5" t="s">
        <v>17</v>
      </c>
      <c r="C133" s="5" t="str">
        <f t="shared" si="11"/>
        <v>女</v>
      </c>
      <c r="D133" s="5" t="str">
        <f>"朱芳芳"</f>
        <v>朱芳芳</v>
      </c>
      <c r="E133" s="6" t="s">
        <v>8</v>
      </c>
    </row>
    <row r="134" spans="1:5" ht="39.75" customHeight="1">
      <c r="A134" s="5">
        <v>131</v>
      </c>
      <c r="B134" s="5" t="s">
        <v>17</v>
      </c>
      <c r="C134" s="5" t="str">
        <f t="shared" si="11"/>
        <v>女</v>
      </c>
      <c r="D134" s="5" t="str">
        <f>"陈卫茜"</f>
        <v>陈卫茜</v>
      </c>
      <c r="E134" s="6" t="s">
        <v>8</v>
      </c>
    </row>
    <row r="135" spans="1:5" ht="39.75" customHeight="1">
      <c r="A135" s="5">
        <v>132</v>
      </c>
      <c r="B135" s="5" t="s">
        <v>17</v>
      </c>
      <c r="C135" s="5" t="str">
        <f t="shared" si="11"/>
        <v>女</v>
      </c>
      <c r="D135" s="5" t="str">
        <f>"庄嘉宁"</f>
        <v>庄嘉宁</v>
      </c>
      <c r="E135" s="6" t="s">
        <v>8</v>
      </c>
    </row>
    <row r="136" spans="1:5" ht="39.75" customHeight="1">
      <c r="A136" s="5">
        <v>133</v>
      </c>
      <c r="B136" s="5" t="s">
        <v>17</v>
      </c>
      <c r="C136" s="5" t="str">
        <f aca="true" t="shared" si="12" ref="C136:C141">"男"</f>
        <v>男</v>
      </c>
      <c r="D136" s="5" t="str">
        <f>"彭帅"</f>
        <v>彭帅</v>
      </c>
      <c r="E136" s="6" t="s">
        <v>8</v>
      </c>
    </row>
    <row r="137" spans="1:5" ht="39.75" customHeight="1">
      <c r="A137" s="5">
        <v>134</v>
      </c>
      <c r="B137" s="5" t="s">
        <v>17</v>
      </c>
      <c r="C137" s="5" t="str">
        <f aca="true" t="shared" si="13" ref="C137:C139">"女"</f>
        <v>女</v>
      </c>
      <c r="D137" s="5" t="str">
        <f>"李璐瑶"</f>
        <v>李璐瑶</v>
      </c>
      <c r="E137" s="6" t="s">
        <v>8</v>
      </c>
    </row>
    <row r="138" spans="1:5" ht="39.75" customHeight="1">
      <c r="A138" s="5">
        <v>135</v>
      </c>
      <c r="B138" s="5" t="s">
        <v>17</v>
      </c>
      <c r="C138" s="5" t="str">
        <f t="shared" si="13"/>
        <v>女</v>
      </c>
      <c r="D138" s="5" t="str">
        <f>"康思雨"</f>
        <v>康思雨</v>
      </c>
      <c r="E138" s="6" t="s">
        <v>8</v>
      </c>
    </row>
    <row r="139" spans="1:5" ht="39.75" customHeight="1">
      <c r="A139" s="5">
        <v>136</v>
      </c>
      <c r="B139" s="5" t="s">
        <v>17</v>
      </c>
      <c r="C139" s="5" t="str">
        <f t="shared" si="13"/>
        <v>女</v>
      </c>
      <c r="D139" s="5" t="str">
        <f>"韦玉洁"</f>
        <v>韦玉洁</v>
      </c>
      <c r="E139" s="6" t="s">
        <v>8</v>
      </c>
    </row>
    <row r="140" spans="1:5" ht="39.75" customHeight="1">
      <c r="A140" s="5">
        <v>137</v>
      </c>
      <c r="B140" s="5" t="s">
        <v>17</v>
      </c>
      <c r="C140" s="5" t="str">
        <f t="shared" si="12"/>
        <v>男</v>
      </c>
      <c r="D140" s="5" t="str">
        <f>"林乐庆"</f>
        <v>林乐庆</v>
      </c>
      <c r="E140" s="6" t="s">
        <v>8</v>
      </c>
    </row>
    <row r="141" spans="1:5" ht="39.75" customHeight="1">
      <c r="A141" s="5">
        <v>138</v>
      </c>
      <c r="B141" s="5" t="s">
        <v>17</v>
      </c>
      <c r="C141" s="5" t="str">
        <f t="shared" si="12"/>
        <v>男</v>
      </c>
      <c r="D141" s="5" t="str">
        <f>"于群"</f>
        <v>于群</v>
      </c>
      <c r="E141" s="6" t="s">
        <v>8</v>
      </c>
    </row>
    <row r="142" spans="1:5" ht="39.75" customHeight="1">
      <c r="A142" s="5">
        <v>139</v>
      </c>
      <c r="B142" s="5" t="s">
        <v>17</v>
      </c>
      <c r="C142" s="5" t="str">
        <f aca="true" t="shared" si="14" ref="C142:C146">"女"</f>
        <v>女</v>
      </c>
      <c r="D142" s="5" t="str">
        <f>"彭雯晓"</f>
        <v>彭雯晓</v>
      </c>
      <c r="E142" s="6" t="s">
        <v>8</v>
      </c>
    </row>
    <row r="143" spans="1:5" ht="39.75" customHeight="1">
      <c r="A143" s="5">
        <v>140</v>
      </c>
      <c r="B143" s="5" t="s">
        <v>17</v>
      </c>
      <c r="C143" s="5" t="str">
        <f t="shared" si="14"/>
        <v>女</v>
      </c>
      <c r="D143" s="5" t="str">
        <f>"张炎"</f>
        <v>张炎</v>
      </c>
      <c r="E143" s="6" t="s">
        <v>8</v>
      </c>
    </row>
    <row r="144" spans="1:5" ht="39.75" customHeight="1">
      <c r="A144" s="5">
        <v>141</v>
      </c>
      <c r="B144" s="5" t="s">
        <v>17</v>
      </c>
      <c r="C144" s="5" t="str">
        <f t="shared" si="14"/>
        <v>女</v>
      </c>
      <c r="D144" s="5" t="str">
        <f>"丁馨"</f>
        <v>丁馨</v>
      </c>
      <c r="E144" s="6" t="s">
        <v>8</v>
      </c>
    </row>
    <row r="145" spans="1:5" ht="39.75" customHeight="1">
      <c r="A145" s="5">
        <v>142</v>
      </c>
      <c r="B145" s="5" t="s">
        <v>17</v>
      </c>
      <c r="C145" s="5" t="str">
        <f t="shared" si="14"/>
        <v>女</v>
      </c>
      <c r="D145" s="5" t="str">
        <f>"孟祥瑞"</f>
        <v>孟祥瑞</v>
      </c>
      <c r="E145" s="6" t="s">
        <v>8</v>
      </c>
    </row>
    <row r="146" spans="1:5" ht="39.75" customHeight="1">
      <c r="A146" s="5">
        <v>143</v>
      </c>
      <c r="B146" s="5" t="s">
        <v>18</v>
      </c>
      <c r="C146" s="5" t="str">
        <f t="shared" si="14"/>
        <v>女</v>
      </c>
      <c r="D146" s="5" t="str">
        <f>"邓琳婷"</f>
        <v>邓琳婷</v>
      </c>
      <c r="E146" s="6" t="s">
        <v>8</v>
      </c>
    </row>
    <row r="147" spans="1:5" ht="39.75" customHeight="1">
      <c r="A147" s="5">
        <v>144</v>
      </c>
      <c r="B147" s="5" t="s">
        <v>18</v>
      </c>
      <c r="C147" s="5" t="str">
        <f>"男"</f>
        <v>男</v>
      </c>
      <c r="D147" s="5" t="str">
        <f>"夏青"</f>
        <v>夏青</v>
      </c>
      <c r="E147" s="6" t="s">
        <v>8</v>
      </c>
    </row>
    <row r="148" spans="1:5" ht="39.75" customHeight="1">
      <c r="A148" s="5">
        <v>145</v>
      </c>
      <c r="B148" s="5" t="s">
        <v>18</v>
      </c>
      <c r="C148" s="5" t="str">
        <f aca="true" t="shared" si="15" ref="C148:C161">"女"</f>
        <v>女</v>
      </c>
      <c r="D148" s="5" t="str">
        <f>"郭扬"</f>
        <v>郭扬</v>
      </c>
      <c r="E148" s="6" t="s">
        <v>8</v>
      </c>
    </row>
    <row r="149" spans="1:5" ht="39.75" customHeight="1">
      <c r="A149" s="5">
        <v>146</v>
      </c>
      <c r="B149" s="5" t="s">
        <v>18</v>
      </c>
      <c r="C149" s="5" t="str">
        <f t="shared" si="15"/>
        <v>女</v>
      </c>
      <c r="D149" s="5" t="str">
        <f>"章含颖"</f>
        <v>章含颖</v>
      </c>
      <c r="E149" s="6" t="s">
        <v>8</v>
      </c>
    </row>
    <row r="150" spans="1:5" ht="39.75" customHeight="1">
      <c r="A150" s="5">
        <v>147</v>
      </c>
      <c r="B150" s="5" t="s">
        <v>18</v>
      </c>
      <c r="C150" s="5" t="str">
        <f t="shared" si="15"/>
        <v>女</v>
      </c>
      <c r="D150" s="5" t="str">
        <f>"廖燕"</f>
        <v>廖燕</v>
      </c>
      <c r="E150" s="6" t="s">
        <v>8</v>
      </c>
    </row>
    <row r="151" spans="1:5" ht="39.75" customHeight="1">
      <c r="A151" s="5">
        <v>148</v>
      </c>
      <c r="B151" s="5" t="s">
        <v>18</v>
      </c>
      <c r="C151" s="5" t="str">
        <f t="shared" si="15"/>
        <v>女</v>
      </c>
      <c r="D151" s="5" t="str">
        <f>"刘明宇"</f>
        <v>刘明宇</v>
      </c>
      <c r="E151" s="6" t="s">
        <v>8</v>
      </c>
    </row>
    <row r="152" spans="1:5" ht="39.75" customHeight="1">
      <c r="A152" s="5">
        <v>149</v>
      </c>
      <c r="B152" s="5" t="s">
        <v>18</v>
      </c>
      <c r="C152" s="5" t="str">
        <f t="shared" si="15"/>
        <v>女</v>
      </c>
      <c r="D152" s="5" t="str">
        <f>"李仅"</f>
        <v>李仅</v>
      </c>
      <c r="E152" s="6" t="s">
        <v>8</v>
      </c>
    </row>
    <row r="153" spans="1:5" ht="39.75" customHeight="1">
      <c r="A153" s="5">
        <v>150</v>
      </c>
      <c r="B153" s="5" t="s">
        <v>18</v>
      </c>
      <c r="C153" s="5" t="str">
        <f t="shared" si="15"/>
        <v>女</v>
      </c>
      <c r="D153" s="5" t="str">
        <f>"陈倪"</f>
        <v>陈倪</v>
      </c>
      <c r="E153" s="6" t="s">
        <v>8</v>
      </c>
    </row>
    <row r="154" spans="1:5" ht="39.75" customHeight="1">
      <c r="A154" s="5">
        <v>151</v>
      </c>
      <c r="B154" s="5" t="s">
        <v>18</v>
      </c>
      <c r="C154" s="5" t="str">
        <f t="shared" si="15"/>
        <v>女</v>
      </c>
      <c r="D154" s="5" t="str">
        <f>"李赵洛吉"</f>
        <v>李赵洛吉</v>
      </c>
      <c r="E154" s="6" t="s">
        <v>8</v>
      </c>
    </row>
    <row r="155" spans="1:5" ht="39.75" customHeight="1">
      <c r="A155" s="5">
        <v>152</v>
      </c>
      <c r="B155" s="5" t="s">
        <v>18</v>
      </c>
      <c r="C155" s="5" t="str">
        <f t="shared" si="15"/>
        <v>女</v>
      </c>
      <c r="D155" s="5" t="str">
        <f>"温素霞"</f>
        <v>温素霞</v>
      </c>
      <c r="E155" s="6" t="s">
        <v>8</v>
      </c>
    </row>
    <row r="156" spans="1:5" ht="39.75" customHeight="1">
      <c r="A156" s="5">
        <v>153</v>
      </c>
      <c r="B156" s="5" t="s">
        <v>18</v>
      </c>
      <c r="C156" s="5" t="str">
        <f t="shared" si="15"/>
        <v>女</v>
      </c>
      <c r="D156" s="5" t="str">
        <f>"黎经桃"</f>
        <v>黎经桃</v>
      </c>
      <c r="E156" s="6" t="s">
        <v>8</v>
      </c>
    </row>
    <row r="157" spans="1:5" ht="39.75" customHeight="1">
      <c r="A157" s="5">
        <v>154</v>
      </c>
      <c r="B157" s="5" t="s">
        <v>18</v>
      </c>
      <c r="C157" s="5" t="str">
        <f t="shared" si="15"/>
        <v>女</v>
      </c>
      <c r="D157" s="5" t="str">
        <f>"周宁"</f>
        <v>周宁</v>
      </c>
      <c r="E157" s="6" t="s">
        <v>8</v>
      </c>
    </row>
    <row r="158" spans="1:5" ht="39.75" customHeight="1">
      <c r="A158" s="5">
        <v>155</v>
      </c>
      <c r="B158" s="5" t="s">
        <v>18</v>
      </c>
      <c r="C158" s="5" t="str">
        <f t="shared" si="15"/>
        <v>女</v>
      </c>
      <c r="D158" s="5" t="str">
        <f>"方玉清"</f>
        <v>方玉清</v>
      </c>
      <c r="E158" s="6" t="s">
        <v>8</v>
      </c>
    </row>
    <row r="159" spans="1:5" ht="39.75" customHeight="1">
      <c r="A159" s="5">
        <v>156</v>
      </c>
      <c r="B159" s="5" t="s">
        <v>18</v>
      </c>
      <c r="C159" s="5" t="str">
        <f t="shared" si="15"/>
        <v>女</v>
      </c>
      <c r="D159" s="5" t="str">
        <f>"汪卓颖"</f>
        <v>汪卓颖</v>
      </c>
      <c r="E159" s="6" t="s">
        <v>8</v>
      </c>
    </row>
    <row r="160" spans="1:5" ht="39.75" customHeight="1">
      <c r="A160" s="5">
        <v>157</v>
      </c>
      <c r="B160" s="5" t="s">
        <v>18</v>
      </c>
      <c r="C160" s="5" t="str">
        <f t="shared" si="15"/>
        <v>女</v>
      </c>
      <c r="D160" s="5" t="str">
        <f>"唐伶俐"</f>
        <v>唐伶俐</v>
      </c>
      <c r="E160" s="6" t="s">
        <v>8</v>
      </c>
    </row>
    <row r="161" spans="1:5" ht="39.75" customHeight="1">
      <c r="A161" s="5">
        <v>158</v>
      </c>
      <c r="B161" s="5" t="s">
        <v>19</v>
      </c>
      <c r="C161" s="5" t="str">
        <f t="shared" si="15"/>
        <v>女</v>
      </c>
      <c r="D161" s="5" t="str">
        <f>"朱子婧"</f>
        <v>朱子婧</v>
      </c>
      <c r="E161" s="6" t="s">
        <v>8</v>
      </c>
    </row>
    <row r="162" spans="1:5" ht="39.75" customHeight="1">
      <c r="A162" s="5">
        <v>159</v>
      </c>
      <c r="B162" s="5" t="s">
        <v>19</v>
      </c>
      <c r="C162" s="5" t="str">
        <f>"男"</f>
        <v>男</v>
      </c>
      <c r="D162" s="5" t="str">
        <f>"郭兆元"</f>
        <v>郭兆元</v>
      </c>
      <c r="E162" s="6" t="s">
        <v>8</v>
      </c>
    </row>
    <row r="163" spans="1:5" ht="39.75" customHeight="1">
      <c r="A163" s="5">
        <v>160</v>
      </c>
      <c r="B163" s="5" t="s">
        <v>19</v>
      </c>
      <c r="C163" s="5" t="str">
        <f aca="true" t="shared" si="16" ref="C163:C168">"女"</f>
        <v>女</v>
      </c>
      <c r="D163" s="5" t="str">
        <f>"尹晓宇"</f>
        <v>尹晓宇</v>
      </c>
      <c r="E163" s="6" t="s">
        <v>8</v>
      </c>
    </row>
    <row r="164" spans="1:5" ht="39.75" customHeight="1">
      <c r="A164" s="5">
        <v>161</v>
      </c>
      <c r="B164" s="5" t="s">
        <v>19</v>
      </c>
      <c r="C164" s="5" t="str">
        <f t="shared" si="16"/>
        <v>女</v>
      </c>
      <c r="D164" s="5" t="str">
        <f>"刘霖霖"</f>
        <v>刘霖霖</v>
      </c>
      <c r="E164" s="6" t="s">
        <v>8</v>
      </c>
    </row>
    <row r="165" spans="1:5" ht="39.75" customHeight="1">
      <c r="A165" s="5">
        <v>162</v>
      </c>
      <c r="B165" s="5" t="s">
        <v>19</v>
      </c>
      <c r="C165" s="5" t="str">
        <f t="shared" si="16"/>
        <v>女</v>
      </c>
      <c r="D165" s="5" t="str">
        <f>"张楠"</f>
        <v>张楠</v>
      </c>
      <c r="E165" s="6" t="s">
        <v>8</v>
      </c>
    </row>
    <row r="166" spans="1:5" ht="39.75" customHeight="1">
      <c r="A166" s="5">
        <v>163</v>
      </c>
      <c r="B166" s="5" t="s">
        <v>19</v>
      </c>
      <c r="C166" s="5" t="str">
        <f t="shared" si="16"/>
        <v>女</v>
      </c>
      <c r="D166" s="5" t="str">
        <f>"王涵宇"</f>
        <v>王涵宇</v>
      </c>
      <c r="E166" s="6" t="s">
        <v>8</v>
      </c>
    </row>
    <row r="167" spans="1:5" ht="39.75" customHeight="1">
      <c r="A167" s="5">
        <v>164</v>
      </c>
      <c r="B167" s="5" t="s">
        <v>19</v>
      </c>
      <c r="C167" s="5" t="str">
        <f t="shared" si="16"/>
        <v>女</v>
      </c>
      <c r="D167" s="5" t="str">
        <f>"何雨韬"</f>
        <v>何雨韬</v>
      </c>
      <c r="E167" s="6" t="s">
        <v>8</v>
      </c>
    </row>
    <row r="168" spans="1:5" ht="39.75" customHeight="1">
      <c r="A168" s="5">
        <v>165</v>
      </c>
      <c r="B168" s="5" t="s">
        <v>19</v>
      </c>
      <c r="C168" s="5" t="str">
        <f t="shared" si="16"/>
        <v>女</v>
      </c>
      <c r="D168" s="5" t="str">
        <f>"杨爽"</f>
        <v>杨爽</v>
      </c>
      <c r="E168" s="6" t="s">
        <v>8</v>
      </c>
    </row>
    <row r="169" spans="1:5" ht="39.75" customHeight="1">
      <c r="A169" s="5">
        <v>166</v>
      </c>
      <c r="B169" s="5" t="s">
        <v>19</v>
      </c>
      <c r="C169" s="5" t="str">
        <f>"男"</f>
        <v>男</v>
      </c>
      <c r="D169" s="5" t="str">
        <f>"吴赤诚"</f>
        <v>吴赤诚</v>
      </c>
      <c r="E169" s="6" t="s">
        <v>8</v>
      </c>
    </row>
    <row r="170" spans="1:5" ht="39.75" customHeight="1">
      <c r="A170" s="5">
        <v>167</v>
      </c>
      <c r="B170" s="5" t="s">
        <v>19</v>
      </c>
      <c r="C170" s="5" t="str">
        <f aca="true" t="shared" si="17" ref="C170:C172">"女"</f>
        <v>女</v>
      </c>
      <c r="D170" s="5" t="str">
        <f>"王安琪"</f>
        <v>王安琪</v>
      </c>
      <c r="E170" s="6" t="s">
        <v>8</v>
      </c>
    </row>
    <row r="171" spans="1:5" ht="39.75" customHeight="1">
      <c r="A171" s="5">
        <v>168</v>
      </c>
      <c r="B171" s="5" t="s">
        <v>19</v>
      </c>
      <c r="C171" s="5" t="str">
        <f t="shared" si="17"/>
        <v>女</v>
      </c>
      <c r="D171" s="5" t="str">
        <f>"杨雪莹"</f>
        <v>杨雪莹</v>
      </c>
      <c r="E171" s="6" t="s">
        <v>8</v>
      </c>
    </row>
    <row r="172" spans="1:5" ht="39.75" customHeight="1">
      <c r="A172" s="5">
        <v>169</v>
      </c>
      <c r="B172" s="5" t="s">
        <v>19</v>
      </c>
      <c r="C172" s="5" t="str">
        <f t="shared" si="17"/>
        <v>女</v>
      </c>
      <c r="D172" s="5" t="str">
        <f>"吕佳红"</f>
        <v>吕佳红</v>
      </c>
      <c r="E172" s="6" t="s">
        <v>8</v>
      </c>
    </row>
    <row r="173" spans="1:5" ht="39.75" customHeight="1">
      <c r="A173" s="5">
        <v>170</v>
      </c>
      <c r="B173" s="5" t="s">
        <v>19</v>
      </c>
      <c r="C173" s="5" t="str">
        <f>"男"</f>
        <v>男</v>
      </c>
      <c r="D173" s="5" t="str">
        <f>"杨子辰"</f>
        <v>杨子辰</v>
      </c>
      <c r="E173" s="6" t="s">
        <v>8</v>
      </c>
    </row>
    <row r="174" spans="1:5" ht="39.75" customHeight="1">
      <c r="A174" s="5">
        <v>171</v>
      </c>
      <c r="B174" s="5" t="s">
        <v>19</v>
      </c>
      <c r="C174" s="5" t="str">
        <f aca="true" t="shared" si="18" ref="C174:C205">"女"</f>
        <v>女</v>
      </c>
      <c r="D174" s="5" t="str">
        <f>"张莹"</f>
        <v>张莹</v>
      </c>
      <c r="E174" s="6" t="s">
        <v>8</v>
      </c>
    </row>
    <row r="175" spans="1:5" ht="39.75" customHeight="1">
      <c r="A175" s="5">
        <v>172</v>
      </c>
      <c r="B175" s="5" t="s">
        <v>19</v>
      </c>
      <c r="C175" s="5" t="str">
        <f t="shared" si="18"/>
        <v>女</v>
      </c>
      <c r="D175" s="5" t="str">
        <f>"张沛茹"</f>
        <v>张沛茹</v>
      </c>
      <c r="E175" s="6" t="s">
        <v>8</v>
      </c>
    </row>
    <row r="176" spans="1:5" ht="39.75" customHeight="1">
      <c r="A176" s="5">
        <v>173</v>
      </c>
      <c r="B176" s="5" t="s">
        <v>19</v>
      </c>
      <c r="C176" s="5" t="str">
        <f t="shared" si="18"/>
        <v>女</v>
      </c>
      <c r="D176" s="5" t="str">
        <f>"邹慧玲"</f>
        <v>邹慧玲</v>
      </c>
      <c r="E176" s="6" t="s">
        <v>8</v>
      </c>
    </row>
    <row r="177" spans="1:5" ht="39.75" customHeight="1">
      <c r="A177" s="5">
        <v>174</v>
      </c>
      <c r="B177" s="5" t="s">
        <v>19</v>
      </c>
      <c r="C177" s="5" t="str">
        <f t="shared" si="18"/>
        <v>女</v>
      </c>
      <c r="D177" s="5" t="str">
        <f>"陈幼娜"</f>
        <v>陈幼娜</v>
      </c>
      <c r="E177" s="6" t="s">
        <v>8</v>
      </c>
    </row>
    <row r="178" spans="1:5" ht="39.75" customHeight="1">
      <c r="A178" s="5">
        <v>175</v>
      </c>
      <c r="B178" s="5" t="s">
        <v>19</v>
      </c>
      <c r="C178" s="5" t="str">
        <f t="shared" si="18"/>
        <v>女</v>
      </c>
      <c r="D178" s="5" t="str">
        <f>"郭艺博"</f>
        <v>郭艺博</v>
      </c>
      <c r="E178" s="6" t="s">
        <v>8</v>
      </c>
    </row>
    <row r="179" spans="1:5" ht="39.75" customHeight="1">
      <c r="A179" s="5">
        <v>176</v>
      </c>
      <c r="B179" s="5" t="s">
        <v>19</v>
      </c>
      <c r="C179" s="5" t="str">
        <f t="shared" si="18"/>
        <v>女</v>
      </c>
      <c r="D179" s="5" t="str">
        <f>"王兴婧"</f>
        <v>王兴婧</v>
      </c>
      <c r="E179" s="6" t="s">
        <v>8</v>
      </c>
    </row>
    <row r="180" spans="1:5" ht="39.75" customHeight="1">
      <c r="A180" s="5">
        <v>177</v>
      </c>
      <c r="B180" s="5" t="s">
        <v>19</v>
      </c>
      <c r="C180" s="5" t="str">
        <f t="shared" si="18"/>
        <v>女</v>
      </c>
      <c r="D180" s="5" t="str">
        <f>"顾金凤"</f>
        <v>顾金凤</v>
      </c>
      <c r="E180" s="6" t="s">
        <v>8</v>
      </c>
    </row>
    <row r="181" spans="1:5" ht="39.75" customHeight="1">
      <c r="A181" s="5">
        <v>178</v>
      </c>
      <c r="B181" s="5" t="s">
        <v>19</v>
      </c>
      <c r="C181" s="5" t="str">
        <f t="shared" si="18"/>
        <v>女</v>
      </c>
      <c r="D181" s="5" t="str">
        <f>"房佳潼"</f>
        <v>房佳潼</v>
      </c>
      <c r="E181" s="6" t="s">
        <v>8</v>
      </c>
    </row>
    <row r="182" spans="1:5" ht="39.75" customHeight="1">
      <c r="A182" s="5">
        <v>179</v>
      </c>
      <c r="B182" s="5" t="s">
        <v>19</v>
      </c>
      <c r="C182" s="5" t="str">
        <f t="shared" si="18"/>
        <v>女</v>
      </c>
      <c r="D182" s="5" t="str">
        <f>"张晋蕾"</f>
        <v>张晋蕾</v>
      </c>
      <c r="E182" s="6" t="s">
        <v>8</v>
      </c>
    </row>
    <row r="183" spans="1:5" ht="39.75" customHeight="1">
      <c r="A183" s="5">
        <v>180</v>
      </c>
      <c r="B183" s="5" t="s">
        <v>19</v>
      </c>
      <c r="C183" s="5" t="str">
        <f t="shared" si="18"/>
        <v>女</v>
      </c>
      <c r="D183" s="5" t="str">
        <f>"孙嘉琪"</f>
        <v>孙嘉琪</v>
      </c>
      <c r="E183" s="6" t="s">
        <v>8</v>
      </c>
    </row>
    <row r="184" spans="1:5" ht="39.75" customHeight="1">
      <c r="A184" s="5">
        <v>181</v>
      </c>
      <c r="B184" s="5" t="s">
        <v>19</v>
      </c>
      <c r="C184" s="5" t="str">
        <f t="shared" si="18"/>
        <v>女</v>
      </c>
      <c r="D184" s="5" t="str">
        <f>"郑琴芳"</f>
        <v>郑琴芳</v>
      </c>
      <c r="E184" s="6" t="s">
        <v>8</v>
      </c>
    </row>
    <row r="185" spans="1:5" ht="39.75" customHeight="1">
      <c r="A185" s="5">
        <v>182</v>
      </c>
      <c r="B185" s="5" t="s">
        <v>19</v>
      </c>
      <c r="C185" s="5" t="str">
        <f t="shared" si="18"/>
        <v>女</v>
      </c>
      <c r="D185" s="5" t="str">
        <f>"刘建津"</f>
        <v>刘建津</v>
      </c>
      <c r="E185" s="6" t="s">
        <v>8</v>
      </c>
    </row>
    <row r="186" spans="1:5" ht="39.75" customHeight="1">
      <c r="A186" s="5">
        <v>183</v>
      </c>
      <c r="B186" s="5" t="s">
        <v>19</v>
      </c>
      <c r="C186" s="5" t="str">
        <f t="shared" si="18"/>
        <v>女</v>
      </c>
      <c r="D186" s="5" t="str">
        <f>"罗瑶"</f>
        <v>罗瑶</v>
      </c>
      <c r="E186" s="6" t="s">
        <v>8</v>
      </c>
    </row>
    <row r="187" spans="1:5" ht="39.75" customHeight="1">
      <c r="A187" s="5">
        <v>184</v>
      </c>
      <c r="B187" s="5" t="s">
        <v>19</v>
      </c>
      <c r="C187" s="5" t="str">
        <f t="shared" si="18"/>
        <v>女</v>
      </c>
      <c r="D187" s="5" t="str">
        <f>"刘菊娥"</f>
        <v>刘菊娥</v>
      </c>
      <c r="E187" s="6" t="s">
        <v>8</v>
      </c>
    </row>
    <row r="188" spans="1:5" ht="39.75" customHeight="1">
      <c r="A188" s="5">
        <v>185</v>
      </c>
      <c r="B188" s="5" t="s">
        <v>19</v>
      </c>
      <c r="C188" s="5" t="str">
        <f t="shared" si="18"/>
        <v>女</v>
      </c>
      <c r="D188" s="5" t="str">
        <f>"仇萍"</f>
        <v>仇萍</v>
      </c>
      <c r="E188" s="6" t="s">
        <v>8</v>
      </c>
    </row>
    <row r="189" spans="1:5" ht="39.75" customHeight="1">
      <c r="A189" s="5">
        <v>186</v>
      </c>
      <c r="B189" s="5" t="s">
        <v>19</v>
      </c>
      <c r="C189" s="5" t="str">
        <f t="shared" si="18"/>
        <v>女</v>
      </c>
      <c r="D189" s="5" t="str">
        <f>"赵元宁"</f>
        <v>赵元宁</v>
      </c>
      <c r="E189" s="6" t="s">
        <v>8</v>
      </c>
    </row>
    <row r="190" spans="1:5" ht="39.75" customHeight="1">
      <c r="A190" s="5">
        <v>187</v>
      </c>
      <c r="B190" s="5" t="s">
        <v>19</v>
      </c>
      <c r="C190" s="5" t="str">
        <f t="shared" si="18"/>
        <v>女</v>
      </c>
      <c r="D190" s="5" t="str">
        <f>"王丽君"</f>
        <v>王丽君</v>
      </c>
      <c r="E190" s="6" t="s">
        <v>8</v>
      </c>
    </row>
    <row r="191" spans="1:5" ht="39.75" customHeight="1">
      <c r="A191" s="5">
        <v>188</v>
      </c>
      <c r="B191" s="5" t="s">
        <v>20</v>
      </c>
      <c r="C191" s="5" t="str">
        <f t="shared" si="18"/>
        <v>女</v>
      </c>
      <c r="D191" s="5" t="str">
        <f>"唐薇"</f>
        <v>唐薇</v>
      </c>
      <c r="E191" s="6" t="s">
        <v>8</v>
      </c>
    </row>
    <row r="192" spans="1:5" ht="39.75" customHeight="1">
      <c r="A192" s="5">
        <v>189</v>
      </c>
      <c r="B192" s="5" t="s">
        <v>20</v>
      </c>
      <c r="C192" s="5" t="str">
        <f t="shared" si="18"/>
        <v>女</v>
      </c>
      <c r="D192" s="5" t="str">
        <f>"杨美佳"</f>
        <v>杨美佳</v>
      </c>
      <c r="E192" s="6" t="s">
        <v>8</v>
      </c>
    </row>
    <row r="193" spans="1:5" ht="39.75" customHeight="1">
      <c r="A193" s="5">
        <v>190</v>
      </c>
      <c r="B193" s="5" t="s">
        <v>20</v>
      </c>
      <c r="C193" s="5" t="str">
        <f t="shared" si="18"/>
        <v>女</v>
      </c>
      <c r="D193" s="5" t="str">
        <f>"陈子佳昆"</f>
        <v>陈子佳昆</v>
      </c>
      <c r="E193" s="6" t="s">
        <v>8</v>
      </c>
    </row>
    <row r="194" spans="1:5" ht="39.75" customHeight="1">
      <c r="A194" s="5">
        <v>191</v>
      </c>
      <c r="B194" s="5" t="s">
        <v>20</v>
      </c>
      <c r="C194" s="5" t="str">
        <f t="shared" si="18"/>
        <v>女</v>
      </c>
      <c r="D194" s="5" t="str">
        <f>"李珊谊"</f>
        <v>李珊谊</v>
      </c>
      <c r="E194" s="6" t="s">
        <v>8</v>
      </c>
    </row>
    <row r="195" spans="1:5" ht="39.75" customHeight="1">
      <c r="A195" s="5">
        <v>192</v>
      </c>
      <c r="B195" s="5" t="s">
        <v>20</v>
      </c>
      <c r="C195" s="5" t="str">
        <f t="shared" si="18"/>
        <v>女</v>
      </c>
      <c r="D195" s="5" t="str">
        <f>"羊二丽"</f>
        <v>羊二丽</v>
      </c>
      <c r="E195" s="6" t="s">
        <v>8</v>
      </c>
    </row>
    <row r="196" spans="1:5" ht="39.75" customHeight="1">
      <c r="A196" s="5">
        <v>193</v>
      </c>
      <c r="B196" s="5" t="s">
        <v>20</v>
      </c>
      <c r="C196" s="5" t="str">
        <f t="shared" si="18"/>
        <v>女</v>
      </c>
      <c r="D196" s="5" t="str">
        <f>"宋鹏月"</f>
        <v>宋鹏月</v>
      </c>
      <c r="E196" s="6" t="s">
        <v>8</v>
      </c>
    </row>
    <row r="197" spans="1:5" ht="39.75" customHeight="1">
      <c r="A197" s="5">
        <v>194</v>
      </c>
      <c r="B197" s="5" t="s">
        <v>20</v>
      </c>
      <c r="C197" s="5" t="str">
        <f t="shared" si="18"/>
        <v>女</v>
      </c>
      <c r="D197" s="5" t="str">
        <f>"罗芳"</f>
        <v>罗芳</v>
      </c>
      <c r="E197" s="6" t="s">
        <v>8</v>
      </c>
    </row>
    <row r="198" spans="1:5" ht="39.75" customHeight="1">
      <c r="A198" s="5">
        <v>195</v>
      </c>
      <c r="B198" s="5" t="s">
        <v>20</v>
      </c>
      <c r="C198" s="5" t="str">
        <f t="shared" si="18"/>
        <v>女</v>
      </c>
      <c r="D198" s="5" t="str">
        <f>"苏丽霞"</f>
        <v>苏丽霞</v>
      </c>
      <c r="E198" s="6" t="s">
        <v>8</v>
      </c>
    </row>
    <row r="199" spans="1:5" ht="39.75" customHeight="1">
      <c r="A199" s="5">
        <v>196</v>
      </c>
      <c r="B199" s="5" t="s">
        <v>20</v>
      </c>
      <c r="C199" s="5" t="str">
        <f t="shared" si="18"/>
        <v>女</v>
      </c>
      <c r="D199" s="5" t="str">
        <f>"于丽焦"</f>
        <v>于丽焦</v>
      </c>
      <c r="E199" s="6" t="s">
        <v>8</v>
      </c>
    </row>
    <row r="200" spans="1:5" ht="39.75" customHeight="1">
      <c r="A200" s="5">
        <v>197</v>
      </c>
      <c r="B200" s="5" t="s">
        <v>20</v>
      </c>
      <c r="C200" s="5" t="str">
        <f t="shared" si="18"/>
        <v>女</v>
      </c>
      <c r="D200" s="5" t="str">
        <f>"陈亚芬"</f>
        <v>陈亚芬</v>
      </c>
      <c r="E200" s="6" t="s">
        <v>8</v>
      </c>
    </row>
    <row r="201" spans="1:5" ht="39.75" customHeight="1">
      <c r="A201" s="5">
        <v>198</v>
      </c>
      <c r="B201" s="5" t="s">
        <v>20</v>
      </c>
      <c r="C201" s="5" t="str">
        <f t="shared" si="18"/>
        <v>女</v>
      </c>
      <c r="D201" s="5" t="str">
        <f>"张乐"</f>
        <v>张乐</v>
      </c>
      <c r="E201" s="6" t="s">
        <v>8</v>
      </c>
    </row>
    <row r="202" spans="1:5" ht="39.75" customHeight="1">
      <c r="A202" s="5">
        <v>199</v>
      </c>
      <c r="B202" s="5" t="s">
        <v>20</v>
      </c>
      <c r="C202" s="5" t="str">
        <f t="shared" si="18"/>
        <v>女</v>
      </c>
      <c r="D202" s="5" t="str">
        <f>"陈菲"</f>
        <v>陈菲</v>
      </c>
      <c r="E202" s="6" t="s">
        <v>8</v>
      </c>
    </row>
    <row r="203" spans="1:5" ht="39.75" customHeight="1">
      <c r="A203" s="5">
        <v>200</v>
      </c>
      <c r="B203" s="5" t="s">
        <v>20</v>
      </c>
      <c r="C203" s="5" t="str">
        <f t="shared" si="18"/>
        <v>女</v>
      </c>
      <c r="D203" s="5" t="str">
        <f>"符延秀"</f>
        <v>符延秀</v>
      </c>
      <c r="E203" s="6" t="s">
        <v>8</v>
      </c>
    </row>
    <row r="204" spans="1:5" ht="39.75" customHeight="1">
      <c r="A204" s="5">
        <v>201</v>
      </c>
      <c r="B204" s="5" t="s">
        <v>20</v>
      </c>
      <c r="C204" s="5" t="str">
        <f t="shared" si="18"/>
        <v>女</v>
      </c>
      <c r="D204" s="5" t="str">
        <f>"杨茹茹"</f>
        <v>杨茹茹</v>
      </c>
      <c r="E204" s="6" t="s">
        <v>8</v>
      </c>
    </row>
    <row r="205" spans="1:5" ht="39.75" customHeight="1">
      <c r="A205" s="5">
        <v>202</v>
      </c>
      <c r="B205" s="5" t="s">
        <v>20</v>
      </c>
      <c r="C205" s="5" t="str">
        <f t="shared" si="18"/>
        <v>女</v>
      </c>
      <c r="D205" s="5" t="str">
        <f>"葛文晓"</f>
        <v>葛文晓</v>
      </c>
      <c r="E205" s="6" t="s">
        <v>8</v>
      </c>
    </row>
    <row r="206" spans="1:5" ht="39.75" customHeight="1">
      <c r="A206" s="5">
        <v>203</v>
      </c>
      <c r="B206" s="5" t="s">
        <v>21</v>
      </c>
      <c r="C206" s="5" t="str">
        <f aca="true" t="shared" si="19" ref="C206:C211">"男"</f>
        <v>男</v>
      </c>
      <c r="D206" s="5" t="str">
        <f>"田秋实"</f>
        <v>田秋实</v>
      </c>
      <c r="E206" s="6" t="s">
        <v>8</v>
      </c>
    </row>
    <row r="207" spans="1:5" ht="39.75" customHeight="1">
      <c r="A207" s="5">
        <v>204</v>
      </c>
      <c r="B207" s="5" t="s">
        <v>21</v>
      </c>
      <c r="C207" s="5" t="str">
        <f t="shared" si="19"/>
        <v>男</v>
      </c>
      <c r="D207" s="5" t="str">
        <f>"魏晨曦"</f>
        <v>魏晨曦</v>
      </c>
      <c r="E207" s="6" t="s">
        <v>8</v>
      </c>
    </row>
    <row r="208" spans="1:5" ht="39.75" customHeight="1">
      <c r="A208" s="5">
        <v>205</v>
      </c>
      <c r="B208" s="5" t="s">
        <v>21</v>
      </c>
      <c r="C208" s="5" t="str">
        <f t="shared" si="19"/>
        <v>男</v>
      </c>
      <c r="D208" s="5" t="str">
        <f>"李祥辉"</f>
        <v>李祥辉</v>
      </c>
      <c r="E208" s="6" t="s">
        <v>8</v>
      </c>
    </row>
    <row r="209" spans="1:5" ht="39.75" customHeight="1">
      <c r="A209" s="5">
        <v>206</v>
      </c>
      <c r="B209" s="5" t="s">
        <v>21</v>
      </c>
      <c r="C209" s="5" t="str">
        <f t="shared" si="19"/>
        <v>男</v>
      </c>
      <c r="D209" s="5" t="str">
        <f>"傅若云"</f>
        <v>傅若云</v>
      </c>
      <c r="E209" s="6" t="s">
        <v>8</v>
      </c>
    </row>
    <row r="210" spans="1:5" ht="39.75" customHeight="1">
      <c r="A210" s="5">
        <v>207</v>
      </c>
      <c r="B210" s="5" t="s">
        <v>21</v>
      </c>
      <c r="C210" s="5" t="str">
        <f t="shared" si="19"/>
        <v>男</v>
      </c>
      <c r="D210" s="5" t="str">
        <f>"李鼎"</f>
        <v>李鼎</v>
      </c>
      <c r="E210" s="6" t="s">
        <v>8</v>
      </c>
    </row>
    <row r="211" spans="1:5" ht="39.75" customHeight="1">
      <c r="A211" s="5">
        <v>208</v>
      </c>
      <c r="B211" s="5" t="s">
        <v>21</v>
      </c>
      <c r="C211" s="5" t="str">
        <f t="shared" si="19"/>
        <v>男</v>
      </c>
      <c r="D211" s="5" t="str">
        <f>"凌征福"</f>
        <v>凌征福</v>
      </c>
      <c r="E211" s="6" t="s">
        <v>8</v>
      </c>
    </row>
    <row r="212" spans="1:5" ht="39.75" customHeight="1">
      <c r="A212" s="5">
        <v>209</v>
      </c>
      <c r="B212" s="5" t="s">
        <v>22</v>
      </c>
      <c r="C212" s="5" t="str">
        <f aca="true" t="shared" si="20" ref="C212:C222">"女"</f>
        <v>女</v>
      </c>
      <c r="D212" s="5" t="str">
        <f>"唐亿淑"</f>
        <v>唐亿淑</v>
      </c>
      <c r="E212" s="6" t="s">
        <v>8</v>
      </c>
    </row>
    <row r="213" spans="1:5" ht="39.75" customHeight="1">
      <c r="A213" s="5">
        <v>210</v>
      </c>
      <c r="B213" s="5" t="s">
        <v>22</v>
      </c>
      <c r="C213" s="5" t="str">
        <f t="shared" si="20"/>
        <v>女</v>
      </c>
      <c r="D213" s="5" t="str">
        <f>"符夏莹"</f>
        <v>符夏莹</v>
      </c>
      <c r="E213" s="6" t="s">
        <v>8</v>
      </c>
    </row>
    <row r="214" spans="1:5" ht="39.75" customHeight="1">
      <c r="A214" s="5">
        <v>211</v>
      </c>
      <c r="B214" s="5" t="s">
        <v>22</v>
      </c>
      <c r="C214" s="5" t="str">
        <f t="shared" si="20"/>
        <v>女</v>
      </c>
      <c r="D214" s="5" t="str">
        <f>"张少君"</f>
        <v>张少君</v>
      </c>
      <c r="E214" s="6" t="s">
        <v>8</v>
      </c>
    </row>
    <row r="215" spans="1:5" ht="39.75" customHeight="1">
      <c r="A215" s="5">
        <v>212</v>
      </c>
      <c r="B215" s="5" t="s">
        <v>22</v>
      </c>
      <c r="C215" s="5" t="str">
        <f t="shared" si="20"/>
        <v>女</v>
      </c>
      <c r="D215" s="5" t="str">
        <f>"曾玲"</f>
        <v>曾玲</v>
      </c>
      <c r="E215" s="6" t="s">
        <v>8</v>
      </c>
    </row>
    <row r="216" spans="1:5" ht="39.75" customHeight="1">
      <c r="A216" s="5">
        <v>213</v>
      </c>
      <c r="B216" s="5" t="s">
        <v>22</v>
      </c>
      <c r="C216" s="5" t="str">
        <f t="shared" si="20"/>
        <v>女</v>
      </c>
      <c r="D216" s="5" t="str">
        <f>"朱珈宇"</f>
        <v>朱珈宇</v>
      </c>
      <c r="E216" s="6" t="s">
        <v>8</v>
      </c>
    </row>
    <row r="217" spans="1:5" ht="39.75" customHeight="1">
      <c r="A217" s="5">
        <v>214</v>
      </c>
      <c r="B217" s="5" t="s">
        <v>22</v>
      </c>
      <c r="C217" s="5" t="str">
        <f t="shared" si="20"/>
        <v>女</v>
      </c>
      <c r="D217" s="5" t="str">
        <f>"郑佳宜"</f>
        <v>郑佳宜</v>
      </c>
      <c r="E217" s="6" t="s">
        <v>8</v>
      </c>
    </row>
    <row r="218" spans="1:5" ht="39.75" customHeight="1">
      <c r="A218" s="5">
        <v>215</v>
      </c>
      <c r="B218" s="5" t="s">
        <v>22</v>
      </c>
      <c r="C218" s="5" t="str">
        <f t="shared" si="20"/>
        <v>女</v>
      </c>
      <c r="D218" s="5" t="str">
        <f>"麦艳芳"</f>
        <v>麦艳芳</v>
      </c>
      <c r="E218" s="6" t="s">
        <v>8</v>
      </c>
    </row>
    <row r="219" spans="1:5" ht="39.75" customHeight="1">
      <c r="A219" s="5">
        <v>216</v>
      </c>
      <c r="B219" s="5" t="s">
        <v>22</v>
      </c>
      <c r="C219" s="5" t="str">
        <f t="shared" si="20"/>
        <v>女</v>
      </c>
      <c r="D219" s="5" t="str">
        <f>"陈思"</f>
        <v>陈思</v>
      </c>
      <c r="E219" s="6" t="s">
        <v>8</v>
      </c>
    </row>
    <row r="220" spans="1:5" ht="39.75" customHeight="1">
      <c r="A220" s="5">
        <v>217</v>
      </c>
      <c r="B220" s="5" t="s">
        <v>22</v>
      </c>
      <c r="C220" s="5" t="str">
        <f t="shared" si="20"/>
        <v>女</v>
      </c>
      <c r="D220" s="5" t="str">
        <f>"殷红梅"</f>
        <v>殷红梅</v>
      </c>
      <c r="E220" s="6" t="s">
        <v>8</v>
      </c>
    </row>
    <row r="221" spans="1:5" ht="39.75" customHeight="1">
      <c r="A221" s="5">
        <v>218</v>
      </c>
      <c r="B221" s="5" t="s">
        <v>22</v>
      </c>
      <c r="C221" s="5" t="str">
        <f t="shared" si="20"/>
        <v>女</v>
      </c>
      <c r="D221" s="5" t="str">
        <f>"符元美"</f>
        <v>符元美</v>
      </c>
      <c r="E221" s="6" t="s">
        <v>8</v>
      </c>
    </row>
    <row r="222" spans="1:5" ht="39.75" customHeight="1">
      <c r="A222" s="5">
        <v>219</v>
      </c>
      <c r="B222" s="5" t="s">
        <v>22</v>
      </c>
      <c r="C222" s="5" t="str">
        <f t="shared" si="20"/>
        <v>女</v>
      </c>
      <c r="D222" s="5" t="str">
        <f>"冯俊苗"</f>
        <v>冯俊苗</v>
      </c>
      <c r="E222" s="6" t="s">
        <v>8</v>
      </c>
    </row>
    <row r="223" spans="1:5" ht="39.75" customHeight="1">
      <c r="A223" s="5">
        <v>220</v>
      </c>
      <c r="B223" s="5" t="s">
        <v>23</v>
      </c>
      <c r="C223" s="5" t="str">
        <f aca="true" t="shared" si="21" ref="C223:C228">"女"</f>
        <v>女</v>
      </c>
      <c r="D223" s="5" t="str">
        <f>"席悦"</f>
        <v>席悦</v>
      </c>
      <c r="E223" s="6" t="s">
        <v>8</v>
      </c>
    </row>
    <row r="224" spans="1:5" ht="39.75" customHeight="1">
      <c r="A224" s="5">
        <v>221</v>
      </c>
      <c r="B224" s="5" t="s">
        <v>23</v>
      </c>
      <c r="C224" s="5" t="str">
        <f t="shared" si="21"/>
        <v>女</v>
      </c>
      <c r="D224" s="5" t="str">
        <f>"林双"</f>
        <v>林双</v>
      </c>
      <c r="E224" s="6" t="s">
        <v>8</v>
      </c>
    </row>
    <row r="225" spans="1:5" ht="39.75" customHeight="1">
      <c r="A225" s="5">
        <v>222</v>
      </c>
      <c r="B225" s="5" t="s">
        <v>23</v>
      </c>
      <c r="C225" s="5" t="str">
        <f t="shared" si="21"/>
        <v>女</v>
      </c>
      <c r="D225" s="5" t="str">
        <f>"侯宇婷"</f>
        <v>侯宇婷</v>
      </c>
      <c r="E225" s="6" t="s">
        <v>8</v>
      </c>
    </row>
    <row r="226" spans="1:5" ht="39.75" customHeight="1">
      <c r="A226" s="5">
        <v>223</v>
      </c>
      <c r="B226" s="5" t="s">
        <v>23</v>
      </c>
      <c r="C226" s="5" t="str">
        <f t="shared" si="21"/>
        <v>女</v>
      </c>
      <c r="D226" s="5" t="str">
        <f>"李晓晓"</f>
        <v>李晓晓</v>
      </c>
      <c r="E226" s="6" t="s">
        <v>8</v>
      </c>
    </row>
    <row r="227" spans="1:5" ht="39.75" customHeight="1">
      <c r="A227" s="5">
        <v>224</v>
      </c>
      <c r="B227" s="5" t="s">
        <v>23</v>
      </c>
      <c r="C227" s="5" t="str">
        <f t="shared" si="21"/>
        <v>女</v>
      </c>
      <c r="D227" s="5" t="str">
        <f>"马笑萱"</f>
        <v>马笑萱</v>
      </c>
      <c r="E227" s="6" t="s">
        <v>8</v>
      </c>
    </row>
    <row r="228" spans="1:5" ht="39.75" customHeight="1">
      <c r="A228" s="5">
        <v>225</v>
      </c>
      <c r="B228" s="5" t="s">
        <v>23</v>
      </c>
      <c r="C228" s="5" t="str">
        <f t="shared" si="21"/>
        <v>女</v>
      </c>
      <c r="D228" s="5" t="str">
        <f>"邱锦荃"</f>
        <v>邱锦荃</v>
      </c>
      <c r="E228" s="6" t="s">
        <v>8</v>
      </c>
    </row>
    <row r="229" spans="1:5" ht="39.75" customHeight="1">
      <c r="A229" s="5">
        <v>226</v>
      </c>
      <c r="B229" s="5" t="s">
        <v>23</v>
      </c>
      <c r="C229" s="5" t="str">
        <f>"男"</f>
        <v>男</v>
      </c>
      <c r="D229" s="5" t="str">
        <f>"赵越"</f>
        <v>赵越</v>
      </c>
      <c r="E229" s="6" t="s">
        <v>8</v>
      </c>
    </row>
    <row r="230" spans="1:5" ht="39.75" customHeight="1">
      <c r="A230" s="5">
        <v>227</v>
      </c>
      <c r="B230" s="5" t="s">
        <v>23</v>
      </c>
      <c r="C230" s="5" t="str">
        <f>"女"</f>
        <v>女</v>
      </c>
      <c r="D230" s="5" t="str">
        <f>"刘佳琪"</f>
        <v>刘佳琪</v>
      </c>
      <c r="E230" s="6" t="s">
        <v>8</v>
      </c>
    </row>
    <row r="231" spans="1:5" ht="39.75" customHeight="1">
      <c r="A231" s="5">
        <v>228</v>
      </c>
      <c r="B231" s="5" t="s">
        <v>24</v>
      </c>
      <c r="C231" s="5" t="str">
        <f>"女"</f>
        <v>女</v>
      </c>
      <c r="D231" s="5" t="str">
        <f>"林荫"</f>
        <v>林荫</v>
      </c>
      <c r="E231" s="6" t="s">
        <v>8</v>
      </c>
    </row>
    <row r="232" spans="1:5" ht="39.75" customHeight="1">
      <c r="A232" s="5">
        <v>229</v>
      </c>
      <c r="B232" s="5" t="s">
        <v>24</v>
      </c>
      <c r="C232" s="5" t="str">
        <f>"女"</f>
        <v>女</v>
      </c>
      <c r="D232" s="5" t="str">
        <f>"樊美岐"</f>
        <v>樊美岐</v>
      </c>
      <c r="E232" s="6" t="s">
        <v>8</v>
      </c>
    </row>
    <row r="233" spans="1:5" ht="39.75" customHeight="1">
      <c r="A233" s="5">
        <v>230</v>
      </c>
      <c r="B233" s="5" t="s">
        <v>24</v>
      </c>
      <c r="C233" s="5" t="str">
        <f>"女"</f>
        <v>女</v>
      </c>
      <c r="D233" s="5" t="str">
        <f>"郭君丽"</f>
        <v>郭君丽</v>
      </c>
      <c r="E233" s="6" t="s">
        <v>8</v>
      </c>
    </row>
    <row r="234" spans="1:5" ht="39.75" customHeight="1">
      <c r="A234" s="5">
        <v>231</v>
      </c>
      <c r="B234" s="5" t="s">
        <v>25</v>
      </c>
      <c r="C234" s="5" t="str">
        <f aca="true" t="shared" si="22" ref="C234:C243">"女"</f>
        <v>女</v>
      </c>
      <c r="D234" s="5" t="str">
        <f>" 曹献丽"</f>
        <v> 曹献丽</v>
      </c>
      <c r="E234" s="6" t="s">
        <v>8</v>
      </c>
    </row>
    <row r="235" spans="1:5" ht="39.75" customHeight="1">
      <c r="A235" s="5">
        <v>232</v>
      </c>
      <c r="B235" s="5" t="s">
        <v>25</v>
      </c>
      <c r="C235" s="5" t="str">
        <f t="shared" si="22"/>
        <v>女</v>
      </c>
      <c r="D235" s="5" t="str">
        <f>"卓燕晶"</f>
        <v>卓燕晶</v>
      </c>
      <c r="E235" s="6" t="s">
        <v>8</v>
      </c>
    </row>
    <row r="236" spans="1:5" ht="39.75" customHeight="1">
      <c r="A236" s="5">
        <v>233</v>
      </c>
      <c r="B236" s="5" t="s">
        <v>25</v>
      </c>
      <c r="C236" s="5" t="str">
        <f t="shared" si="22"/>
        <v>女</v>
      </c>
      <c r="D236" s="5" t="str">
        <f>"王玲丹"</f>
        <v>王玲丹</v>
      </c>
      <c r="E236" s="6" t="s">
        <v>8</v>
      </c>
    </row>
    <row r="237" spans="1:5" ht="39.75" customHeight="1">
      <c r="A237" s="5">
        <v>234</v>
      </c>
      <c r="B237" s="5" t="s">
        <v>26</v>
      </c>
      <c r="C237" s="5" t="str">
        <f t="shared" si="22"/>
        <v>女</v>
      </c>
      <c r="D237" s="5" t="str">
        <f>"时秋语"</f>
        <v>时秋语</v>
      </c>
      <c r="E237" s="6" t="s">
        <v>8</v>
      </c>
    </row>
    <row r="238" spans="1:5" ht="39.75" customHeight="1">
      <c r="A238" s="5">
        <v>235</v>
      </c>
      <c r="B238" s="5" t="s">
        <v>26</v>
      </c>
      <c r="C238" s="5" t="str">
        <f t="shared" si="22"/>
        <v>女</v>
      </c>
      <c r="D238" s="5" t="str">
        <f>"段心雨"</f>
        <v>段心雨</v>
      </c>
      <c r="E238" s="6" t="s">
        <v>8</v>
      </c>
    </row>
    <row r="239" spans="1:5" ht="39.75" customHeight="1">
      <c r="A239" s="5">
        <v>236</v>
      </c>
      <c r="B239" s="5" t="s">
        <v>26</v>
      </c>
      <c r="C239" s="5" t="str">
        <f t="shared" si="22"/>
        <v>女</v>
      </c>
      <c r="D239" s="5" t="str">
        <f>"何雪琪"</f>
        <v>何雪琪</v>
      </c>
      <c r="E239" s="6" t="s">
        <v>8</v>
      </c>
    </row>
    <row r="240" spans="1:5" ht="39.75" customHeight="1">
      <c r="A240" s="5">
        <v>237</v>
      </c>
      <c r="B240" s="5" t="s">
        <v>26</v>
      </c>
      <c r="C240" s="5" t="str">
        <f t="shared" si="22"/>
        <v>女</v>
      </c>
      <c r="D240" s="5" t="str">
        <f>"白雪"</f>
        <v>白雪</v>
      </c>
      <c r="E240" s="6" t="s">
        <v>8</v>
      </c>
    </row>
    <row r="241" spans="1:5" ht="39.75" customHeight="1">
      <c r="A241" s="5">
        <v>238</v>
      </c>
      <c r="B241" s="5" t="s">
        <v>26</v>
      </c>
      <c r="C241" s="5" t="str">
        <f t="shared" si="22"/>
        <v>女</v>
      </c>
      <c r="D241" s="5" t="str">
        <f>"许晓昱"</f>
        <v>许晓昱</v>
      </c>
      <c r="E241" s="6" t="s">
        <v>8</v>
      </c>
    </row>
    <row r="242" spans="1:5" ht="39.75" customHeight="1">
      <c r="A242" s="5">
        <v>239</v>
      </c>
      <c r="B242" s="5" t="s">
        <v>26</v>
      </c>
      <c r="C242" s="5" t="str">
        <f t="shared" si="22"/>
        <v>女</v>
      </c>
      <c r="D242" s="5" t="str">
        <f>"薛嘉慧"</f>
        <v>薛嘉慧</v>
      </c>
      <c r="E242" s="6" t="s">
        <v>8</v>
      </c>
    </row>
    <row r="243" spans="1:5" ht="39.75" customHeight="1">
      <c r="A243" s="5">
        <v>240</v>
      </c>
      <c r="B243" s="5" t="s">
        <v>26</v>
      </c>
      <c r="C243" s="5" t="str">
        <f t="shared" si="22"/>
        <v>女</v>
      </c>
      <c r="D243" s="5" t="str">
        <f>"刘铭雪"</f>
        <v>刘铭雪</v>
      </c>
      <c r="E243" s="6" t="s">
        <v>8</v>
      </c>
    </row>
    <row r="244" spans="1:5" ht="39.75" customHeight="1">
      <c r="A244" s="5">
        <v>241</v>
      </c>
      <c r="B244" s="5" t="s">
        <v>27</v>
      </c>
      <c r="C244" s="5" t="str">
        <f>"男"</f>
        <v>男</v>
      </c>
      <c r="D244" s="5" t="str">
        <f>"王中博"</f>
        <v>王中博</v>
      </c>
      <c r="E244" s="6" t="s">
        <v>8</v>
      </c>
    </row>
    <row r="245" spans="1:5" ht="39.75" customHeight="1">
      <c r="A245" s="5">
        <v>242</v>
      </c>
      <c r="B245" s="5" t="s">
        <v>27</v>
      </c>
      <c r="C245" s="5" t="str">
        <f aca="true" t="shared" si="23" ref="C245:C249">"女"</f>
        <v>女</v>
      </c>
      <c r="D245" s="5" t="str">
        <f>"韩婷婷"</f>
        <v>韩婷婷</v>
      </c>
      <c r="E245" s="6" t="s">
        <v>8</v>
      </c>
    </row>
    <row r="246" spans="1:5" ht="39.75" customHeight="1">
      <c r="A246" s="5">
        <v>243</v>
      </c>
      <c r="B246" s="5" t="s">
        <v>27</v>
      </c>
      <c r="C246" s="5" t="str">
        <f>"男"</f>
        <v>男</v>
      </c>
      <c r="D246" s="5" t="str">
        <f>"刘锐"</f>
        <v>刘锐</v>
      </c>
      <c r="E246" s="6" t="s">
        <v>8</v>
      </c>
    </row>
    <row r="247" spans="1:5" ht="39.75" customHeight="1">
      <c r="A247" s="5">
        <v>244</v>
      </c>
      <c r="B247" s="5" t="s">
        <v>27</v>
      </c>
      <c r="C247" s="5" t="str">
        <f t="shared" si="23"/>
        <v>女</v>
      </c>
      <c r="D247" s="5" t="str">
        <f>"张月莹"</f>
        <v>张月莹</v>
      </c>
      <c r="E247" s="6" t="s">
        <v>8</v>
      </c>
    </row>
    <row r="248" spans="1:5" ht="39.75" customHeight="1">
      <c r="A248" s="5">
        <v>245</v>
      </c>
      <c r="B248" s="5" t="s">
        <v>27</v>
      </c>
      <c r="C248" s="5" t="str">
        <f t="shared" si="23"/>
        <v>女</v>
      </c>
      <c r="D248" s="5" t="str">
        <f>"谢云晓"</f>
        <v>谢云晓</v>
      </c>
      <c r="E248" s="6" t="s">
        <v>8</v>
      </c>
    </row>
    <row r="249" spans="1:5" ht="39.75" customHeight="1">
      <c r="A249" s="5">
        <v>246</v>
      </c>
      <c r="B249" s="5" t="s">
        <v>27</v>
      </c>
      <c r="C249" s="5" t="str">
        <f t="shared" si="23"/>
        <v>女</v>
      </c>
      <c r="D249" s="5" t="str">
        <f>"张若冠"</f>
        <v>张若冠</v>
      </c>
      <c r="E249" s="6" t="s">
        <v>8</v>
      </c>
    </row>
    <row r="250" spans="1:5" ht="39.75" customHeight="1">
      <c r="A250" s="5">
        <v>247</v>
      </c>
      <c r="B250" s="5" t="s">
        <v>28</v>
      </c>
      <c r="C250" s="5" t="str">
        <f aca="true" t="shared" si="24" ref="C250:C261">"男"</f>
        <v>男</v>
      </c>
      <c r="D250" s="5" t="str">
        <f>"张雪子"</f>
        <v>张雪子</v>
      </c>
      <c r="E250" s="6" t="s">
        <v>8</v>
      </c>
    </row>
    <row r="251" spans="1:5" ht="39.75" customHeight="1">
      <c r="A251" s="5">
        <v>248</v>
      </c>
      <c r="B251" s="5" t="s">
        <v>28</v>
      </c>
      <c r="C251" s="5" t="str">
        <f t="shared" si="24"/>
        <v>男</v>
      </c>
      <c r="D251" s="5" t="str">
        <f>"孙健"</f>
        <v>孙健</v>
      </c>
      <c r="E251" s="6" t="s">
        <v>8</v>
      </c>
    </row>
    <row r="252" spans="1:5" ht="39.75" customHeight="1">
      <c r="A252" s="5">
        <v>249</v>
      </c>
      <c r="B252" s="5" t="s">
        <v>28</v>
      </c>
      <c r="C252" s="5" t="str">
        <f t="shared" si="24"/>
        <v>男</v>
      </c>
      <c r="D252" s="5" t="str">
        <f>"胥祥"</f>
        <v>胥祥</v>
      </c>
      <c r="E252" s="6" t="s">
        <v>8</v>
      </c>
    </row>
    <row r="253" spans="1:5" ht="39.75" customHeight="1">
      <c r="A253" s="5">
        <v>250</v>
      </c>
      <c r="B253" s="5" t="s">
        <v>28</v>
      </c>
      <c r="C253" s="5" t="str">
        <f t="shared" si="24"/>
        <v>男</v>
      </c>
      <c r="D253" s="5" t="str">
        <f>"段振龙"</f>
        <v>段振龙</v>
      </c>
      <c r="E253" s="6" t="s">
        <v>8</v>
      </c>
    </row>
    <row r="254" spans="1:5" ht="39.75" customHeight="1">
      <c r="A254" s="5">
        <v>251</v>
      </c>
      <c r="B254" s="5" t="s">
        <v>28</v>
      </c>
      <c r="C254" s="5" t="str">
        <f t="shared" si="24"/>
        <v>男</v>
      </c>
      <c r="D254" s="5" t="str">
        <f>"王鑫"</f>
        <v>王鑫</v>
      </c>
      <c r="E254" s="6" t="s">
        <v>8</v>
      </c>
    </row>
    <row r="255" spans="1:5" ht="39.75" customHeight="1">
      <c r="A255" s="5">
        <v>252</v>
      </c>
      <c r="B255" s="5" t="s">
        <v>28</v>
      </c>
      <c r="C255" s="5" t="str">
        <f t="shared" si="24"/>
        <v>男</v>
      </c>
      <c r="D255" s="5" t="str">
        <f>"黄茂"</f>
        <v>黄茂</v>
      </c>
      <c r="E255" s="6" t="s">
        <v>8</v>
      </c>
    </row>
    <row r="256" spans="1:5" ht="39.75" customHeight="1">
      <c r="A256" s="5">
        <v>253</v>
      </c>
      <c r="B256" s="5" t="s">
        <v>28</v>
      </c>
      <c r="C256" s="5" t="str">
        <f t="shared" si="24"/>
        <v>男</v>
      </c>
      <c r="D256" s="5" t="str">
        <f>"赵浩宇"</f>
        <v>赵浩宇</v>
      </c>
      <c r="E256" s="6" t="s">
        <v>8</v>
      </c>
    </row>
    <row r="257" spans="1:5" ht="39.75" customHeight="1">
      <c r="A257" s="5">
        <v>254</v>
      </c>
      <c r="B257" s="5" t="s">
        <v>28</v>
      </c>
      <c r="C257" s="5" t="str">
        <f t="shared" si="24"/>
        <v>男</v>
      </c>
      <c r="D257" s="5" t="str">
        <f>"王显星"</f>
        <v>王显星</v>
      </c>
      <c r="E257" s="6" t="s">
        <v>8</v>
      </c>
    </row>
    <row r="258" spans="1:5" ht="39.75" customHeight="1">
      <c r="A258" s="5">
        <v>255</v>
      </c>
      <c r="B258" s="5" t="s">
        <v>28</v>
      </c>
      <c r="C258" s="5" t="str">
        <f t="shared" si="24"/>
        <v>男</v>
      </c>
      <c r="D258" s="5" t="str">
        <f>"朱云杰"</f>
        <v>朱云杰</v>
      </c>
      <c r="E258" s="6" t="s">
        <v>8</v>
      </c>
    </row>
    <row r="259" spans="1:5" ht="39.75" customHeight="1">
      <c r="A259" s="5">
        <v>256</v>
      </c>
      <c r="B259" s="5" t="s">
        <v>28</v>
      </c>
      <c r="C259" s="5" t="str">
        <f t="shared" si="24"/>
        <v>男</v>
      </c>
      <c r="D259" s="5" t="str">
        <f>"高潇翔"</f>
        <v>高潇翔</v>
      </c>
      <c r="E259" s="6" t="s">
        <v>8</v>
      </c>
    </row>
    <row r="260" spans="1:5" ht="39.75" customHeight="1">
      <c r="A260" s="5">
        <v>257</v>
      </c>
      <c r="B260" s="5" t="s">
        <v>28</v>
      </c>
      <c r="C260" s="5" t="str">
        <f t="shared" si="24"/>
        <v>男</v>
      </c>
      <c r="D260" s="5" t="str">
        <f>"邱麟"</f>
        <v>邱麟</v>
      </c>
      <c r="E260" s="6" t="s">
        <v>8</v>
      </c>
    </row>
    <row r="261" spans="1:5" ht="39.75" customHeight="1">
      <c r="A261" s="5">
        <v>258</v>
      </c>
      <c r="B261" s="5" t="s">
        <v>28</v>
      </c>
      <c r="C261" s="5" t="str">
        <f t="shared" si="24"/>
        <v>男</v>
      </c>
      <c r="D261" s="5" t="str">
        <f>"张冲冲"</f>
        <v>张冲冲</v>
      </c>
      <c r="E261" s="6" t="s">
        <v>8</v>
      </c>
    </row>
    <row r="262" spans="1:5" ht="39.75" customHeight="1">
      <c r="A262" s="5">
        <v>259</v>
      </c>
      <c r="B262" s="5" t="s">
        <v>29</v>
      </c>
      <c r="C262" s="5" t="str">
        <f aca="true" t="shared" si="25" ref="C262:C321">"女"</f>
        <v>女</v>
      </c>
      <c r="D262" s="5" t="str">
        <f>"谢雨含"</f>
        <v>谢雨含</v>
      </c>
      <c r="E262" s="6" t="s">
        <v>8</v>
      </c>
    </row>
    <row r="263" spans="1:5" ht="39.75" customHeight="1">
      <c r="A263" s="5">
        <v>260</v>
      </c>
      <c r="B263" s="5" t="s">
        <v>29</v>
      </c>
      <c r="C263" s="5" t="str">
        <f t="shared" si="25"/>
        <v>女</v>
      </c>
      <c r="D263" s="5" t="str">
        <f>"吴秋妃"</f>
        <v>吴秋妃</v>
      </c>
      <c r="E263" s="6" t="s">
        <v>8</v>
      </c>
    </row>
    <row r="264" spans="1:5" ht="39.75" customHeight="1">
      <c r="A264" s="5">
        <v>261</v>
      </c>
      <c r="B264" s="5" t="s">
        <v>29</v>
      </c>
      <c r="C264" s="5" t="str">
        <f t="shared" si="25"/>
        <v>女</v>
      </c>
      <c r="D264" s="5" t="str">
        <f>"刘中敏"</f>
        <v>刘中敏</v>
      </c>
      <c r="E264" s="6" t="s">
        <v>8</v>
      </c>
    </row>
    <row r="265" spans="1:5" ht="39.75" customHeight="1">
      <c r="A265" s="5">
        <v>262</v>
      </c>
      <c r="B265" s="5" t="s">
        <v>29</v>
      </c>
      <c r="C265" s="5" t="str">
        <f t="shared" si="25"/>
        <v>女</v>
      </c>
      <c r="D265" s="5" t="str">
        <f>"张紫薇"</f>
        <v>张紫薇</v>
      </c>
      <c r="E265" s="6" t="s">
        <v>8</v>
      </c>
    </row>
    <row r="266" spans="1:5" ht="39.75" customHeight="1">
      <c r="A266" s="5">
        <v>263</v>
      </c>
      <c r="B266" s="5" t="s">
        <v>29</v>
      </c>
      <c r="C266" s="5" t="str">
        <f t="shared" si="25"/>
        <v>女</v>
      </c>
      <c r="D266" s="5" t="str">
        <f>"郭小慧"</f>
        <v>郭小慧</v>
      </c>
      <c r="E266" s="6" t="s">
        <v>8</v>
      </c>
    </row>
    <row r="267" spans="1:5" ht="39.75" customHeight="1">
      <c r="A267" s="5">
        <v>264</v>
      </c>
      <c r="B267" s="5" t="s">
        <v>29</v>
      </c>
      <c r="C267" s="5" t="str">
        <f t="shared" si="25"/>
        <v>女</v>
      </c>
      <c r="D267" s="5" t="str">
        <f>"于婷婷"</f>
        <v>于婷婷</v>
      </c>
      <c r="E267" s="6" t="s">
        <v>8</v>
      </c>
    </row>
    <row r="268" spans="1:5" ht="39.75" customHeight="1">
      <c r="A268" s="5">
        <v>265</v>
      </c>
      <c r="B268" s="5" t="s">
        <v>29</v>
      </c>
      <c r="C268" s="5" t="str">
        <f t="shared" si="25"/>
        <v>女</v>
      </c>
      <c r="D268" s="5" t="str">
        <f>"周海丽"</f>
        <v>周海丽</v>
      </c>
      <c r="E268" s="6" t="s">
        <v>8</v>
      </c>
    </row>
    <row r="269" spans="1:5" ht="39.75" customHeight="1">
      <c r="A269" s="5">
        <v>266</v>
      </c>
      <c r="B269" s="5" t="s">
        <v>29</v>
      </c>
      <c r="C269" s="5" t="str">
        <f t="shared" si="25"/>
        <v>女</v>
      </c>
      <c r="D269" s="5" t="str">
        <f>"韩乙虹"</f>
        <v>韩乙虹</v>
      </c>
      <c r="E269" s="6" t="s">
        <v>8</v>
      </c>
    </row>
    <row r="270" spans="1:5" ht="39.75" customHeight="1">
      <c r="A270" s="5">
        <v>267</v>
      </c>
      <c r="B270" s="5" t="s">
        <v>29</v>
      </c>
      <c r="C270" s="5" t="str">
        <f t="shared" si="25"/>
        <v>女</v>
      </c>
      <c r="D270" s="5" t="str">
        <f>"陈海云"</f>
        <v>陈海云</v>
      </c>
      <c r="E270" s="6" t="s">
        <v>8</v>
      </c>
    </row>
    <row r="271" spans="1:5" ht="39.75" customHeight="1">
      <c r="A271" s="5">
        <v>268</v>
      </c>
      <c r="B271" s="5" t="s">
        <v>29</v>
      </c>
      <c r="C271" s="5" t="str">
        <f t="shared" si="25"/>
        <v>女</v>
      </c>
      <c r="D271" s="5" t="str">
        <f>"陈艳"</f>
        <v>陈艳</v>
      </c>
      <c r="E271" s="6" t="s">
        <v>8</v>
      </c>
    </row>
    <row r="272" spans="1:5" ht="39.75" customHeight="1">
      <c r="A272" s="5">
        <v>269</v>
      </c>
      <c r="B272" s="5" t="s">
        <v>29</v>
      </c>
      <c r="C272" s="5" t="str">
        <f t="shared" si="25"/>
        <v>女</v>
      </c>
      <c r="D272" s="5" t="str">
        <f>"倪秉栩"</f>
        <v>倪秉栩</v>
      </c>
      <c r="E272" s="6" t="s">
        <v>8</v>
      </c>
    </row>
    <row r="273" spans="1:5" ht="39.75" customHeight="1">
      <c r="A273" s="5">
        <v>270</v>
      </c>
      <c r="B273" s="5" t="s">
        <v>29</v>
      </c>
      <c r="C273" s="5" t="str">
        <f t="shared" si="25"/>
        <v>女</v>
      </c>
      <c r="D273" s="5" t="str">
        <f>"余小丹"</f>
        <v>余小丹</v>
      </c>
      <c r="E273" s="6" t="s">
        <v>8</v>
      </c>
    </row>
    <row r="274" spans="1:5" ht="39.75" customHeight="1">
      <c r="A274" s="5">
        <v>271</v>
      </c>
      <c r="B274" s="5" t="s">
        <v>29</v>
      </c>
      <c r="C274" s="5" t="str">
        <f t="shared" si="25"/>
        <v>女</v>
      </c>
      <c r="D274" s="5" t="str">
        <f>"陈雪柔"</f>
        <v>陈雪柔</v>
      </c>
      <c r="E274" s="6" t="s">
        <v>8</v>
      </c>
    </row>
    <row r="275" spans="1:5" ht="39.75" customHeight="1">
      <c r="A275" s="5">
        <v>272</v>
      </c>
      <c r="B275" s="5" t="s">
        <v>29</v>
      </c>
      <c r="C275" s="5" t="str">
        <f t="shared" si="25"/>
        <v>女</v>
      </c>
      <c r="D275" s="5" t="str">
        <f>"熊晓叶"</f>
        <v>熊晓叶</v>
      </c>
      <c r="E275" s="6" t="s">
        <v>8</v>
      </c>
    </row>
    <row r="276" spans="1:5" ht="39.75" customHeight="1">
      <c r="A276" s="5">
        <v>273</v>
      </c>
      <c r="B276" s="5" t="s">
        <v>29</v>
      </c>
      <c r="C276" s="5" t="str">
        <f t="shared" si="25"/>
        <v>女</v>
      </c>
      <c r="D276" s="5" t="str">
        <f>"陈会娟"</f>
        <v>陈会娟</v>
      </c>
      <c r="E276" s="6" t="s">
        <v>8</v>
      </c>
    </row>
    <row r="277" spans="1:5" ht="39.75" customHeight="1">
      <c r="A277" s="5">
        <v>274</v>
      </c>
      <c r="B277" s="5" t="s">
        <v>29</v>
      </c>
      <c r="C277" s="5" t="str">
        <f t="shared" si="25"/>
        <v>女</v>
      </c>
      <c r="D277" s="5" t="str">
        <f>"范欣欣"</f>
        <v>范欣欣</v>
      </c>
      <c r="E277" s="6" t="s">
        <v>8</v>
      </c>
    </row>
    <row r="278" spans="1:5" ht="39.75" customHeight="1">
      <c r="A278" s="5">
        <v>275</v>
      </c>
      <c r="B278" s="5" t="s">
        <v>29</v>
      </c>
      <c r="C278" s="5" t="str">
        <f t="shared" si="25"/>
        <v>女</v>
      </c>
      <c r="D278" s="5" t="str">
        <f>"黄惠"</f>
        <v>黄惠</v>
      </c>
      <c r="E278" s="6" t="s">
        <v>8</v>
      </c>
    </row>
    <row r="279" spans="1:5" ht="39.75" customHeight="1">
      <c r="A279" s="5">
        <v>276</v>
      </c>
      <c r="B279" s="5" t="s">
        <v>29</v>
      </c>
      <c r="C279" s="5" t="str">
        <f t="shared" si="25"/>
        <v>女</v>
      </c>
      <c r="D279" s="5" t="str">
        <f>"千熙庭"</f>
        <v>千熙庭</v>
      </c>
      <c r="E279" s="6" t="s">
        <v>8</v>
      </c>
    </row>
    <row r="280" spans="1:5" ht="39.75" customHeight="1">
      <c r="A280" s="5">
        <v>277</v>
      </c>
      <c r="B280" s="5" t="s">
        <v>29</v>
      </c>
      <c r="C280" s="5" t="str">
        <f t="shared" si="25"/>
        <v>女</v>
      </c>
      <c r="D280" s="5" t="str">
        <f>"吝思琪"</f>
        <v>吝思琪</v>
      </c>
      <c r="E280" s="6" t="s">
        <v>8</v>
      </c>
    </row>
    <row r="281" spans="1:5" ht="39.75" customHeight="1">
      <c r="A281" s="5">
        <v>278</v>
      </c>
      <c r="B281" s="5" t="s">
        <v>29</v>
      </c>
      <c r="C281" s="5" t="str">
        <f t="shared" si="25"/>
        <v>女</v>
      </c>
      <c r="D281" s="5" t="str">
        <f>"王巧艳"</f>
        <v>王巧艳</v>
      </c>
      <c r="E281" s="6" t="s">
        <v>8</v>
      </c>
    </row>
    <row r="282" spans="1:5" ht="39.75" customHeight="1">
      <c r="A282" s="5">
        <v>279</v>
      </c>
      <c r="B282" s="5" t="s">
        <v>29</v>
      </c>
      <c r="C282" s="5" t="str">
        <f t="shared" si="25"/>
        <v>女</v>
      </c>
      <c r="D282" s="5" t="str">
        <f>"陈嘉琳"</f>
        <v>陈嘉琳</v>
      </c>
      <c r="E282" s="6" t="s">
        <v>8</v>
      </c>
    </row>
    <row r="283" spans="1:5" ht="39.75" customHeight="1">
      <c r="A283" s="5">
        <v>280</v>
      </c>
      <c r="B283" s="5" t="s">
        <v>29</v>
      </c>
      <c r="C283" s="5" t="str">
        <f t="shared" si="25"/>
        <v>女</v>
      </c>
      <c r="D283" s="5" t="str">
        <f>"张艺涵"</f>
        <v>张艺涵</v>
      </c>
      <c r="E283" s="6" t="s">
        <v>8</v>
      </c>
    </row>
    <row r="284" spans="1:5" ht="39.75" customHeight="1">
      <c r="A284" s="5">
        <v>281</v>
      </c>
      <c r="B284" s="5" t="s">
        <v>29</v>
      </c>
      <c r="C284" s="5" t="str">
        <f t="shared" si="25"/>
        <v>女</v>
      </c>
      <c r="D284" s="5" t="str">
        <f>"林丹"</f>
        <v>林丹</v>
      </c>
      <c r="E284" s="6" t="s">
        <v>8</v>
      </c>
    </row>
    <row r="285" spans="1:5" ht="39.75" customHeight="1">
      <c r="A285" s="5">
        <v>282</v>
      </c>
      <c r="B285" s="5" t="s">
        <v>29</v>
      </c>
      <c r="C285" s="5" t="str">
        <f t="shared" si="25"/>
        <v>女</v>
      </c>
      <c r="D285" s="5" t="str">
        <f>"刘丹"</f>
        <v>刘丹</v>
      </c>
      <c r="E285" s="6" t="s">
        <v>8</v>
      </c>
    </row>
    <row r="286" spans="1:5" ht="39.75" customHeight="1">
      <c r="A286" s="5">
        <v>283</v>
      </c>
      <c r="B286" s="5" t="s">
        <v>29</v>
      </c>
      <c r="C286" s="5" t="str">
        <f t="shared" si="25"/>
        <v>女</v>
      </c>
      <c r="D286" s="5" t="str">
        <f>"苏艺瑶"</f>
        <v>苏艺瑶</v>
      </c>
      <c r="E286" s="6" t="s">
        <v>8</v>
      </c>
    </row>
    <row r="287" spans="1:5" ht="39.75" customHeight="1">
      <c r="A287" s="5">
        <v>284</v>
      </c>
      <c r="B287" s="5" t="s">
        <v>29</v>
      </c>
      <c r="C287" s="5" t="str">
        <f t="shared" si="25"/>
        <v>女</v>
      </c>
      <c r="D287" s="5" t="str">
        <f>"张晓阳"</f>
        <v>张晓阳</v>
      </c>
      <c r="E287" s="6" t="s">
        <v>8</v>
      </c>
    </row>
    <row r="288" spans="1:5" ht="39.75" customHeight="1">
      <c r="A288" s="5">
        <v>285</v>
      </c>
      <c r="B288" s="5" t="s">
        <v>29</v>
      </c>
      <c r="C288" s="5" t="str">
        <f t="shared" si="25"/>
        <v>女</v>
      </c>
      <c r="D288" s="5" t="str">
        <f>"刘金玲"</f>
        <v>刘金玲</v>
      </c>
      <c r="E288" s="6" t="s">
        <v>8</v>
      </c>
    </row>
    <row r="289" spans="1:5" ht="39.75" customHeight="1">
      <c r="A289" s="5">
        <v>286</v>
      </c>
      <c r="B289" s="5" t="s">
        <v>29</v>
      </c>
      <c r="C289" s="5" t="str">
        <f t="shared" si="25"/>
        <v>女</v>
      </c>
      <c r="D289" s="5" t="str">
        <f>"付莉娟"</f>
        <v>付莉娟</v>
      </c>
      <c r="E289" s="6" t="s">
        <v>8</v>
      </c>
    </row>
    <row r="290" spans="1:5" ht="39.75" customHeight="1">
      <c r="A290" s="5">
        <v>287</v>
      </c>
      <c r="B290" s="5" t="s">
        <v>29</v>
      </c>
      <c r="C290" s="5" t="str">
        <f t="shared" si="25"/>
        <v>女</v>
      </c>
      <c r="D290" s="5" t="str">
        <f>"刘茹花"</f>
        <v>刘茹花</v>
      </c>
      <c r="E290" s="6" t="s">
        <v>8</v>
      </c>
    </row>
    <row r="291" spans="1:5" ht="39.75" customHeight="1">
      <c r="A291" s="5">
        <v>288</v>
      </c>
      <c r="B291" s="5" t="s">
        <v>29</v>
      </c>
      <c r="C291" s="5" t="str">
        <f t="shared" si="25"/>
        <v>女</v>
      </c>
      <c r="D291" s="5" t="str">
        <f>"席悦"</f>
        <v>席悦</v>
      </c>
      <c r="E291" s="6" t="s">
        <v>8</v>
      </c>
    </row>
    <row r="292" spans="1:5" ht="39.75" customHeight="1">
      <c r="A292" s="5">
        <v>289</v>
      </c>
      <c r="B292" s="5" t="s">
        <v>29</v>
      </c>
      <c r="C292" s="5" t="str">
        <f t="shared" si="25"/>
        <v>女</v>
      </c>
      <c r="D292" s="5" t="str">
        <f>"赵旭"</f>
        <v>赵旭</v>
      </c>
      <c r="E292" s="6" t="s">
        <v>8</v>
      </c>
    </row>
    <row r="293" spans="1:5" ht="39.75" customHeight="1">
      <c r="A293" s="5">
        <v>290</v>
      </c>
      <c r="B293" s="5" t="s">
        <v>29</v>
      </c>
      <c r="C293" s="5" t="str">
        <f t="shared" si="25"/>
        <v>女</v>
      </c>
      <c r="D293" s="5" t="str">
        <f>"潘富玲"</f>
        <v>潘富玲</v>
      </c>
      <c r="E293" s="6" t="s">
        <v>8</v>
      </c>
    </row>
    <row r="294" spans="1:5" ht="39.75" customHeight="1">
      <c r="A294" s="5">
        <v>291</v>
      </c>
      <c r="B294" s="5" t="s">
        <v>29</v>
      </c>
      <c r="C294" s="5" t="str">
        <f t="shared" si="25"/>
        <v>女</v>
      </c>
      <c r="D294" s="5" t="str">
        <f>"林舒羽"</f>
        <v>林舒羽</v>
      </c>
      <c r="E294" s="6" t="s">
        <v>8</v>
      </c>
    </row>
    <row r="295" spans="1:5" ht="39.75" customHeight="1">
      <c r="A295" s="5">
        <v>292</v>
      </c>
      <c r="B295" s="5" t="s">
        <v>29</v>
      </c>
      <c r="C295" s="5" t="str">
        <f t="shared" si="25"/>
        <v>女</v>
      </c>
      <c r="D295" s="5" t="str">
        <f>"杨敏娟"</f>
        <v>杨敏娟</v>
      </c>
      <c r="E295" s="6" t="s">
        <v>8</v>
      </c>
    </row>
    <row r="296" spans="1:5" ht="39.75" customHeight="1">
      <c r="A296" s="5">
        <v>293</v>
      </c>
      <c r="B296" s="5" t="s">
        <v>29</v>
      </c>
      <c r="C296" s="5" t="str">
        <f t="shared" si="25"/>
        <v>女</v>
      </c>
      <c r="D296" s="5" t="str">
        <f>"吴靓"</f>
        <v>吴靓</v>
      </c>
      <c r="E296" s="6" t="s">
        <v>8</v>
      </c>
    </row>
    <row r="297" spans="1:5" ht="39.75" customHeight="1">
      <c r="A297" s="5">
        <v>294</v>
      </c>
      <c r="B297" s="5" t="s">
        <v>29</v>
      </c>
      <c r="C297" s="5" t="str">
        <f t="shared" si="25"/>
        <v>女</v>
      </c>
      <c r="D297" s="5" t="str">
        <f>"张林锋"</f>
        <v>张林锋</v>
      </c>
      <c r="E297" s="6" t="s">
        <v>8</v>
      </c>
    </row>
    <row r="298" spans="1:5" ht="39.75" customHeight="1">
      <c r="A298" s="5">
        <v>295</v>
      </c>
      <c r="B298" s="5" t="s">
        <v>29</v>
      </c>
      <c r="C298" s="5" t="str">
        <f t="shared" si="25"/>
        <v>女</v>
      </c>
      <c r="D298" s="5" t="str">
        <f>"黄巧斌"</f>
        <v>黄巧斌</v>
      </c>
      <c r="E298" s="6" t="s">
        <v>8</v>
      </c>
    </row>
    <row r="299" spans="1:5" ht="39.75" customHeight="1">
      <c r="A299" s="5">
        <v>296</v>
      </c>
      <c r="B299" s="5" t="s">
        <v>29</v>
      </c>
      <c r="C299" s="5" t="str">
        <f t="shared" si="25"/>
        <v>女</v>
      </c>
      <c r="D299" s="5" t="str">
        <f>"林晓敏"</f>
        <v>林晓敏</v>
      </c>
      <c r="E299" s="6" t="s">
        <v>8</v>
      </c>
    </row>
    <row r="300" spans="1:5" ht="39.75" customHeight="1">
      <c r="A300" s="5">
        <v>297</v>
      </c>
      <c r="B300" s="5" t="s">
        <v>29</v>
      </c>
      <c r="C300" s="5" t="str">
        <f t="shared" si="25"/>
        <v>女</v>
      </c>
      <c r="D300" s="5" t="str">
        <f>"符德媛"</f>
        <v>符德媛</v>
      </c>
      <c r="E300" s="6" t="s">
        <v>8</v>
      </c>
    </row>
    <row r="301" spans="1:5" ht="39.75" customHeight="1">
      <c r="A301" s="5">
        <v>298</v>
      </c>
      <c r="B301" s="5" t="s">
        <v>29</v>
      </c>
      <c r="C301" s="5" t="str">
        <f t="shared" si="25"/>
        <v>女</v>
      </c>
      <c r="D301" s="5" t="str">
        <f>"王姗"</f>
        <v>王姗</v>
      </c>
      <c r="E301" s="6" t="s">
        <v>8</v>
      </c>
    </row>
    <row r="302" spans="1:5" ht="39.75" customHeight="1">
      <c r="A302" s="5">
        <v>299</v>
      </c>
      <c r="B302" s="5" t="s">
        <v>29</v>
      </c>
      <c r="C302" s="5" t="str">
        <f t="shared" si="25"/>
        <v>女</v>
      </c>
      <c r="D302" s="5" t="str">
        <f>"苏宇跞"</f>
        <v>苏宇跞</v>
      </c>
      <c r="E302" s="6" t="s">
        <v>8</v>
      </c>
    </row>
    <row r="303" spans="1:5" ht="39.75" customHeight="1">
      <c r="A303" s="5">
        <v>300</v>
      </c>
      <c r="B303" s="5" t="s">
        <v>29</v>
      </c>
      <c r="C303" s="5" t="str">
        <f t="shared" si="25"/>
        <v>女</v>
      </c>
      <c r="D303" s="5" t="str">
        <f>"肖蓉"</f>
        <v>肖蓉</v>
      </c>
      <c r="E303" s="6" t="s">
        <v>8</v>
      </c>
    </row>
    <row r="304" spans="1:5" ht="39.75" customHeight="1">
      <c r="A304" s="5">
        <v>301</v>
      </c>
      <c r="B304" s="5" t="s">
        <v>29</v>
      </c>
      <c r="C304" s="5" t="str">
        <f t="shared" si="25"/>
        <v>女</v>
      </c>
      <c r="D304" s="5" t="str">
        <f>"周仙敏"</f>
        <v>周仙敏</v>
      </c>
      <c r="E304" s="6" t="s">
        <v>8</v>
      </c>
    </row>
    <row r="305" spans="1:5" ht="39.75" customHeight="1">
      <c r="A305" s="5">
        <v>302</v>
      </c>
      <c r="B305" s="5" t="s">
        <v>29</v>
      </c>
      <c r="C305" s="5" t="str">
        <f t="shared" si="25"/>
        <v>女</v>
      </c>
      <c r="D305" s="5" t="str">
        <f>"许晓倩"</f>
        <v>许晓倩</v>
      </c>
      <c r="E305" s="6" t="s">
        <v>8</v>
      </c>
    </row>
    <row r="306" spans="1:5" ht="39.75" customHeight="1">
      <c r="A306" s="5">
        <v>303</v>
      </c>
      <c r="B306" s="5" t="s">
        <v>29</v>
      </c>
      <c r="C306" s="5" t="str">
        <f t="shared" si="25"/>
        <v>女</v>
      </c>
      <c r="D306" s="5" t="str">
        <f>"郭倩文"</f>
        <v>郭倩文</v>
      </c>
      <c r="E306" s="6" t="s">
        <v>8</v>
      </c>
    </row>
    <row r="307" spans="1:5" ht="39.75" customHeight="1">
      <c r="A307" s="5">
        <v>304</v>
      </c>
      <c r="B307" s="5" t="s">
        <v>29</v>
      </c>
      <c r="C307" s="5" t="str">
        <f t="shared" si="25"/>
        <v>女</v>
      </c>
      <c r="D307" s="5" t="str">
        <f>"卫大静"</f>
        <v>卫大静</v>
      </c>
      <c r="E307" s="6" t="s">
        <v>8</v>
      </c>
    </row>
    <row r="308" spans="1:5" ht="39.75" customHeight="1">
      <c r="A308" s="5">
        <v>305</v>
      </c>
      <c r="B308" s="5" t="s">
        <v>29</v>
      </c>
      <c r="C308" s="5" t="str">
        <f t="shared" si="25"/>
        <v>女</v>
      </c>
      <c r="D308" s="5" t="str">
        <f>"朱珈琪"</f>
        <v>朱珈琪</v>
      </c>
      <c r="E308" s="6" t="s">
        <v>8</v>
      </c>
    </row>
    <row r="309" spans="1:5" ht="39.75" customHeight="1">
      <c r="A309" s="5">
        <v>306</v>
      </c>
      <c r="B309" s="5" t="s">
        <v>29</v>
      </c>
      <c r="C309" s="5" t="str">
        <f t="shared" si="25"/>
        <v>女</v>
      </c>
      <c r="D309" s="5" t="str">
        <f>"林慧"</f>
        <v>林慧</v>
      </c>
      <c r="E309" s="6" t="s">
        <v>8</v>
      </c>
    </row>
    <row r="310" spans="1:5" ht="39.75" customHeight="1">
      <c r="A310" s="5">
        <v>307</v>
      </c>
      <c r="B310" s="5" t="s">
        <v>30</v>
      </c>
      <c r="C310" s="5" t="str">
        <f t="shared" si="25"/>
        <v>女</v>
      </c>
      <c r="D310" s="5" t="str">
        <f>"孟令茹"</f>
        <v>孟令茹</v>
      </c>
      <c r="E310" s="6" t="s">
        <v>8</v>
      </c>
    </row>
    <row r="311" spans="1:5" ht="39.75" customHeight="1">
      <c r="A311" s="5">
        <v>308</v>
      </c>
      <c r="B311" s="5" t="s">
        <v>30</v>
      </c>
      <c r="C311" s="5" t="str">
        <f t="shared" si="25"/>
        <v>女</v>
      </c>
      <c r="D311" s="5" t="str">
        <f>"丁露"</f>
        <v>丁露</v>
      </c>
      <c r="E311" s="6" t="s">
        <v>8</v>
      </c>
    </row>
    <row r="312" spans="1:5" ht="39.75" customHeight="1">
      <c r="A312" s="5">
        <v>309</v>
      </c>
      <c r="B312" s="5" t="s">
        <v>30</v>
      </c>
      <c r="C312" s="5" t="str">
        <f t="shared" si="25"/>
        <v>女</v>
      </c>
      <c r="D312" s="5" t="str">
        <f>"周莹"</f>
        <v>周莹</v>
      </c>
      <c r="E312" s="6" t="s">
        <v>8</v>
      </c>
    </row>
    <row r="313" spans="1:5" ht="39.75" customHeight="1">
      <c r="A313" s="5">
        <v>310</v>
      </c>
      <c r="B313" s="5" t="s">
        <v>30</v>
      </c>
      <c r="C313" s="5" t="str">
        <f t="shared" si="25"/>
        <v>女</v>
      </c>
      <c r="D313" s="5" t="str">
        <f>"符卓代"</f>
        <v>符卓代</v>
      </c>
      <c r="E313" s="6" t="s">
        <v>8</v>
      </c>
    </row>
    <row r="314" spans="1:5" ht="39.75" customHeight="1">
      <c r="A314" s="5">
        <v>311</v>
      </c>
      <c r="B314" s="5" t="s">
        <v>30</v>
      </c>
      <c r="C314" s="5" t="str">
        <f t="shared" si="25"/>
        <v>女</v>
      </c>
      <c r="D314" s="5" t="str">
        <f>"吕佳效"</f>
        <v>吕佳效</v>
      </c>
      <c r="E314" s="6" t="s">
        <v>8</v>
      </c>
    </row>
    <row r="315" spans="1:5" ht="39.75" customHeight="1">
      <c r="A315" s="5">
        <v>312</v>
      </c>
      <c r="B315" s="5" t="s">
        <v>30</v>
      </c>
      <c r="C315" s="5" t="str">
        <f t="shared" si="25"/>
        <v>女</v>
      </c>
      <c r="D315" s="5" t="str">
        <f>"郑馨前"</f>
        <v>郑馨前</v>
      </c>
      <c r="E315" s="6" t="s">
        <v>8</v>
      </c>
    </row>
    <row r="316" spans="1:5" ht="39.75" customHeight="1">
      <c r="A316" s="5">
        <v>313</v>
      </c>
      <c r="B316" s="5" t="s">
        <v>30</v>
      </c>
      <c r="C316" s="5" t="str">
        <f t="shared" si="25"/>
        <v>女</v>
      </c>
      <c r="D316" s="5" t="str">
        <f>"王丽怡"</f>
        <v>王丽怡</v>
      </c>
      <c r="E316" s="6" t="s">
        <v>8</v>
      </c>
    </row>
    <row r="317" spans="1:5" ht="39.75" customHeight="1">
      <c r="A317" s="5">
        <v>314</v>
      </c>
      <c r="B317" s="5" t="s">
        <v>30</v>
      </c>
      <c r="C317" s="5" t="str">
        <f t="shared" si="25"/>
        <v>女</v>
      </c>
      <c r="D317" s="5" t="str">
        <f>"汪玉玲"</f>
        <v>汪玉玲</v>
      </c>
      <c r="E317" s="6" t="s">
        <v>8</v>
      </c>
    </row>
    <row r="318" spans="1:5" ht="39.75" customHeight="1">
      <c r="A318" s="5">
        <v>315</v>
      </c>
      <c r="B318" s="5" t="s">
        <v>30</v>
      </c>
      <c r="C318" s="5" t="str">
        <f t="shared" si="25"/>
        <v>女</v>
      </c>
      <c r="D318" s="5" t="str">
        <f>"翁富丽华"</f>
        <v>翁富丽华</v>
      </c>
      <c r="E318" s="6" t="s">
        <v>8</v>
      </c>
    </row>
    <row r="319" spans="1:5" ht="39.75" customHeight="1">
      <c r="A319" s="5">
        <v>316</v>
      </c>
      <c r="B319" s="5" t="s">
        <v>30</v>
      </c>
      <c r="C319" s="5" t="str">
        <f t="shared" si="25"/>
        <v>女</v>
      </c>
      <c r="D319" s="5" t="str">
        <f>"陈琛"</f>
        <v>陈琛</v>
      </c>
      <c r="E319" s="6" t="s">
        <v>8</v>
      </c>
    </row>
    <row r="320" spans="1:5" ht="39.75" customHeight="1">
      <c r="A320" s="5">
        <v>317</v>
      </c>
      <c r="B320" s="5" t="s">
        <v>30</v>
      </c>
      <c r="C320" s="5" t="str">
        <f t="shared" si="25"/>
        <v>女</v>
      </c>
      <c r="D320" s="5" t="str">
        <f>"陈妍"</f>
        <v>陈妍</v>
      </c>
      <c r="E320" s="6" t="s">
        <v>8</v>
      </c>
    </row>
    <row r="321" spans="1:5" ht="39.75" customHeight="1">
      <c r="A321" s="5">
        <v>318</v>
      </c>
      <c r="B321" s="5" t="s">
        <v>30</v>
      </c>
      <c r="C321" s="5" t="str">
        <f t="shared" si="25"/>
        <v>女</v>
      </c>
      <c r="D321" s="5" t="str">
        <f>"田海燕"</f>
        <v>田海燕</v>
      </c>
      <c r="E321" s="6" t="s">
        <v>8</v>
      </c>
    </row>
    <row r="322" spans="1:5" ht="39.75" customHeight="1">
      <c r="A322" s="5">
        <v>319</v>
      </c>
      <c r="B322" s="5" t="s">
        <v>30</v>
      </c>
      <c r="C322" s="5" t="str">
        <f>"男"</f>
        <v>男</v>
      </c>
      <c r="D322" s="5" t="str">
        <f>"符英汉"</f>
        <v>符英汉</v>
      </c>
      <c r="E322" s="6" t="s">
        <v>8</v>
      </c>
    </row>
    <row r="323" spans="1:5" ht="39.75" customHeight="1">
      <c r="A323" s="5">
        <v>320</v>
      </c>
      <c r="B323" s="5" t="s">
        <v>30</v>
      </c>
      <c r="C323" s="5" t="str">
        <f aca="true" t="shared" si="26" ref="C323:C330">"女"</f>
        <v>女</v>
      </c>
      <c r="D323" s="5" t="str">
        <f>"陈依"</f>
        <v>陈依</v>
      </c>
      <c r="E323" s="6" t="s">
        <v>8</v>
      </c>
    </row>
    <row r="324" spans="1:5" ht="39.75" customHeight="1">
      <c r="A324" s="5">
        <v>321</v>
      </c>
      <c r="B324" s="5" t="s">
        <v>30</v>
      </c>
      <c r="C324" s="5" t="str">
        <f t="shared" si="26"/>
        <v>女</v>
      </c>
      <c r="D324" s="5" t="str">
        <f>"周雪"</f>
        <v>周雪</v>
      </c>
      <c r="E324" s="6" t="s">
        <v>8</v>
      </c>
    </row>
    <row r="325" spans="1:5" ht="39.75" customHeight="1">
      <c r="A325" s="5">
        <v>322</v>
      </c>
      <c r="B325" s="5" t="s">
        <v>30</v>
      </c>
      <c r="C325" s="5" t="str">
        <f t="shared" si="26"/>
        <v>女</v>
      </c>
      <c r="D325" s="5" t="str">
        <f>"谢雯"</f>
        <v>谢雯</v>
      </c>
      <c r="E325" s="6" t="s">
        <v>8</v>
      </c>
    </row>
    <row r="326" spans="1:5" ht="39.75" customHeight="1">
      <c r="A326" s="5">
        <v>323</v>
      </c>
      <c r="B326" s="5" t="s">
        <v>30</v>
      </c>
      <c r="C326" s="5" t="str">
        <f t="shared" si="26"/>
        <v>女</v>
      </c>
      <c r="D326" s="5" t="str">
        <f>"江惠君"</f>
        <v>江惠君</v>
      </c>
      <c r="E326" s="6" t="s">
        <v>8</v>
      </c>
    </row>
    <row r="327" spans="1:5" ht="39.75" customHeight="1">
      <c r="A327" s="5">
        <v>324</v>
      </c>
      <c r="B327" s="5" t="s">
        <v>30</v>
      </c>
      <c r="C327" s="5" t="str">
        <f t="shared" si="26"/>
        <v>女</v>
      </c>
      <c r="D327" s="5" t="str">
        <f>"王一茹"</f>
        <v>王一茹</v>
      </c>
      <c r="E327" s="6" t="s">
        <v>8</v>
      </c>
    </row>
    <row r="328" spans="1:5" ht="39.75" customHeight="1">
      <c r="A328" s="5">
        <v>325</v>
      </c>
      <c r="B328" s="5" t="s">
        <v>30</v>
      </c>
      <c r="C328" s="5" t="str">
        <f t="shared" si="26"/>
        <v>女</v>
      </c>
      <c r="D328" s="5" t="str">
        <f>"符冬琴"</f>
        <v>符冬琴</v>
      </c>
      <c r="E328" s="6" t="s">
        <v>8</v>
      </c>
    </row>
    <row r="329" spans="1:5" ht="39.75" customHeight="1">
      <c r="A329" s="5">
        <v>326</v>
      </c>
      <c r="B329" s="5" t="s">
        <v>30</v>
      </c>
      <c r="C329" s="5" t="str">
        <f t="shared" si="26"/>
        <v>女</v>
      </c>
      <c r="D329" s="5" t="str">
        <f>"袁嘉茵"</f>
        <v>袁嘉茵</v>
      </c>
      <c r="E329" s="6" t="s">
        <v>8</v>
      </c>
    </row>
    <row r="330" spans="1:5" ht="39.75" customHeight="1">
      <c r="A330" s="5">
        <v>327</v>
      </c>
      <c r="B330" s="5" t="s">
        <v>30</v>
      </c>
      <c r="C330" s="5" t="str">
        <f t="shared" si="26"/>
        <v>女</v>
      </c>
      <c r="D330" s="5" t="str">
        <f>"苏原慧"</f>
        <v>苏原慧</v>
      </c>
      <c r="E330" s="6" t="s">
        <v>8</v>
      </c>
    </row>
    <row r="331" spans="1:5" ht="39.75" customHeight="1">
      <c r="A331" s="5">
        <v>328</v>
      </c>
      <c r="B331" s="5" t="s">
        <v>30</v>
      </c>
      <c r="C331" s="5" t="str">
        <f>"男"</f>
        <v>男</v>
      </c>
      <c r="D331" s="5" t="str">
        <f>"邓子昱"</f>
        <v>邓子昱</v>
      </c>
      <c r="E331" s="6" t="s">
        <v>8</v>
      </c>
    </row>
    <row r="332" spans="1:5" ht="39.75" customHeight="1">
      <c r="A332" s="5">
        <v>329</v>
      </c>
      <c r="B332" s="5" t="s">
        <v>30</v>
      </c>
      <c r="C332" s="5" t="str">
        <f aca="true" t="shared" si="27" ref="C332:C334">"女"</f>
        <v>女</v>
      </c>
      <c r="D332" s="5" t="str">
        <f>"王智娴"</f>
        <v>王智娴</v>
      </c>
      <c r="E332" s="6" t="s">
        <v>8</v>
      </c>
    </row>
    <row r="333" spans="1:5" ht="39.75" customHeight="1">
      <c r="A333" s="5">
        <v>330</v>
      </c>
      <c r="B333" s="5" t="s">
        <v>30</v>
      </c>
      <c r="C333" s="5" t="str">
        <f t="shared" si="27"/>
        <v>女</v>
      </c>
      <c r="D333" s="5" t="str">
        <f>"张曙"</f>
        <v>张曙</v>
      </c>
      <c r="E333" s="6" t="s">
        <v>8</v>
      </c>
    </row>
    <row r="334" spans="1:5" ht="39.75" customHeight="1">
      <c r="A334" s="5">
        <v>331</v>
      </c>
      <c r="B334" s="5" t="s">
        <v>30</v>
      </c>
      <c r="C334" s="5" t="str">
        <f t="shared" si="27"/>
        <v>女</v>
      </c>
      <c r="D334" s="5" t="str">
        <f>"郭怡凡"</f>
        <v>郭怡凡</v>
      </c>
      <c r="E334" s="6" t="s">
        <v>8</v>
      </c>
    </row>
    <row r="335" spans="1:5" ht="39.75" customHeight="1">
      <c r="A335" s="5">
        <v>332</v>
      </c>
      <c r="B335" s="5" t="s">
        <v>30</v>
      </c>
      <c r="C335" s="5" t="str">
        <f>"男"</f>
        <v>男</v>
      </c>
      <c r="D335" s="5" t="str">
        <f>"于子淳"</f>
        <v>于子淳</v>
      </c>
      <c r="E335" s="6" t="s">
        <v>8</v>
      </c>
    </row>
    <row r="336" spans="1:5" ht="39.75" customHeight="1">
      <c r="A336" s="5">
        <v>333</v>
      </c>
      <c r="B336" s="5" t="s">
        <v>30</v>
      </c>
      <c r="C336" s="5" t="str">
        <f aca="true" t="shared" si="28" ref="C336:C353">"女"</f>
        <v>女</v>
      </c>
      <c r="D336" s="5" t="str">
        <f>"李钊瑾"</f>
        <v>李钊瑾</v>
      </c>
      <c r="E336" s="6" t="s">
        <v>8</v>
      </c>
    </row>
    <row r="337" spans="1:5" ht="39.75" customHeight="1">
      <c r="A337" s="5">
        <v>334</v>
      </c>
      <c r="B337" s="5" t="s">
        <v>30</v>
      </c>
      <c r="C337" s="5" t="str">
        <f t="shared" si="28"/>
        <v>女</v>
      </c>
      <c r="D337" s="5" t="str">
        <f>"郭美玉"</f>
        <v>郭美玉</v>
      </c>
      <c r="E337" s="6" t="s">
        <v>8</v>
      </c>
    </row>
    <row r="338" spans="1:5" ht="39.75" customHeight="1">
      <c r="A338" s="5">
        <v>335</v>
      </c>
      <c r="B338" s="5" t="s">
        <v>30</v>
      </c>
      <c r="C338" s="5" t="str">
        <f>"男"</f>
        <v>男</v>
      </c>
      <c r="D338" s="5" t="str">
        <f>"王宏桥"</f>
        <v>王宏桥</v>
      </c>
      <c r="E338" s="6" t="s">
        <v>8</v>
      </c>
    </row>
    <row r="339" spans="1:5" ht="39.75" customHeight="1">
      <c r="A339" s="5">
        <v>336</v>
      </c>
      <c r="B339" s="5" t="s">
        <v>30</v>
      </c>
      <c r="C339" s="5" t="str">
        <f t="shared" si="28"/>
        <v>女</v>
      </c>
      <c r="D339" s="5" t="str">
        <f>"夏平花"</f>
        <v>夏平花</v>
      </c>
      <c r="E339" s="6" t="s">
        <v>8</v>
      </c>
    </row>
    <row r="340" spans="1:5" ht="39.75" customHeight="1">
      <c r="A340" s="5">
        <v>337</v>
      </c>
      <c r="B340" s="5" t="s">
        <v>30</v>
      </c>
      <c r="C340" s="5" t="str">
        <f t="shared" si="28"/>
        <v>女</v>
      </c>
      <c r="D340" s="5" t="str">
        <f>"张露予"</f>
        <v>张露予</v>
      </c>
      <c r="E340" s="6" t="s">
        <v>8</v>
      </c>
    </row>
    <row r="341" spans="1:5" ht="39.75" customHeight="1">
      <c r="A341" s="5">
        <v>338</v>
      </c>
      <c r="B341" s="5" t="s">
        <v>30</v>
      </c>
      <c r="C341" s="5" t="str">
        <f t="shared" si="28"/>
        <v>女</v>
      </c>
      <c r="D341" s="5" t="str">
        <f>"罗钰"</f>
        <v>罗钰</v>
      </c>
      <c r="E341" s="6" t="s">
        <v>8</v>
      </c>
    </row>
    <row r="342" spans="1:5" ht="39.75" customHeight="1">
      <c r="A342" s="5">
        <v>339</v>
      </c>
      <c r="B342" s="5" t="s">
        <v>30</v>
      </c>
      <c r="C342" s="5" t="str">
        <f t="shared" si="28"/>
        <v>女</v>
      </c>
      <c r="D342" s="5" t="str">
        <f>"王瑾妤"</f>
        <v>王瑾妤</v>
      </c>
      <c r="E342" s="6" t="s">
        <v>8</v>
      </c>
    </row>
    <row r="343" spans="1:5" ht="39.75" customHeight="1">
      <c r="A343" s="5">
        <v>340</v>
      </c>
      <c r="B343" s="5" t="s">
        <v>30</v>
      </c>
      <c r="C343" s="5" t="str">
        <f t="shared" si="28"/>
        <v>女</v>
      </c>
      <c r="D343" s="5" t="str">
        <f>"张晓凤"</f>
        <v>张晓凤</v>
      </c>
      <c r="E343" s="6" t="s">
        <v>8</v>
      </c>
    </row>
    <row r="344" spans="1:5" ht="39.75" customHeight="1">
      <c r="A344" s="5">
        <v>341</v>
      </c>
      <c r="B344" s="5" t="s">
        <v>30</v>
      </c>
      <c r="C344" s="5" t="str">
        <f t="shared" si="28"/>
        <v>女</v>
      </c>
      <c r="D344" s="5" t="str">
        <f>"张秋霞"</f>
        <v>张秋霞</v>
      </c>
      <c r="E344" s="6" t="s">
        <v>8</v>
      </c>
    </row>
    <row r="345" spans="1:5" ht="39.75" customHeight="1">
      <c r="A345" s="5">
        <v>342</v>
      </c>
      <c r="B345" s="5" t="s">
        <v>30</v>
      </c>
      <c r="C345" s="5" t="str">
        <f t="shared" si="28"/>
        <v>女</v>
      </c>
      <c r="D345" s="5" t="str">
        <f>"全思思"</f>
        <v>全思思</v>
      </c>
      <c r="E345" s="6" t="s">
        <v>8</v>
      </c>
    </row>
    <row r="346" spans="1:5" ht="39.75" customHeight="1">
      <c r="A346" s="5">
        <v>343</v>
      </c>
      <c r="B346" s="5" t="s">
        <v>30</v>
      </c>
      <c r="C346" s="5" t="str">
        <f t="shared" si="28"/>
        <v>女</v>
      </c>
      <c r="D346" s="5" t="str">
        <f>"杨花梅"</f>
        <v>杨花梅</v>
      </c>
      <c r="E346" s="6" t="s">
        <v>8</v>
      </c>
    </row>
    <row r="347" spans="1:5" ht="39.75" customHeight="1">
      <c r="A347" s="5">
        <v>344</v>
      </c>
      <c r="B347" s="5" t="s">
        <v>30</v>
      </c>
      <c r="C347" s="5" t="str">
        <f t="shared" si="28"/>
        <v>女</v>
      </c>
      <c r="D347" s="5" t="str">
        <f>"吕璇"</f>
        <v>吕璇</v>
      </c>
      <c r="E347" s="6" t="s">
        <v>8</v>
      </c>
    </row>
    <row r="348" spans="1:5" ht="39.75" customHeight="1">
      <c r="A348" s="5">
        <v>345</v>
      </c>
      <c r="B348" s="5" t="s">
        <v>30</v>
      </c>
      <c r="C348" s="5" t="str">
        <f t="shared" si="28"/>
        <v>女</v>
      </c>
      <c r="D348" s="5" t="str">
        <f>"史华飘"</f>
        <v>史华飘</v>
      </c>
      <c r="E348" s="6" t="s">
        <v>8</v>
      </c>
    </row>
    <row r="349" spans="1:5" ht="39.75" customHeight="1">
      <c r="A349" s="5">
        <v>346</v>
      </c>
      <c r="B349" s="5" t="s">
        <v>30</v>
      </c>
      <c r="C349" s="5" t="str">
        <f t="shared" si="28"/>
        <v>女</v>
      </c>
      <c r="D349" s="5" t="str">
        <f>"欧阳利佳"</f>
        <v>欧阳利佳</v>
      </c>
      <c r="E349" s="6" t="s">
        <v>8</v>
      </c>
    </row>
    <row r="350" spans="1:5" ht="39.75" customHeight="1">
      <c r="A350" s="5">
        <v>347</v>
      </c>
      <c r="B350" s="5" t="s">
        <v>30</v>
      </c>
      <c r="C350" s="5" t="str">
        <f t="shared" si="28"/>
        <v>女</v>
      </c>
      <c r="D350" s="5" t="str">
        <f>"陈玉"</f>
        <v>陈玉</v>
      </c>
      <c r="E350" s="6" t="s">
        <v>8</v>
      </c>
    </row>
    <row r="351" spans="1:5" ht="39.75" customHeight="1">
      <c r="A351" s="5">
        <v>348</v>
      </c>
      <c r="B351" s="5" t="s">
        <v>30</v>
      </c>
      <c r="C351" s="5" t="str">
        <f t="shared" si="28"/>
        <v>女</v>
      </c>
      <c r="D351" s="5" t="str">
        <f>"许筱筱"</f>
        <v>许筱筱</v>
      </c>
      <c r="E351" s="6" t="s">
        <v>8</v>
      </c>
    </row>
    <row r="352" spans="1:5" ht="39.75" customHeight="1">
      <c r="A352" s="5">
        <v>349</v>
      </c>
      <c r="B352" s="5" t="s">
        <v>30</v>
      </c>
      <c r="C352" s="5" t="str">
        <f t="shared" si="28"/>
        <v>女</v>
      </c>
      <c r="D352" s="5" t="str">
        <f>"张璐璐"</f>
        <v>张璐璐</v>
      </c>
      <c r="E352" s="6" t="s">
        <v>8</v>
      </c>
    </row>
    <row r="353" spans="1:5" ht="39.75" customHeight="1">
      <c r="A353" s="5">
        <v>350</v>
      </c>
      <c r="B353" s="5" t="s">
        <v>30</v>
      </c>
      <c r="C353" s="5" t="str">
        <f t="shared" si="28"/>
        <v>女</v>
      </c>
      <c r="D353" s="5" t="str">
        <f>"毛明明"</f>
        <v>毛明明</v>
      </c>
      <c r="E353" s="6" t="s">
        <v>8</v>
      </c>
    </row>
    <row r="354" spans="1:5" ht="39.75" customHeight="1">
      <c r="A354" s="5">
        <v>351</v>
      </c>
      <c r="B354" s="5" t="s">
        <v>30</v>
      </c>
      <c r="C354" s="5" t="str">
        <f>"男"</f>
        <v>男</v>
      </c>
      <c r="D354" s="5" t="str">
        <f>"邰一博"</f>
        <v>邰一博</v>
      </c>
      <c r="E354" s="6" t="s">
        <v>8</v>
      </c>
    </row>
    <row r="355" spans="1:5" ht="39.75" customHeight="1">
      <c r="A355" s="5">
        <v>352</v>
      </c>
      <c r="B355" s="5" t="s">
        <v>30</v>
      </c>
      <c r="C355" s="5" t="str">
        <f aca="true" t="shared" si="29" ref="C355:C359">"女"</f>
        <v>女</v>
      </c>
      <c r="D355" s="5" t="str">
        <f>"卢晶晶"</f>
        <v>卢晶晶</v>
      </c>
      <c r="E355" s="6" t="s">
        <v>8</v>
      </c>
    </row>
    <row r="356" spans="1:5" ht="39.75" customHeight="1">
      <c r="A356" s="5">
        <v>353</v>
      </c>
      <c r="B356" s="5" t="s">
        <v>30</v>
      </c>
      <c r="C356" s="5" t="str">
        <f t="shared" si="29"/>
        <v>女</v>
      </c>
      <c r="D356" s="5" t="str">
        <f>"董琴"</f>
        <v>董琴</v>
      </c>
      <c r="E356" s="6" t="s">
        <v>8</v>
      </c>
    </row>
    <row r="357" spans="1:5" ht="39.75" customHeight="1">
      <c r="A357" s="5">
        <v>354</v>
      </c>
      <c r="B357" s="5" t="s">
        <v>30</v>
      </c>
      <c r="C357" s="5" t="str">
        <f t="shared" si="29"/>
        <v>女</v>
      </c>
      <c r="D357" s="5" t="str">
        <f>"李浩楠"</f>
        <v>李浩楠</v>
      </c>
      <c r="E357" s="6" t="s">
        <v>8</v>
      </c>
    </row>
    <row r="358" spans="1:5" ht="39.75" customHeight="1">
      <c r="A358" s="5">
        <v>355</v>
      </c>
      <c r="B358" s="5" t="s">
        <v>30</v>
      </c>
      <c r="C358" s="5" t="str">
        <f t="shared" si="29"/>
        <v>女</v>
      </c>
      <c r="D358" s="5" t="str">
        <f>"王芳"</f>
        <v>王芳</v>
      </c>
      <c r="E358" s="6" t="s">
        <v>8</v>
      </c>
    </row>
    <row r="359" spans="1:5" ht="39.75" customHeight="1">
      <c r="A359" s="5">
        <v>356</v>
      </c>
      <c r="B359" s="5" t="s">
        <v>30</v>
      </c>
      <c r="C359" s="5" t="str">
        <f t="shared" si="29"/>
        <v>女</v>
      </c>
      <c r="D359" s="5" t="str">
        <f>"张舜"</f>
        <v>张舜</v>
      </c>
      <c r="E359" s="6" t="s">
        <v>8</v>
      </c>
    </row>
    <row r="360" spans="1:5" ht="39.75" customHeight="1">
      <c r="A360" s="5">
        <v>357</v>
      </c>
      <c r="B360" s="5" t="s">
        <v>31</v>
      </c>
      <c r="C360" s="5" t="str">
        <f aca="true" t="shared" si="30" ref="C360:C420">"男"</f>
        <v>男</v>
      </c>
      <c r="D360" s="5" t="str">
        <f>"蒋玉磊"</f>
        <v>蒋玉磊</v>
      </c>
      <c r="E360" s="6" t="s">
        <v>8</v>
      </c>
    </row>
    <row r="361" spans="1:5" ht="39.75" customHeight="1">
      <c r="A361" s="5">
        <v>358</v>
      </c>
      <c r="B361" s="5" t="s">
        <v>31</v>
      </c>
      <c r="C361" s="5" t="str">
        <f t="shared" si="30"/>
        <v>男</v>
      </c>
      <c r="D361" s="5" t="str">
        <f>"刘鹏伟"</f>
        <v>刘鹏伟</v>
      </c>
      <c r="E361" s="6" t="s">
        <v>8</v>
      </c>
    </row>
    <row r="362" spans="1:5" ht="39.75" customHeight="1">
      <c r="A362" s="5">
        <v>359</v>
      </c>
      <c r="B362" s="5" t="s">
        <v>31</v>
      </c>
      <c r="C362" s="5" t="str">
        <f t="shared" si="30"/>
        <v>男</v>
      </c>
      <c r="D362" s="5" t="str">
        <f>"吕朋招"</f>
        <v>吕朋招</v>
      </c>
      <c r="E362" s="6" t="s">
        <v>8</v>
      </c>
    </row>
    <row r="363" spans="1:5" ht="39.75" customHeight="1">
      <c r="A363" s="5">
        <v>360</v>
      </c>
      <c r="B363" s="5" t="s">
        <v>31</v>
      </c>
      <c r="C363" s="5" t="str">
        <f t="shared" si="30"/>
        <v>男</v>
      </c>
      <c r="D363" s="5" t="str">
        <f>"吴鹏"</f>
        <v>吴鹏</v>
      </c>
      <c r="E363" s="6" t="s">
        <v>8</v>
      </c>
    </row>
    <row r="364" spans="1:5" ht="39.75" customHeight="1">
      <c r="A364" s="5">
        <v>361</v>
      </c>
      <c r="B364" s="5" t="s">
        <v>31</v>
      </c>
      <c r="C364" s="5" t="str">
        <f t="shared" si="30"/>
        <v>男</v>
      </c>
      <c r="D364" s="5" t="str">
        <f>"陈奕埔"</f>
        <v>陈奕埔</v>
      </c>
      <c r="E364" s="6" t="s">
        <v>8</v>
      </c>
    </row>
    <row r="365" spans="1:5" ht="39.75" customHeight="1">
      <c r="A365" s="5">
        <v>362</v>
      </c>
      <c r="B365" s="5" t="s">
        <v>31</v>
      </c>
      <c r="C365" s="5" t="str">
        <f t="shared" si="30"/>
        <v>男</v>
      </c>
      <c r="D365" s="5" t="str">
        <f>"李定高"</f>
        <v>李定高</v>
      </c>
      <c r="E365" s="6" t="s">
        <v>8</v>
      </c>
    </row>
    <row r="366" spans="1:5" ht="39.75" customHeight="1">
      <c r="A366" s="5">
        <v>363</v>
      </c>
      <c r="B366" s="5" t="s">
        <v>31</v>
      </c>
      <c r="C366" s="5" t="str">
        <f t="shared" si="30"/>
        <v>男</v>
      </c>
      <c r="D366" s="5" t="str">
        <f>"符传栋"</f>
        <v>符传栋</v>
      </c>
      <c r="E366" s="6" t="s">
        <v>8</v>
      </c>
    </row>
    <row r="367" spans="1:5" ht="39.75" customHeight="1">
      <c r="A367" s="5">
        <v>364</v>
      </c>
      <c r="B367" s="5" t="s">
        <v>31</v>
      </c>
      <c r="C367" s="5" t="str">
        <f t="shared" si="30"/>
        <v>男</v>
      </c>
      <c r="D367" s="5" t="str">
        <f>"卢昱同"</f>
        <v>卢昱同</v>
      </c>
      <c r="E367" s="6" t="s">
        <v>8</v>
      </c>
    </row>
    <row r="368" spans="1:5" ht="39.75" customHeight="1">
      <c r="A368" s="5">
        <v>365</v>
      </c>
      <c r="B368" s="5" t="s">
        <v>31</v>
      </c>
      <c r="C368" s="5" t="str">
        <f t="shared" si="30"/>
        <v>男</v>
      </c>
      <c r="D368" s="5" t="str">
        <f>"程阿龙"</f>
        <v>程阿龙</v>
      </c>
      <c r="E368" s="6" t="s">
        <v>8</v>
      </c>
    </row>
    <row r="369" spans="1:5" ht="39.75" customHeight="1">
      <c r="A369" s="5">
        <v>366</v>
      </c>
      <c r="B369" s="5" t="s">
        <v>31</v>
      </c>
      <c r="C369" s="5" t="str">
        <f t="shared" si="30"/>
        <v>男</v>
      </c>
      <c r="D369" s="5" t="str">
        <f>"苏海壮"</f>
        <v>苏海壮</v>
      </c>
      <c r="E369" s="6" t="s">
        <v>8</v>
      </c>
    </row>
    <row r="370" spans="1:5" ht="39.75" customHeight="1">
      <c r="A370" s="5">
        <v>367</v>
      </c>
      <c r="B370" s="5" t="s">
        <v>31</v>
      </c>
      <c r="C370" s="5" t="str">
        <f t="shared" si="30"/>
        <v>男</v>
      </c>
      <c r="D370" s="5" t="str">
        <f>"殷礼亮"</f>
        <v>殷礼亮</v>
      </c>
      <c r="E370" s="6" t="s">
        <v>8</v>
      </c>
    </row>
    <row r="371" spans="1:5" ht="39.75" customHeight="1">
      <c r="A371" s="5">
        <v>368</v>
      </c>
      <c r="B371" s="5" t="s">
        <v>31</v>
      </c>
      <c r="C371" s="5" t="str">
        <f t="shared" si="30"/>
        <v>男</v>
      </c>
      <c r="D371" s="5" t="str">
        <f>"赵开运"</f>
        <v>赵开运</v>
      </c>
      <c r="E371" s="6" t="s">
        <v>8</v>
      </c>
    </row>
    <row r="372" spans="1:5" ht="39.75" customHeight="1">
      <c r="A372" s="5">
        <v>369</v>
      </c>
      <c r="B372" s="5" t="s">
        <v>31</v>
      </c>
      <c r="C372" s="5" t="str">
        <f t="shared" si="30"/>
        <v>男</v>
      </c>
      <c r="D372" s="5" t="str">
        <f>"马天放"</f>
        <v>马天放</v>
      </c>
      <c r="E372" s="6" t="s">
        <v>8</v>
      </c>
    </row>
    <row r="373" spans="1:5" ht="39.75" customHeight="1">
      <c r="A373" s="5">
        <v>370</v>
      </c>
      <c r="B373" s="5" t="s">
        <v>31</v>
      </c>
      <c r="C373" s="5" t="str">
        <f t="shared" si="30"/>
        <v>男</v>
      </c>
      <c r="D373" s="5" t="str">
        <f>"张家胤"</f>
        <v>张家胤</v>
      </c>
      <c r="E373" s="6" t="s">
        <v>8</v>
      </c>
    </row>
    <row r="374" spans="1:5" ht="39.75" customHeight="1">
      <c r="A374" s="5">
        <v>371</v>
      </c>
      <c r="B374" s="5" t="s">
        <v>31</v>
      </c>
      <c r="C374" s="5" t="str">
        <f t="shared" si="30"/>
        <v>男</v>
      </c>
      <c r="D374" s="5" t="str">
        <f>"王雷"</f>
        <v>王雷</v>
      </c>
      <c r="E374" s="6" t="s">
        <v>8</v>
      </c>
    </row>
    <row r="375" spans="1:5" ht="39.75" customHeight="1">
      <c r="A375" s="5">
        <v>372</v>
      </c>
      <c r="B375" s="5" t="s">
        <v>31</v>
      </c>
      <c r="C375" s="5" t="str">
        <f t="shared" si="30"/>
        <v>男</v>
      </c>
      <c r="D375" s="5" t="str">
        <f>"刘薄洋"</f>
        <v>刘薄洋</v>
      </c>
      <c r="E375" s="6" t="s">
        <v>8</v>
      </c>
    </row>
    <row r="376" spans="1:5" ht="39.75" customHeight="1">
      <c r="A376" s="5">
        <v>373</v>
      </c>
      <c r="B376" s="5" t="s">
        <v>31</v>
      </c>
      <c r="C376" s="5" t="str">
        <f t="shared" si="30"/>
        <v>男</v>
      </c>
      <c r="D376" s="5" t="str">
        <f>"符方育"</f>
        <v>符方育</v>
      </c>
      <c r="E376" s="6" t="s">
        <v>8</v>
      </c>
    </row>
    <row r="377" spans="1:5" ht="39.75" customHeight="1">
      <c r="A377" s="5">
        <v>374</v>
      </c>
      <c r="B377" s="5" t="s">
        <v>31</v>
      </c>
      <c r="C377" s="5" t="str">
        <f t="shared" si="30"/>
        <v>男</v>
      </c>
      <c r="D377" s="5" t="str">
        <f>"陈雄伟"</f>
        <v>陈雄伟</v>
      </c>
      <c r="E377" s="6" t="s">
        <v>8</v>
      </c>
    </row>
    <row r="378" spans="1:5" ht="39.75" customHeight="1">
      <c r="A378" s="5">
        <v>375</v>
      </c>
      <c r="B378" s="5" t="s">
        <v>31</v>
      </c>
      <c r="C378" s="5" t="str">
        <f t="shared" si="30"/>
        <v>男</v>
      </c>
      <c r="D378" s="5" t="str">
        <f>"张博"</f>
        <v>张博</v>
      </c>
      <c r="E378" s="6" t="s">
        <v>8</v>
      </c>
    </row>
    <row r="379" spans="1:5" ht="39.75" customHeight="1">
      <c r="A379" s="5">
        <v>376</v>
      </c>
      <c r="B379" s="5" t="s">
        <v>31</v>
      </c>
      <c r="C379" s="5" t="str">
        <f t="shared" si="30"/>
        <v>男</v>
      </c>
      <c r="D379" s="5" t="str">
        <f>"张其发"</f>
        <v>张其发</v>
      </c>
      <c r="E379" s="6" t="s">
        <v>8</v>
      </c>
    </row>
    <row r="380" spans="1:5" ht="39.75" customHeight="1">
      <c r="A380" s="5">
        <v>377</v>
      </c>
      <c r="B380" s="5" t="s">
        <v>31</v>
      </c>
      <c r="C380" s="5" t="str">
        <f t="shared" si="30"/>
        <v>男</v>
      </c>
      <c r="D380" s="5" t="str">
        <f>"王健"</f>
        <v>王健</v>
      </c>
      <c r="E380" s="6" t="s">
        <v>8</v>
      </c>
    </row>
    <row r="381" spans="1:5" ht="39.75" customHeight="1">
      <c r="A381" s="5">
        <v>378</v>
      </c>
      <c r="B381" s="5" t="s">
        <v>31</v>
      </c>
      <c r="C381" s="5" t="str">
        <f t="shared" si="30"/>
        <v>男</v>
      </c>
      <c r="D381" s="5" t="str">
        <f>"刘雨锋"</f>
        <v>刘雨锋</v>
      </c>
      <c r="E381" s="6" t="s">
        <v>8</v>
      </c>
    </row>
    <row r="382" spans="1:5" ht="39.75" customHeight="1">
      <c r="A382" s="5">
        <v>379</v>
      </c>
      <c r="B382" s="5" t="s">
        <v>31</v>
      </c>
      <c r="C382" s="5" t="str">
        <f t="shared" si="30"/>
        <v>男</v>
      </c>
      <c r="D382" s="5" t="str">
        <f>"劳永壮"</f>
        <v>劳永壮</v>
      </c>
      <c r="E382" s="6" t="s">
        <v>8</v>
      </c>
    </row>
    <row r="383" spans="1:5" ht="39.75" customHeight="1">
      <c r="A383" s="5">
        <v>380</v>
      </c>
      <c r="B383" s="5" t="s">
        <v>31</v>
      </c>
      <c r="C383" s="5" t="str">
        <f t="shared" si="30"/>
        <v>男</v>
      </c>
      <c r="D383" s="5" t="str">
        <f>"胡榆宗"</f>
        <v>胡榆宗</v>
      </c>
      <c r="E383" s="6" t="s">
        <v>8</v>
      </c>
    </row>
    <row r="384" spans="1:5" ht="39.75" customHeight="1">
      <c r="A384" s="5">
        <v>381</v>
      </c>
      <c r="B384" s="5" t="s">
        <v>31</v>
      </c>
      <c r="C384" s="5" t="str">
        <f t="shared" si="30"/>
        <v>男</v>
      </c>
      <c r="D384" s="5" t="str">
        <f>"黄伟"</f>
        <v>黄伟</v>
      </c>
      <c r="E384" s="6" t="s">
        <v>8</v>
      </c>
    </row>
    <row r="385" spans="1:5" ht="39.75" customHeight="1">
      <c r="A385" s="5">
        <v>382</v>
      </c>
      <c r="B385" s="5" t="s">
        <v>31</v>
      </c>
      <c r="C385" s="5" t="str">
        <f t="shared" si="30"/>
        <v>男</v>
      </c>
      <c r="D385" s="5" t="str">
        <f>"林宏华"</f>
        <v>林宏华</v>
      </c>
      <c r="E385" s="6" t="s">
        <v>8</v>
      </c>
    </row>
    <row r="386" spans="1:5" ht="39.75" customHeight="1">
      <c r="A386" s="5">
        <v>383</v>
      </c>
      <c r="B386" s="5" t="s">
        <v>31</v>
      </c>
      <c r="C386" s="5" t="str">
        <f t="shared" si="30"/>
        <v>男</v>
      </c>
      <c r="D386" s="5" t="str">
        <f>"辛增金"</f>
        <v>辛增金</v>
      </c>
      <c r="E386" s="6" t="s">
        <v>8</v>
      </c>
    </row>
    <row r="387" spans="1:5" ht="39.75" customHeight="1">
      <c r="A387" s="5">
        <v>384</v>
      </c>
      <c r="B387" s="5" t="s">
        <v>31</v>
      </c>
      <c r="C387" s="5" t="str">
        <f t="shared" si="30"/>
        <v>男</v>
      </c>
      <c r="D387" s="5" t="str">
        <f>"黄定"</f>
        <v>黄定</v>
      </c>
      <c r="E387" s="6" t="s">
        <v>8</v>
      </c>
    </row>
    <row r="388" spans="1:5" ht="39.75" customHeight="1">
      <c r="A388" s="5">
        <v>385</v>
      </c>
      <c r="B388" s="5" t="s">
        <v>31</v>
      </c>
      <c r="C388" s="5" t="str">
        <f t="shared" si="30"/>
        <v>男</v>
      </c>
      <c r="D388" s="5" t="str">
        <f>"汪维进"</f>
        <v>汪维进</v>
      </c>
      <c r="E388" s="6" t="s">
        <v>8</v>
      </c>
    </row>
    <row r="389" spans="1:5" ht="39.75" customHeight="1">
      <c r="A389" s="5">
        <v>386</v>
      </c>
      <c r="B389" s="5" t="s">
        <v>31</v>
      </c>
      <c r="C389" s="5" t="str">
        <f t="shared" si="30"/>
        <v>男</v>
      </c>
      <c r="D389" s="5" t="str">
        <f>"梁生栩"</f>
        <v>梁生栩</v>
      </c>
      <c r="E389" s="6" t="s">
        <v>8</v>
      </c>
    </row>
    <row r="390" spans="1:5" ht="39.75" customHeight="1">
      <c r="A390" s="5">
        <v>387</v>
      </c>
      <c r="B390" s="5" t="s">
        <v>31</v>
      </c>
      <c r="C390" s="5" t="str">
        <f t="shared" si="30"/>
        <v>男</v>
      </c>
      <c r="D390" s="5" t="str">
        <f>"孝家祥"</f>
        <v>孝家祥</v>
      </c>
      <c r="E390" s="6" t="s">
        <v>8</v>
      </c>
    </row>
    <row r="391" spans="1:5" ht="39.75" customHeight="1">
      <c r="A391" s="5">
        <v>388</v>
      </c>
      <c r="B391" s="5" t="s">
        <v>31</v>
      </c>
      <c r="C391" s="5" t="str">
        <f t="shared" si="30"/>
        <v>男</v>
      </c>
      <c r="D391" s="5" t="str">
        <f>"萧彦伟"</f>
        <v>萧彦伟</v>
      </c>
      <c r="E391" s="6" t="s">
        <v>8</v>
      </c>
    </row>
    <row r="392" spans="1:5" ht="39.75" customHeight="1">
      <c r="A392" s="5">
        <v>389</v>
      </c>
      <c r="B392" s="5" t="s">
        <v>31</v>
      </c>
      <c r="C392" s="5" t="str">
        <f t="shared" si="30"/>
        <v>男</v>
      </c>
      <c r="D392" s="5" t="str">
        <f>"张瑜"</f>
        <v>张瑜</v>
      </c>
      <c r="E392" s="6" t="s">
        <v>8</v>
      </c>
    </row>
    <row r="393" spans="1:5" ht="39.75" customHeight="1">
      <c r="A393" s="5">
        <v>390</v>
      </c>
      <c r="B393" s="5" t="s">
        <v>31</v>
      </c>
      <c r="C393" s="5" t="str">
        <f t="shared" si="30"/>
        <v>男</v>
      </c>
      <c r="D393" s="5" t="str">
        <f>"张一兵"</f>
        <v>张一兵</v>
      </c>
      <c r="E393" s="6" t="s">
        <v>8</v>
      </c>
    </row>
    <row r="394" spans="1:5" ht="39.75" customHeight="1">
      <c r="A394" s="5">
        <v>391</v>
      </c>
      <c r="B394" s="5" t="s">
        <v>31</v>
      </c>
      <c r="C394" s="5" t="str">
        <f t="shared" si="30"/>
        <v>男</v>
      </c>
      <c r="D394" s="5" t="str">
        <f>"袁文"</f>
        <v>袁文</v>
      </c>
      <c r="E394" s="6" t="s">
        <v>8</v>
      </c>
    </row>
    <row r="395" spans="1:5" ht="39.75" customHeight="1">
      <c r="A395" s="5">
        <v>392</v>
      </c>
      <c r="B395" s="5" t="s">
        <v>31</v>
      </c>
      <c r="C395" s="5" t="str">
        <f t="shared" si="30"/>
        <v>男</v>
      </c>
      <c r="D395" s="5" t="str">
        <f>"张峰"</f>
        <v>张峰</v>
      </c>
      <c r="E395" s="6" t="s">
        <v>8</v>
      </c>
    </row>
    <row r="396" spans="1:5" ht="39.75" customHeight="1">
      <c r="A396" s="5">
        <v>393</v>
      </c>
      <c r="B396" s="5" t="s">
        <v>31</v>
      </c>
      <c r="C396" s="5" t="str">
        <f t="shared" si="30"/>
        <v>男</v>
      </c>
      <c r="D396" s="5" t="str">
        <f>"徐子钧"</f>
        <v>徐子钧</v>
      </c>
      <c r="E396" s="6" t="s">
        <v>8</v>
      </c>
    </row>
    <row r="397" spans="1:5" ht="39.75" customHeight="1">
      <c r="A397" s="5">
        <v>394</v>
      </c>
      <c r="B397" s="5" t="s">
        <v>31</v>
      </c>
      <c r="C397" s="5" t="str">
        <f t="shared" si="30"/>
        <v>男</v>
      </c>
      <c r="D397" s="5" t="str">
        <f>"陈英旺"</f>
        <v>陈英旺</v>
      </c>
      <c r="E397" s="6" t="s">
        <v>8</v>
      </c>
    </row>
    <row r="398" spans="1:5" ht="39.75" customHeight="1">
      <c r="A398" s="5">
        <v>395</v>
      </c>
      <c r="B398" s="5" t="s">
        <v>31</v>
      </c>
      <c r="C398" s="5" t="str">
        <f t="shared" si="30"/>
        <v>男</v>
      </c>
      <c r="D398" s="5" t="str">
        <f>"张德旺"</f>
        <v>张德旺</v>
      </c>
      <c r="E398" s="6" t="s">
        <v>8</v>
      </c>
    </row>
    <row r="399" spans="1:5" ht="39.75" customHeight="1">
      <c r="A399" s="5">
        <v>396</v>
      </c>
      <c r="B399" s="5" t="s">
        <v>31</v>
      </c>
      <c r="C399" s="5" t="str">
        <f t="shared" si="30"/>
        <v>男</v>
      </c>
      <c r="D399" s="5" t="str">
        <f>"张朋"</f>
        <v>张朋</v>
      </c>
      <c r="E399" s="6" t="s">
        <v>8</v>
      </c>
    </row>
    <row r="400" spans="1:5" ht="39.75" customHeight="1">
      <c r="A400" s="5">
        <v>397</v>
      </c>
      <c r="B400" s="5" t="s">
        <v>31</v>
      </c>
      <c r="C400" s="5" t="str">
        <f t="shared" si="30"/>
        <v>男</v>
      </c>
      <c r="D400" s="5" t="str">
        <f>"李德成"</f>
        <v>李德成</v>
      </c>
      <c r="E400" s="6" t="s">
        <v>8</v>
      </c>
    </row>
    <row r="401" spans="1:5" ht="39.75" customHeight="1">
      <c r="A401" s="5">
        <v>398</v>
      </c>
      <c r="B401" s="5" t="s">
        <v>31</v>
      </c>
      <c r="C401" s="5" t="str">
        <f t="shared" si="30"/>
        <v>男</v>
      </c>
      <c r="D401" s="5" t="str">
        <f>"赵会达"</f>
        <v>赵会达</v>
      </c>
      <c r="E401" s="6" t="s">
        <v>8</v>
      </c>
    </row>
    <row r="402" spans="1:5" ht="39.75" customHeight="1">
      <c r="A402" s="5">
        <v>399</v>
      </c>
      <c r="B402" s="5" t="s">
        <v>31</v>
      </c>
      <c r="C402" s="5" t="str">
        <f t="shared" si="30"/>
        <v>男</v>
      </c>
      <c r="D402" s="5" t="str">
        <f>"袁庆想"</f>
        <v>袁庆想</v>
      </c>
      <c r="E402" s="6" t="s">
        <v>8</v>
      </c>
    </row>
    <row r="403" spans="1:5" ht="39.75" customHeight="1">
      <c r="A403" s="5">
        <v>400</v>
      </c>
      <c r="B403" s="5" t="s">
        <v>31</v>
      </c>
      <c r="C403" s="5" t="str">
        <f t="shared" si="30"/>
        <v>男</v>
      </c>
      <c r="D403" s="5" t="str">
        <f>"陈才平"</f>
        <v>陈才平</v>
      </c>
      <c r="E403" s="6" t="s">
        <v>8</v>
      </c>
    </row>
    <row r="404" spans="1:5" ht="39.75" customHeight="1">
      <c r="A404" s="5">
        <v>401</v>
      </c>
      <c r="B404" s="5" t="s">
        <v>31</v>
      </c>
      <c r="C404" s="5" t="str">
        <f t="shared" si="30"/>
        <v>男</v>
      </c>
      <c r="D404" s="5" t="str">
        <f>"王伟华"</f>
        <v>王伟华</v>
      </c>
      <c r="E404" s="6" t="s">
        <v>8</v>
      </c>
    </row>
    <row r="405" spans="1:5" ht="39.75" customHeight="1">
      <c r="A405" s="5">
        <v>402</v>
      </c>
      <c r="B405" s="5" t="s">
        <v>31</v>
      </c>
      <c r="C405" s="5" t="str">
        <f t="shared" si="30"/>
        <v>男</v>
      </c>
      <c r="D405" s="5" t="str">
        <f>"孙律"</f>
        <v>孙律</v>
      </c>
      <c r="E405" s="6" t="s">
        <v>8</v>
      </c>
    </row>
    <row r="406" spans="1:5" ht="39.75" customHeight="1">
      <c r="A406" s="5">
        <v>403</v>
      </c>
      <c r="B406" s="5" t="s">
        <v>31</v>
      </c>
      <c r="C406" s="5" t="str">
        <f t="shared" si="30"/>
        <v>男</v>
      </c>
      <c r="D406" s="5" t="str">
        <f>"韩猛"</f>
        <v>韩猛</v>
      </c>
      <c r="E406" s="6" t="s">
        <v>8</v>
      </c>
    </row>
    <row r="407" spans="1:5" ht="39.75" customHeight="1">
      <c r="A407" s="5">
        <v>404</v>
      </c>
      <c r="B407" s="5" t="s">
        <v>31</v>
      </c>
      <c r="C407" s="5" t="str">
        <f t="shared" si="30"/>
        <v>男</v>
      </c>
      <c r="D407" s="5" t="str">
        <f>"杨扬"</f>
        <v>杨扬</v>
      </c>
      <c r="E407" s="6" t="s">
        <v>8</v>
      </c>
    </row>
    <row r="408" spans="1:5" ht="39.75" customHeight="1">
      <c r="A408" s="5">
        <v>405</v>
      </c>
      <c r="B408" s="5" t="s">
        <v>31</v>
      </c>
      <c r="C408" s="5" t="str">
        <f t="shared" si="30"/>
        <v>男</v>
      </c>
      <c r="D408" s="5" t="str">
        <f>"叶宏代"</f>
        <v>叶宏代</v>
      </c>
      <c r="E408" s="6" t="s">
        <v>8</v>
      </c>
    </row>
    <row r="409" spans="1:5" ht="39.75" customHeight="1">
      <c r="A409" s="5">
        <v>406</v>
      </c>
      <c r="B409" s="5" t="s">
        <v>31</v>
      </c>
      <c r="C409" s="5" t="str">
        <f t="shared" si="30"/>
        <v>男</v>
      </c>
      <c r="D409" s="5" t="str">
        <f>"李平"</f>
        <v>李平</v>
      </c>
      <c r="E409" s="6" t="s">
        <v>8</v>
      </c>
    </row>
    <row r="410" spans="1:5" ht="39.75" customHeight="1">
      <c r="A410" s="5">
        <v>407</v>
      </c>
      <c r="B410" s="5" t="s">
        <v>31</v>
      </c>
      <c r="C410" s="5" t="str">
        <f t="shared" si="30"/>
        <v>男</v>
      </c>
      <c r="D410" s="5" t="str">
        <f>"邢益干"</f>
        <v>邢益干</v>
      </c>
      <c r="E410" s="6" t="s">
        <v>8</v>
      </c>
    </row>
    <row r="411" spans="1:5" ht="39.75" customHeight="1">
      <c r="A411" s="5">
        <v>408</v>
      </c>
      <c r="B411" s="5" t="s">
        <v>31</v>
      </c>
      <c r="C411" s="5" t="str">
        <f t="shared" si="30"/>
        <v>男</v>
      </c>
      <c r="D411" s="5" t="str">
        <f>"曾广顺"</f>
        <v>曾广顺</v>
      </c>
      <c r="E411" s="6" t="s">
        <v>8</v>
      </c>
    </row>
    <row r="412" spans="1:5" ht="39.75" customHeight="1">
      <c r="A412" s="5">
        <v>409</v>
      </c>
      <c r="B412" s="5" t="s">
        <v>31</v>
      </c>
      <c r="C412" s="5" t="str">
        <f t="shared" si="30"/>
        <v>男</v>
      </c>
      <c r="D412" s="5" t="str">
        <f>"何超"</f>
        <v>何超</v>
      </c>
      <c r="E412" s="6" t="s">
        <v>8</v>
      </c>
    </row>
    <row r="413" spans="1:5" ht="39.75" customHeight="1">
      <c r="A413" s="5">
        <v>410</v>
      </c>
      <c r="B413" s="5" t="s">
        <v>31</v>
      </c>
      <c r="C413" s="5" t="str">
        <f t="shared" si="30"/>
        <v>男</v>
      </c>
      <c r="D413" s="5" t="str">
        <f>"甘昌阳"</f>
        <v>甘昌阳</v>
      </c>
      <c r="E413" s="6" t="s">
        <v>8</v>
      </c>
    </row>
    <row r="414" spans="1:5" ht="39.75" customHeight="1">
      <c r="A414" s="5">
        <v>411</v>
      </c>
      <c r="B414" s="5" t="s">
        <v>31</v>
      </c>
      <c r="C414" s="5" t="str">
        <f t="shared" si="30"/>
        <v>男</v>
      </c>
      <c r="D414" s="5" t="str">
        <f>"叶振宇"</f>
        <v>叶振宇</v>
      </c>
      <c r="E414" s="6" t="s">
        <v>8</v>
      </c>
    </row>
    <row r="415" spans="1:5" ht="39.75" customHeight="1">
      <c r="A415" s="5">
        <v>412</v>
      </c>
      <c r="B415" s="5" t="s">
        <v>31</v>
      </c>
      <c r="C415" s="5" t="str">
        <f t="shared" si="30"/>
        <v>男</v>
      </c>
      <c r="D415" s="5" t="str">
        <f>"陈德琛"</f>
        <v>陈德琛</v>
      </c>
      <c r="E415" s="6" t="s">
        <v>8</v>
      </c>
    </row>
    <row r="416" spans="1:5" ht="39.75" customHeight="1">
      <c r="A416" s="5">
        <v>413</v>
      </c>
      <c r="B416" s="5" t="s">
        <v>31</v>
      </c>
      <c r="C416" s="5" t="str">
        <f t="shared" si="30"/>
        <v>男</v>
      </c>
      <c r="D416" s="5" t="str">
        <f>"刘力鹏"</f>
        <v>刘力鹏</v>
      </c>
      <c r="E416" s="6" t="s">
        <v>8</v>
      </c>
    </row>
    <row r="417" spans="1:5" ht="39.75" customHeight="1">
      <c r="A417" s="5">
        <v>414</v>
      </c>
      <c r="B417" s="5" t="s">
        <v>31</v>
      </c>
      <c r="C417" s="5" t="str">
        <f t="shared" si="30"/>
        <v>男</v>
      </c>
      <c r="D417" s="5" t="str">
        <f>"张博"</f>
        <v>张博</v>
      </c>
      <c r="E417" s="6" t="s">
        <v>8</v>
      </c>
    </row>
    <row r="418" spans="1:5" ht="39.75" customHeight="1">
      <c r="A418" s="5">
        <v>415</v>
      </c>
      <c r="B418" s="5" t="s">
        <v>31</v>
      </c>
      <c r="C418" s="5" t="str">
        <f t="shared" si="30"/>
        <v>男</v>
      </c>
      <c r="D418" s="5" t="str">
        <f>"余能超"</f>
        <v>余能超</v>
      </c>
      <c r="E418" s="6" t="s">
        <v>8</v>
      </c>
    </row>
    <row r="419" spans="1:5" ht="39.75" customHeight="1">
      <c r="A419" s="5">
        <v>416</v>
      </c>
      <c r="B419" s="5" t="s">
        <v>31</v>
      </c>
      <c r="C419" s="5" t="str">
        <f t="shared" si="30"/>
        <v>男</v>
      </c>
      <c r="D419" s="5" t="str">
        <f>"宋昕璞"</f>
        <v>宋昕璞</v>
      </c>
      <c r="E419" s="6" t="s">
        <v>8</v>
      </c>
    </row>
    <row r="420" spans="1:5" ht="39.75" customHeight="1">
      <c r="A420" s="5">
        <v>417</v>
      </c>
      <c r="B420" s="5" t="s">
        <v>31</v>
      </c>
      <c r="C420" s="5" t="str">
        <f t="shared" si="30"/>
        <v>男</v>
      </c>
      <c r="D420" s="5" t="str">
        <f>"莫永溪"</f>
        <v>莫永溪</v>
      </c>
      <c r="E420" s="6" t="s">
        <v>8</v>
      </c>
    </row>
    <row r="421" spans="1:5" ht="39.75" customHeight="1">
      <c r="A421" s="5">
        <v>418</v>
      </c>
      <c r="B421" s="5" t="s">
        <v>32</v>
      </c>
      <c r="C421" s="5" t="str">
        <f aca="true" t="shared" si="31" ref="C421:C484">"女"</f>
        <v>女</v>
      </c>
      <c r="D421" s="5" t="str">
        <f>"刘彤彤"</f>
        <v>刘彤彤</v>
      </c>
      <c r="E421" s="6" t="s">
        <v>8</v>
      </c>
    </row>
    <row r="422" spans="1:5" ht="39.75" customHeight="1">
      <c r="A422" s="5">
        <v>419</v>
      </c>
      <c r="B422" s="5" t="s">
        <v>32</v>
      </c>
      <c r="C422" s="5" t="str">
        <f t="shared" si="31"/>
        <v>女</v>
      </c>
      <c r="D422" s="5" t="str">
        <f>"邵珠珍"</f>
        <v>邵珠珍</v>
      </c>
      <c r="E422" s="6" t="s">
        <v>8</v>
      </c>
    </row>
    <row r="423" spans="1:5" ht="39.75" customHeight="1">
      <c r="A423" s="5">
        <v>420</v>
      </c>
      <c r="B423" s="5" t="s">
        <v>32</v>
      </c>
      <c r="C423" s="5" t="str">
        <f t="shared" si="31"/>
        <v>女</v>
      </c>
      <c r="D423" s="5" t="str">
        <f>"吴传曼"</f>
        <v>吴传曼</v>
      </c>
      <c r="E423" s="6" t="s">
        <v>8</v>
      </c>
    </row>
    <row r="424" spans="1:5" ht="39.75" customHeight="1">
      <c r="A424" s="5">
        <v>421</v>
      </c>
      <c r="B424" s="5" t="s">
        <v>32</v>
      </c>
      <c r="C424" s="5" t="str">
        <f t="shared" si="31"/>
        <v>女</v>
      </c>
      <c r="D424" s="5" t="str">
        <f>"胡俏俏"</f>
        <v>胡俏俏</v>
      </c>
      <c r="E424" s="6" t="s">
        <v>8</v>
      </c>
    </row>
    <row r="425" spans="1:5" ht="39.75" customHeight="1">
      <c r="A425" s="5">
        <v>422</v>
      </c>
      <c r="B425" s="5" t="s">
        <v>32</v>
      </c>
      <c r="C425" s="5" t="str">
        <f t="shared" si="31"/>
        <v>女</v>
      </c>
      <c r="D425" s="5" t="str">
        <f>"蔡守正"</f>
        <v>蔡守正</v>
      </c>
      <c r="E425" s="6" t="s">
        <v>8</v>
      </c>
    </row>
    <row r="426" spans="1:5" ht="39.75" customHeight="1">
      <c r="A426" s="5">
        <v>423</v>
      </c>
      <c r="B426" s="5" t="s">
        <v>32</v>
      </c>
      <c r="C426" s="5" t="str">
        <f t="shared" si="31"/>
        <v>女</v>
      </c>
      <c r="D426" s="5" t="str">
        <f>"吴淑亲"</f>
        <v>吴淑亲</v>
      </c>
      <c r="E426" s="6" t="s">
        <v>8</v>
      </c>
    </row>
    <row r="427" spans="1:5" ht="39.75" customHeight="1">
      <c r="A427" s="5">
        <v>424</v>
      </c>
      <c r="B427" s="5" t="s">
        <v>32</v>
      </c>
      <c r="C427" s="5" t="str">
        <f t="shared" si="31"/>
        <v>女</v>
      </c>
      <c r="D427" s="5" t="str">
        <f>"蔡庆桃"</f>
        <v>蔡庆桃</v>
      </c>
      <c r="E427" s="6" t="s">
        <v>8</v>
      </c>
    </row>
    <row r="428" spans="1:5" ht="39.75" customHeight="1">
      <c r="A428" s="5">
        <v>425</v>
      </c>
      <c r="B428" s="5" t="s">
        <v>32</v>
      </c>
      <c r="C428" s="5" t="str">
        <f t="shared" si="31"/>
        <v>女</v>
      </c>
      <c r="D428" s="5" t="str">
        <f>"聂艳"</f>
        <v>聂艳</v>
      </c>
      <c r="E428" s="6" t="s">
        <v>8</v>
      </c>
    </row>
    <row r="429" spans="1:5" ht="39.75" customHeight="1">
      <c r="A429" s="5">
        <v>426</v>
      </c>
      <c r="B429" s="5" t="s">
        <v>32</v>
      </c>
      <c r="C429" s="5" t="str">
        <f t="shared" si="31"/>
        <v>女</v>
      </c>
      <c r="D429" s="5" t="str">
        <f>"钱惠满"</f>
        <v>钱惠满</v>
      </c>
      <c r="E429" s="6" t="s">
        <v>8</v>
      </c>
    </row>
    <row r="430" spans="1:5" ht="39.75" customHeight="1">
      <c r="A430" s="5">
        <v>427</v>
      </c>
      <c r="B430" s="5" t="s">
        <v>32</v>
      </c>
      <c r="C430" s="5" t="str">
        <f t="shared" si="31"/>
        <v>女</v>
      </c>
      <c r="D430" s="5" t="str">
        <f>"张泓"</f>
        <v>张泓</v>
      </c>
      <c r="E430" s="6" t="s">
        <v>8</v>
      </c>
    </row>
    <row r="431" spans="1:5" ht="39.75" customHeight="1">
      <c r="A431" s="5">
        <v>428</v>
      </c>
      <c r="B431" s="5" t="s">
        <v>32</v>
      </c>
      <c r="C431" s="5" t="str">
        <f t="shared" si="31"/>
        <v>女</v>
      </c>
      <c r="D431" s="5" t="str">
        <f>"崔顺天"</f>
        <v>崔顺天</v>
      </c>
      <c r="E431" s="6" t="s">
        <v>8</v>
      </c>
    </row>
    <row r="432" spans="1:5" ht="39.75" customHeight="1">
      <c r="A432" s="5">
        <v>429</v>
      </c>
      <c r="B432" s="5" t="s">
        <v>32</v>
      </c>
      <c r="C432" s="5" t="str">
        <f t="shared" si="31"/>
        <v>女</v>
      </c>
      <c r="D432" s="5" t="str">
        <f>"王芹"</f>
        <v>王芹</v>
      </c>
      <c r="E432" s="6" t="s">
        <v>8</v>
      </c>
    </row>
    <row r="433" spans="1:5" ht="39.75" customHeight="1">
      <c r="A433" s="5">
        <v>430</v>
      </c>
      <c r="B433" s="5" t="s">
        <v>32</v>
      </c>
      <c r="C433" s="5" t="str">
        <f t="shared" si="31"/>
        <v>女</v>
      </c>
      <c r="D433" s="5" t="str">
        <f>"苏菊"</f>
        <v>苏菊</v>
      </c>
      <c r="E433" s="6" t="s">
        <v>8</v>
      </c>
    </row>
    <row r="434" spans="1:5" ht="39.75" customHeight="1">
      <c r="A434" s="5">
        <v>431</v>
      </c>
      <c r="B434" s="5" t="s">
        <v>32</v>
      </c>
      <c r="C434" s="5" t="str">
        <f t="shared" si="31"/>
        <v>女</v>
      </c>
      <c r="D434" s="5" t="str">
        <f>"赵元"</f>
        <v>赵元</v>
      </c>
      <c r="E434" s="6" t="s">
        <v>8</v>
      </c>
    </row>
    <row r="435" spans="1:5" ht="39.75" customHeight="1">
      <c r="A435" s="5">
        <v>432</v>
      </c>
      <c r="B435" s="5" t="s">
        <v>32</v>
      </c>
      <c r="C435" s="5" t="str">
        <f t="shared" si="31"/>
        <v>女</v>
      </c>
      <c r="D435" s="5" t="str">
        <f>"陈杰群"</f>
        <v>陈杰群</v>
      </c>
      <c r="E435" s="6" t="s">
        <v>8</v>
      </c>
    </row>
    <row r="436" spans="1:5" ht="39.75" customHeight="1">
      <c r="A436" s="5">
        <v>433</v>
      </c>
      <c r="B436" s="5" t="s">
        <v>32</v>
      </c>
      <c r="C436" s="5" t="str">
        <f t="shared" si="31"/>
        <v>女</v>
      </c>
      <c r="D436" s="5" t="str">
        <f>"宋曼莉"</f>
        <v>宋曼莉</v>
      </c>
      <c r="E436" s="6" t="s">
        <v>8</v>
      </c>
    </row>
    <row r="437" spans="1:5" ht="39.75" customHeight="1">
      <c r="A437" s="5">
        <v>434</v>
      </c>
      <c r="B437" s="5" t="s">
        <v>32</v>
      </c>
      <c r="C437" s="5" t="str">
        <f t="shared" si="31"/>
        <v>女</v>
      </c>
      <c r="D437" s="5" t="str">
        <f>"马哲尧"</f>
        <v>马哲尧</v>
      </c>
      <c r="E437" s="6" t="s">
        <v>8</v>
      </c>
    </row>
    <row r="438" spans="1:5" ht="39.75" customHeight="1">
      <c r="A438" s="5">
        <v>435</v>
      </c>
      <c r="B438" s="5" t="s">
        <v>32</v>
      </c>
      <c r="C438" s="5" t="str">
        <f t="shared" si="31"/>
        <v>女</v>
      </c>
      <c r="D438" s="5" t="str">
        <f>"宋莹"</f>
        <v>宋莹</v>
      </c>
      <c r="E438" s="6" t="s">
        <v>8</v>
      </c>
    </row>
    <row r="439" spans="1:5" ht="39.75" customHeight="1">
      <c r="A439" s="5">
        <v>436</v>
      </c>
      <c r="B439" s="5" t="s">
        <v>32</v>
      </c>
      <c r="C439" s="5" t="str">
        <f t="shared" si="31"/>
        <v>女</v>
      </c>
      <c r="D439" s="5" t="str">
        <f>"王金钰"</f>
        <v>王金钰</v>
      </c>
      <c r="E439" s="6" t="s">
        <v>8</v>
      </c>
    </row>
    <row r="440" spans="1:5" ht="39.75" customHeight="1">
      <c r="A440" s="5">
        <v>437</v>
      </c>
      <c r="B440" s="5" t="s">
        <v>32</v>
      </c>
      <c r="C440" s="5" t="str">
        <f t="shared" si="31"/>
        <v>女</v>
      </c>
      <c r="D440" s="5" t="str">
        <f>"梁玉莹"</f>
        <v>梁玉莹</v>
      </c>
      <c r="E440" s="6" t="s">
        <v>8</v>
      </c>
    </row>
    <row r="441" spans="1:5" ht="39.75" customHeight="1">
      <c r="A441" s="5">
        <v>438</v>
      </c>
      <c r="B441" s="5" t="s">
        <v>32</v>
      </c>
      <c r="C441" s="5" t="str">
        <f t="shared" si="31"/>
        <v>女</v>
      </c>
      <c r="D441" s="5" t="str">
        <f>"殷繁琳"</f>
        <v>殷繁琳</v>
      </c>
      <c r="E441" s="6" t="s">
        <v>8</v>
      </c>
    </row>
    <row r="442" spans="1:5" ht="39.75" customHeight="1">
      <c r="A442" s="5">
        <v>439</v>
      </c>
      <c r="B442" s="5" t="s">
        <v>32</v>
      </c>
      <c r="C442" s="5" t="str">
        <f t="shared" si="31"/>
        <v>女</v>
      </c>
      <c r="D442" s="5" t="str">
        <f>"王婷婷"</f>
        <v>王婷婷</v>
      </c>
      <c r="E442" s="6" t="s">
        <v>8</v>
      </c>
    </row>
    <row r="443" spans="1:5" ht="39.75" customHeight="1">
      <c r="A443" s="5">
        <v>440</v>
      </c>
      <c r="B443" s="5" t="s">
        <v>32</v>
      </c>
      <c r="C443" s="5" t="str">
        <f t="shared" si="31"/>
        <v>女</v>
      </c>
      <c r="D443" s="5" t="str">
        <f>"王薇"</f>
        <v>王薇</v>
      </c>
      <c r="E443" s="6" t="s">
        <v>8</v>
      </c>
    </row>
    <row r="444" spans="1:5" ht="39.75" customHeight="1">
      <c r="A444" s="5">
        <v>441</v>
      </c>
      <c r="B444" s="5" t="s">
        <v>32</v>
      </c>
      <c r="C444" s="5" t="str">
        <f t="shared" si="31"/>
        <v>女</v>
      </c>
      <c r="D444" s="5" t="str">
        <f>"赵卓琳"</f>
        <v>赵卓琳</v>
      </c>
      <c r="E444" s="6" t="s">
        <v>8</v>
      </c>
    </row>
    <row r="445" spans="1:5" ht="39.75" customHeight="1">
      <c r="A445" s="5">
        <v>442</v>
      </c>
      <c r="B445" s="5" t="s">
        <v>32</v>
      </c>
      <c r="C445" s="5" t="str">
        <f t="shared" si="31"/>
        <v>女</v>
      </c>
      <c r="D445" s="5" t="str">
        <f>"梁琼雅"</f>
        <v>梁琼雅</v>
      </c>
      <c r="E445" s="6" t="s">
        <v>8</v>
      </c>
    </row>
    <row r="446" spans="1:5" ht="39.75" customHeight="1">
      <c r="A446" s="5">
        <v>443</v>
      </c>
      <c r="B446" s="5" t="s">
        <v>32</v>
      </c>
      <c r="C446" s="5" t="str">
        <f t="shared" si="31"/>
        <v>女</v>
      </c>
      <c r="D446" s="5" t="str">
        <f>"黎倩"</f>
        <v>黎倩</v>
      </c>
      <c r="E446" s="6" t="s">
        <v>8</v>
      </c>
    </row>
    <row r="447" spans="1:5" ht="39.75" customHeight="1">
      <c r="A447" s="5">
        <v>444</v>
      </c>
      <c r="B447" s="5" t="s">
        <v>32</v>
      </c>
      <c r="C447" s="5" t="str">
        <f t="shared" si="31"/>
        <v>女</v>
      </c>
      <c r="D447" s="5" t="str">
        <f>"杨爽"</f>
        <v>杨爽</v>
      </c>
      <c r="E447" s="6" t="s">
        <v>8</v>
      </c>
    </row>
    <row r="448" spans="1:5" ht="39.75" customHeight="1">
      <c r="A448" s="5">
        <v>445</v>
      </c>
      <c r="B448" s="5" t="s">
        <v>32</v>
      </c>
      <c r="C448" s="5" t="str">
        <f t="shared" si="31"/>
        <v>女</v>
      </c>
      <c r="D448" s="5" t="str">
        <f>"陈妮"</f>
        <v>陈妮</v>
      </c>
      <c r="E448" s="6" t="s">
        <v>8</v>
      </c>
    </row>
    <row r="449" spans="1:5" ht="39.75" customHeight="1">
      <c r="A449" s="5">
        <v>446</v>
      </c>
      <c r="B449" s="5" t="s">
        <v>32</v>
      </c>
      <c r="C449" s="5" t="str">
        <f t="shared" si="31"/>
        <v>女</v>
      </c>
      <c r="D449" s="5" t="str">
        <f>"冯丽伊"</f>
        <v>冯丽伊</v>
      </c>
      <c r="E449" s="6" t="s">
        <v>8</v>
      </c>
    </row>
    <row r="450" spans="1:5" ht="39.75" customHeight="1">
      <c r="A450" s="5">
        <v>447</v>
      </c>
      <c r="B450" s="5" t="s">
        <v>32</v>
      </c>
      <c r="C450" s="5" t="str">
        <f t="shared" si="31"/>
        <v>女</v>
      </c>
      <c r="D450" s="5" t="str">
        <f>"陈玉丹"</f>
        <v>陈玉丹</v>
      </c>
      <c r="E450" s="6" t="s">
        <v>8</v>
      </c>
    </row>
    <row r="451" spans="1:5" ht="39.75" customHeight="1">
      <c r="A451" s="5">
        <v>448</v>
      </c>
      <c r="B451" s="5" t="s">
        <v>32</v>
      </c>
      <c r="C451" s="5" t="str">
        <f t="shared" si="31"/>
        <v>女</v>
      </c>
      <c r="D451" s="5" t="str">
        <f>"蔡泠金"</f>
        <v>蔡泠金</v>
      </c>
      <c r="E451" s="6" t="s">
        <v>8</v>
      </c>
    </row>
    <row r="452" spans="1:5" ht="39.75" customHeight="1">
      <c r="A452" s="5">
        <v>449</v>
      </c>
      <c r="B452" s="5" t="s">
        <v>32</v>
      </c>
      <c r="C452" s="5" t="str">
        <f t="shared" si="31"/>
        <v>女</v>
      </c>
      <c r="D452" s="5" t="str">
        <f>"李瑜"</f>
        <v>李瑜</v>
      </c>
      <c r="E452" s="6" t="s">
        <v>8</v>
      </c>
    </row>
    <row r="453" spans="1:5" ht="39.75" customHeight="1">
      <c r="A453" s="5">
        <v>450</v>
      </c>
      <c r="B453" s="5" t="s">
        <v>32</v>
      </c>
      <c r="C453" s="5" t="str">
        <f t="shared" si="31"/>
        <v>女</v>
      </c>
      <c r="D453" s="5" t="str">
        <f>"王海云"</f>
        <v>王海云</v>
      </c>
      <c r="E453" s="6" t="s">
        <v>8</v>
      </c>
    </row>
    <row r="454" spans="1:5" ht="39.75" customHeight="1">
      <c r="A454" s="5">
        <v>451</v>
      </c>
      <c r="B454" s="5" t="s">
        <v>32</v>
      </c>
      <c r="C454" s="5" t="str">
        <f t="shared" si="31"/>
        <v>女</v>
      </c>
      <c r="D454" s="5" t="str">
        <f>"王文玟"</f>
        <v>王文玟</v>
      </c>
      <c r="E454" s="6" t="s">
        <v>8</v>
      </c>
    </row>
    <row r="455" spans="1:5" ht="39.75" customHeight="1">
      <c r="A455" s="5">
        <v>452</v>
      </c>
      <c r="B455" s="5" t="s">
        <v>32</v>
      </c>
      <c r="C455" s="5" t="str">
        <f t="shared" si="31"/>
        <v>女</v>
      </c>
      <c r="D455" s="5" t="str">
        <f>"林足女"</f>
        <v>林足女</v>
      </c>
      <c r="E455" s="6" t="s">
        <v>8</v>
      </c>
    </row>
    <row r="456" spans="1:5" ht="39.75" customHeight="1">
      <c r="A456" s="5">
        <v>453</v>
      </c>
      <c r="B456" s="5" t="s">
        <v>32</v>
      </c>
      <c r="C456" s="5" t="str">
        <f t="shared" si="31"/>
        <v>女</v>
      </c>
      <c r="D456" s="5" t="str">
        <f>"洪豆"</f>
        <v>洪豆</v>
      </c>
      <c r="E456" s="6" t="s">
        <v>8</v>
      </c>
    </row>
    <row r="457" spans="1:5" ht="39.75" customHeight="1">
      <c r="A457" s="5">
        <v>454</v>
      </c>
      <c r="B457" s="5" t="s">
        <v>32</v>
      </c>
      <c r="C457" s="5" t="str">
        <f t="shared" si="31"/>
        <v>女</v>
      </c>
      <c r="D457" s="5" t="str">
        <f>"陈日花"</f>
        <v>陈日花</v>
      </c>
      <c r="E457" s="6" t="s">
        <v>8</v>
      </c>
    </row>
    <row r="458" spans="1:5" ht="39.75" customHeight="1">
      <c r="A458" s="5">
        <v>455</v>
      </c>
      <c r="B458" s="5" t="s">
        <v>32</v>
      </c>
      <c r="C458" s="5" t="str">
        <f t="shared" si="31"/>
        <v>女</v>
      </c>
      <c r="D458" s="5" t="str">
        <f>"邹明书"</f>
        <v>邹明书</v>
      </c>
      <c r="E458" s="6" t="s">
        <v>8</v>
      </c>
    </row>
    <row r="459" spans="1:5" ht="39.75" customHeight="1">
      <c r="A459" s="5">
        <v>456</v>
      </c>
      <c r="B459" s="5" t="s">
        <v>32</v>
      </c>
      <c r="C459" s="5" t="str">
        <f t="shared" si="31"/>
        <v>女</v>
      </c>
      <c r="D459" s="5" t="str">
        <f>"毛霜"</f>
        <v>毛霜</v>
      </c>
      <c r="E459" s="6" t="s">
        <v>8</v>
      </c>
    </row>
    <row r="460" spans="1:5" ht="39.75" customHeight="1">
      <c r="A460" s="5">
        <v>457</v>
      </c>
      <c r="B460" s="5" t="s">
        <v>32</v>
      </c>
      <c r="C460" s="5" t="str">
        <f t="shared" si="31"/>
        <v>女</v>
      </c>
      <c r="D460" s="5" t="str">
        <f>"洪冰沁"</f>
        <v>洪冰沁</v>
      </c>
      <c r="E460" s="6" t="s">
        <v>8</v>
      </c>
    </row>
    <row r="461" spans="1:5" ht="39.75" customHeight="1">
      <c r="A461" s="5">
        <v>458</v>
      </c>
      <c r="B461" s="5" t="s">
        <v>32</v>
      </c>
      <c r="C461" s="5" t="str">
        <f t="shared" si="31"/>
        <v>女</v>
      </c>
      <c r="D461" s="5" t="str">
        <f>"聂影"</f>
        <v>聂影</v>
      </c>
      <c r="E461" s="6" t="s">
        <v>8</v>
      </c>
    </row>
    <row r="462" spans="1:5" ht="39.75" customHeight="1">
      <c r="A462" s="5">
        <v>459</v>
      </c>
      <c r="B462" s="5" t="s">
        <v>32</v>
      </c>
      <c r="C462" s="5" t="str">
        <f t="shared" si="31"/>
        <v>女</v>
      </c>
      <c r="D462" s="5" t="str">
        <f>"邵靖雯"</f>
        <v>邵靖雯</v>
      </c>
      <c r="E462" s="6" t="s">
        <v>8</v>
      </c>
    </row>
    <row r="463" spans="1:5" ht="39.75" customHeight="1">
      <c r="A463" s="5">
        <v>460</v>
      </c>
      <c r="B463" s="5" t="s">
        <v>32</v>
      </c>
      <c r="C463" s="5" t="str">
        <f t="shared" si="31"/>
        <v>女</v>
      </c>
      <c r="D463" s="5" t="str">
        <f>"蔡业虹"</f>
        <v>蔡业虹</v>
      </c>
      <c r="E463" s="6" t="s">
        <v>8</v>
      </c>
    </row>
    <row r="464" spans="1:5" ht="39.75" customHeight="1">
      <c r="A464" s="5">
        <v>461</v>
      </c>
      <c r="B464" s="5" t="s">
        <v>32</v>
      </c>
      <c r="C464" s="5" t="str">
        <f t="shared" si="31"/>
        <v>女</v>
      </c>
      <c r="D464" s="5" t="str">
        <f>"叶玉会"</f>
        <v>叶玉会</v>
      </c>
      <c r="E464" s="6" t="s">
        <v>8</v>
      </c>
    </row>
    <row r="465" spans="1:5" ht="39.75" customHeight="1">
      <c r="A465" s="5">
        <v>462</v>
      </c>
      <c r="B465" s="5" t="s">
        <v>32</v>
      </c>
      <c r="C465" s="5" t="str">
        <f t="shared" si="31"/>
        <v>女</v>
      </c>
      <c r="D465" s="5" t="str">
        <f>"李吉恋"</f>
        <v>李吉恋</v>
      </c>
      <c r="E465" s="6" t="s">
        <v>8</v>
      </c>
    </row>
    <row r="466" spans="1:5" ht="39.75" customHeight="1">
      <c r="A466" s="5">
        <v>463</v>
      </c>
      <c r="B466" s="5" t="s">
        <v>32</v>
      </c>
      <c r="C466" s="5" t="str">
        <f t="shared" si="31"/>
        <v>女</v>
      </c>
      <c r="D466" s="5" t="str">
        <f>"王晓明"</f>
        <v>王晓明</v>
      </c>
      <c r="E466" s="6" t="s">
        <v>8</v>
      </c>
    </row>
    <row r="467" spans="1:5" ht="39.75" customHeight="1">
      <c r="A467" s="5">
        <v>464</v>
      </c>
      <c r="B467" s="5" t="s">
        <v>32</v>
      </c>
      <c r="C467" s="5" t="str">
        <f t="shared" si="31"/>
        <v>女</v>
      </c>
      <c r="D467" s="5" t="str">
        <f>"李树青"</f>
        <v>李树青</v>
      </c>
      <c r="E467" s="6" t="s">
        <v>8</v>
      </c>
    </row>
    <row r="468" spans="1:5" ht="39.75" customHeight="1">
      <c r="A468" s="5">
        <v>465</v>
      </c>
      <c r="B468" s="5" t="s">
        <v>32</v>
      </c>
      <c r="C468" s="5" t="str">
        <f t="shared" si="31"/>
        <v>女</v>
      </c>
      <c r="D468" s="5" t="str">
        <f>"徐芳林"</f>
        <v>徐芳林</v>
      </c>
      <c r="E468" s="6" t="s">
        <v>8</v>
      </c>
    </row>
    <row r="469" spans="1:5" ht="39.75" customHeight="1">
      <c r="A469" s="5">
        <v>466</v>
      </c>
      <c r="B469" s="5" t="s">
        <v>32</v>
      </c>
      <c r="C469" s="5" t="str">
        <f t="shared" si="31"/>
        <v>女</v>
      </c>
      <c r="D469" s="5" t="str">
        <f>"王侨源"</f>
        <v>王侨源</v>
      </c>
      <c r="E469" s="6" t="s">
        <v>8</v>
      </c>
    </row>
    <row r="470" spans="1:5" ht="39.75" customHeight="1">
      <c r="A470" s="5">
        <v>467</v>
      </c>
      <c r="B470" s="5" t="s">
        <v>32</v>
      </c>
      <c r="C470" s="5" t="str">
        <f t="shared" si="31"/>
        <v>女</v>
      </c>
      <c r="D470" s="5" t="str">
        <f>"潘滟"</f>
        <v>潘滟</v>
      </c>
      <c r="E470" s="6" t="s">
        <v>8</v>
      </c>
    </row>
    <row r="471" spans="1:5" ht="39.75" customHeight="1">
      <c r="A471" s="5">
        <v>468</v>
      </c>
      <c r="B471" s="5" t="s">
        <v>32</v>
      </c>
      <c r="C471" s="5" t="str">
        <f t="shared" si="31"/>
        <v>女</v>
      </c>
      <c r="D471" s="5" t="str">
        <f>"林秀梅"</f>
        <v>林秀梅</v>
      </c>
      <c r="E471" s="6" t="s">
        <v>8</v>
      </c>
    </row>
    <row r="472" spans="1:5" ht="39.75" customHeight="1">
      <c r="A472" s="5">
        <v>469</v>
      </c>
      <c r="B472" s="5" t="s">
        <v>32</v>
      </c>
      <c r="C472" s="5" t="str">
        <f t="shared" si="31"/>
        <v>女</v>
      </c>
      <c r="D472" s="5" t="str">
        <f>"丁金金"</f>
        <v>丁金金</v>
      </c>
      <c r="E472" s="6" t="s">
        <v>8</v>
      </c>
    </row>
    <row r="473" spans="1:5" ht="39.75" customHeight="1">
      <c r="A473" s="5">
        <v>470</v>
      </c>
      <c r="B473" s="5" t="s">
        <v>32</v>
      </c>
      <c r="C473" s="5" t="str">
        <f t="shared" si="31"/>
        <v>女</v>
      </c>
      <c r="D473" s="5" t="str">
        <f>"李玉蓉"</f>
        <v>李玉蓉</v>
      </c>
      <c r="E473" s="6" t="s">
        <v>8</v>
      </c>
    </row>
    <row r="474" spans="1:5" ht="39.75" customHeight="1">
      <c r="A474" s="5">
        <v>471</v>
      </c>
      <c r="B474" s="5" t="s">
        <v>32</v>
      </c>
      <c r="C474" s="5" t="str">
        <f t="shared" si="31"/>
        <v>女</v>
      </c>
      <c r="D474" s="5" t="str">
        <f>"曾娇环"</f>
        <v>曾娇环</v>
      </c>
      <c r="E474" s="6" t="s">
        <v>8</v>
      </c>
    </row>
    <row r="475" spans="1:5" ht="39.75" customHeight="1">
      <c r="A475" s="5">
        <v>472</v>
      </c>
      <c r="B475" s="5" t="s">
        <v>32</v>
      </c>
      <c r="C475" s="5" t="str">
        <f t="shared" si="31"/>
        <v>女</v>
      </c>
      <c r="D475" s="5" t="str">
        <f>"欧若"</f>
        <v>欧若</v>
      </c>
      <c r="E475" s="6" t="s">
        <v>8</v>
      </c>
    </row>
    <row r="476" spans="1:5" ht="39.75" customHeight="1">
      <c r="A476" s="5">
        <v>473</v>
      </c>
      <c r="B476" s="5" t="s">
        <v>32</v>
      </c>
      <c r="C476" s="5" t="str">
        <f t="shared" si="31"/>
        <v>女</v>
      </c>
      <c r="D476" s="5" t="str">
        <f>"周素兰"</f>
        <v>周素兰</v>
      </c>
      <c r="E476" s="6" t="s">
        <v>8</v>
      </c>
    </row>
    <row r="477" spans="1:5" ht="39.75" customHeight="1">
      <c r="A477" s="5">
        <v>474</v>
      </c>
      <c r="B477" s="5" t="s">
        <v>32</v>
      </c>
      <c r="C477" s="5" t="str">
        <f t="shared" si="31"/>
        <v>女</v>
      </c>
      <c r="D477" s="5" t="str">
        <f>"王丽卿"</f>
        <v>王丽卿</v>
      </c>
      <c r="E477" s="6" t="s">
        <v>8</v>
      </c>
    </row>
    <row r="478" spans="1:5" ht="39.75" customHeight="1">
      <c r="A478" s="5">
        <v>475</v>
      </c>
      <c r="B478" s="5" t="s">
        <v>32</v>
      </c>
      <c r="C478" s="5" t="str">
        <f t="shared" si="31"/>
        <v>女</v>
      </c>
      <c r="D478" s="5" t="str">
        <f>"邹尾丽"</f>
        <v>邹尾丽</v>
      </c>
      <c r="E478" s="6" t="s">
        <v>8</v>
      </c>
    </row>
    <row r="479" spans="1:5" ht="39.75" customHeight="1">
      <c r="A479" s="5">
        <v>476</v>
      </c>
      <c r="B479" s="5" t="s">
        <v>32</v>
      </c>
      <c r="C479" s="5" t="str">
        <f t="shared" si="31"/>
        <v>女</v>
      </c>
      <c r="D479" s="5" t="str">
        <f>"吴海燕"</f>
        <v>吴海燕</v>
      </c>
      <c r="E479" s="6" t="s">
        <v>8</v>
      </c>
    </row>
    <row r="480" spans="1:5" ht="39.75" customHeight="1">
      <c r="A480" s="5">
        <v>477</v>
      </c>
      <c r="B480" s="5" t="s">
        <v>32</v>
      </c>
      <c r="C480" s="5" t="str">
        <f t="shared" si="31"/>
        <v>女</v>
      </c>
      <c r="D480" s="5" t="str">
        <f>"夏源"</f>
        <v>夏源</v>
      </c>
      <c r="E480" s="6" t="s">
        <v>8</v>
      </c>
    </row>
    <row r="481" spans="1:5" ht="39.75" customHeight="1">
      <c r="A481" s="5">
        <v>478</v>
      </c>
      <c r="B481" s="5" t="s">
        <v>32</v>
      </c>
      <c r="C481" s="5" t="str">
        <f t="shared" si="31"/>
        <v>女</v>
      </c>
      <c r="D481" s="5" t="str">
        <f>"刘晓惠"</f>
        <v>刘晓惠</v>
      </c>
      <c r="E481" s="6" t="s">
        <v>8</v>
      </c>
    </row>
    <row r="482" spans="1:5" ht="39.75" customHeight="1">
      <c r="A482" s="5">
        <v>479</v>
      </c>
      <c r="B482" s="5" t="s">
        <v>32</v>
      </c>
      <c r="C482" s="5" t="str">
        <f t="shared" si="31"/>
        <v>女</v>
      </c>
      <c r="D482" s="5" t="str">
        <f>"祝毅芳"</f>
        <v>祝毅芳</v>
      </c>
      <c r="E482" s="6" t="s">
        <v>8</v>
      </c>
    </row>
    <row r="483" spans="1:5" ht="39.75" customHeight="1">
      <c r="A483" s="5">
        <v>480</v>
      </c>
      <c r="B483" s="5" t="s">
        <v>32</v>
      </c>
      <c r="C483" s="5" t="str">
        <f t="shared" si="31"/>
        <v>女</v>
      </c>
      <c r="D483" s="5" t="str">
        <f>"杨亭"</f>
        <v>杨亭</v>
      </c>
      <c r="E483" s="6" t="s">
        <v>8</v>
      </c>
    </row>
    <row r="484" spans="1:5" ht="39.75" customHeight="1">
      <c r="A484" s="5">
        <v>481</v>
      </c>
      <c r="B484" s="5" t="s">
        <v>32</v>
      </c>
      <c r="C484" s="5" t="str">
        <f t="shared" si="31"/>
        <v>女</v>
      </c>
      <c r="D484" s="5" t="str">
        <f>"云艳苗"</f>
        <v>云艳苗</v>
      </c>
      <c r="E484" s="6" t="s">
        <v>8</v>
      </c>
    </row>
    <row r="485" spans="1:5" ht="39.75" customHeight="1">
      <c r="A485" s="5">
        <v>482</v>
      </c>
      <c r="B485" s="5" t="s">
        <v>32</v>
      </c>
      <c r="C485" s="5" t="str">
        <f aca="true" t="shared" si="32" ref="C485:C548">"女"</f>
        <v>女</v>
      </c>
      <c r="D485" s="5" t="str">
        <f>"蔡慧"</f>
        <v>蔡慧</v>
      </c>
      <c r="E485" s="6" t="s">
        <v>8</v>
      </c>
    </row>
    <row r="486" spans="1:5" ht="39.75" customHeight="1">
      <c r="A486" s="5">
        <v>483</v>
      </c>
      <c r="B486" s="5" t="s">
        <v>32</v>
      </c>
      <c r="C486" s="5" t="str">
        <f t="shared" si="32"/>
        <v>女</v>
      </c>
      <c r="D486" s="5" t="str">
        <f>"温小英"</f>
        <v>温小英</v>
      </c>
      <c r="E486" s="6" t="s">
        <v>8</v>
      </c>
    </row>
    <row r="487" spans="1:5" ht="39.75" customHeight="1">
      <c r="A487" s="5">
        <v>484</v>
      </c>
      <c r="B487" s="5" t="s">
        <v>32</v>
      </c>
      <c r="C487" s="5" t="str">
        <f t="shared" si="32"/>
        <v>女</v>
      </c>
      <c r="D487" s="5" t="str">
        <f>"赵荣花"</f>
        <v>赵荣花</v>
      </c>
      <c r="E487" s="6" t="s">
        <v>8</v>
      </c>
    </row>
    <row r="488" spans="1:5" ht="39.75" customHeight="1">
      <c r="A488" s="5">
        <v>485</v>
      </c>
      <c r="B488" s="5" t="s">
        <v>32</v>
      </c>
      <c r="C488" s="5" t="str">
        <f t="shared" si="32"/>
        <v>女</v>
      </c>
      <c r="D488" s="5" t="str">
        <f>"张薇"</f>
        <v>张薇</v>
      </c>
      <c r="E488" s="6" t="s">
        <v>8</v>
      </c>
    </row>
    <row r="489" spans="1:5" ht="39.75" customHeight="1">
      <c r="A489" s="5">
        <v>486</v>
      </c>
      <c r="B489" s="5" t="s">
        <v>32</v>
      </c>
      <c r="C489" s="5" t="str">
        <f t="shared" si="32"/>
        <v>女</v>
      </c>
      <c r="D489" s="5" t="str">
        <f>"袁靖雯"</f>
        <v>袁靖雯</v>
      </c>
      <c r="E489" s="6" t="s">
        <v>8</v>
      </c>
    </row>
    <row r="490" spans="1:5" ht="39.75" customHeight="1">
      <c r="A490" s="5">
        <v>487</v>
      </c>
      <c r="B490" s="5" t="s">
        <v>32</v>
      </c>
      <c r="C490" s="5" t="str">
        <f t="shared" si="32"/>
        <v>女</v>
      </c>
      <c r="D490" s="5" t="str">
        <f>"陈颖敏"</f>
        <v>陈颖敏</v>
      </c>
      <c r="E490" s="6" t="s">
        <v>8</v>
      </c>
    </row>
    <row r="491" spans="1:5" ht="39.75" customHeight="1">
      <c r="A491" s="5">
        <v>488</v>
      </c>
      <c r="B491" s="5" t="s">
        <v>32</v>
      </c>
      <c r="C491" s="5" t="str">
        <f t="shared" si="32"/>
        <v>女</v>
      </c>
      <c r="D491" s="5" t="str">
        <f>"蔡惠羽"</f>
        <v>蔡惠羽</v>
      </c>
      <c r="E491" s="6" t="s">
        <v>8</v>
      </c>
    </row>
    <row r="492" spans="1:5" ht="39.75" customHeight="1">
      <c r="A492" s="5">
        <v>489</v>
      </c>
      <c r="B492" s="5" t="s">
        <v>32</v>
      </c>
      <c r="C492" s="5" t="str">
        <f t="shared" si="32"/>
        <v>女</v>
      </c>
      <c r="D492" s="5" t="str">
        <f>"于家傲"</f>
        <v>于家傲</v>
      </c>
      <c r="E492" s="6" t="s">
        <v>8</v>
      </c>
    </row>
    <row r="493" spans="1:5" ht="39.75" customHeight="1">
      <c r="A493" s="5">
        <v>490</v>
      </c>
      <c r="B493" s="5" t="s">
        <v>32</v>
      </c>
      <c r="C493" s="5" t="str">
        <f t="shared" si="32"/>
        <v>女</v>
      </c>
      <c r="D493" s="5" t="str">
        <f>"肖俊"</f>
        <v>肖俊</v>
      </c>
      <c r="E493" s="6" t="s">
        <v>8</v>
      </c>
    </row>
    <row r="494" spans="1:5" ht="39.75" customHeight="1">
      <c r="A494" s="5">
        <v>491</v>
      </c>
      <c r="B494" s="5" t="s">
        <v>32</v>
      </c>
      <c r="C494" s="5" t="str">
        <f t="shared" si="32"/>
        <v>女</v>
      </c>
      <c r="D494" s="5" t="str">
        <f>"王靖"</f>
        <v>王靖</v>
      </c>
      <c r="E494" s="6" t="s">
        <v>8</v>
      </c>
    </row>
    <row r="495" spans="1:5" ht="39.75" customHeight="1">
      <c r="A495" s="5">
        <v>492</v>
      </c>
      <c r="B495" s="5" t="s">
        <v>32</v>
      </c>
      <c r="C495" s="5" t="str">
        <f t="shared" si="32"/>
        <v>女</v>
      </c>
      <c r="D495" s="5" t="str">
        <f>"林子玉"</f>
        <v>林子玉</v>
      </c>
      <c r="E495" s="6" t="s">
        <v>8</v>
      </c>
    </row>
    <row r="496" spans="1:5" ht="39.75" customHeight="1">
      <c r="A496" s="5">
        <v>493</v>
      </c>
      <c r="B496" s="5" t="s">
        <v>32</v>
      </c>
      <c r="C496" s="5" t="str">
        <f t="shared" si="32"/>
        <v>女</v>
      </c>
      <c r="D496" s="5" t="str">
        <f>"周颖"</f>
        <v>周颖</v>
      </c>
      <c r="E496" s="6" t="s">
        <v>8</v>
      </c>
    </row>
    <row r="497" spans="1:5" ht="39.75" customHeight="1">
      <c r="A497" s="5">
        <v>494</v>
      </c>
      <c r="B497" s="5" t="s">
        <v>32</v>
      </c>
      <c r="C497" s="5" t="str">
        <f t="shared" si="32"/>
        <v>女</v>
      </c>
      <c r="D497" s="5" t="str">
        <f>"韩力"</f>
        <v>韩力</v>
      </c>
      <c r="E497" s="6" t="s">
        <v>8</v>
      </c>
    </row>
    <row r="498" spans="1:5" ht="39.75" customHeight="1">
      <c r="A498" s="5">
        <v>495</v>
      </c>
      <c r="B498" s="5" t="s">
        <v>32</v>
      </c>
      <c r="C498" s="5" t="str">
        <f t="shared" si="32"/>
        <v>女</v>
      </c>
      <c r="D498" s="5" t="str">
        <f>"伍紫墨"</f>
        <v>伍紫墨</v>
      </c>
      <c r="E498" s="6" t="s">
        <v>8</v>
      </c>
    </row>
    <row r="499" spans="1:5" ht="39.75" customHeight="1">
      <c r="A499" s="5">
        <v>496</v>
      </c>
      <c r="B499" s="5" t="s">
        <v>32</v>
      </c>
      <c r="C499" s="5" t="str">
        <f t="shared" si="32"/>
        <v>女</v>
      </c>
      <c r="D499" s="5" t="str">
        <f>"刘泳宏"</f>
        <v>刘泳宏</v>
      </c>
      <c r="E499" s="6" t="s">
        <v>8</v>
      </c>
    </row>
    <row r="500" spans="1:5" ht="39.75" customHeight="1">
      <c r="A500" s="5">
        <v>497</v>
      </c>
      <c r="B500" s="5" t="s">
        <v>32</v>
      </c>
      <c r="C500" s="5" t="str">
        <f t="shared" si="32"/>
        <v>女</v>
      </c>
      <c r="D500" s="5" t="str">
        <f>"于淼"</f>
        <v>于淼</v>
      </c>
      <c r="E500" s="6" t="s">
        <v>8</v>
      </c>
    </row>
    <row r="501" spans="1:5" ht="39.75" customHeight="1">
      <c r="A501" s="5">
        <v>498</v>
      </c>
      <c r="B501" s="5" t="s">
        <v>32</v>
      </c>
      <c r="C501" s="5" t="str">
        <f t="shared" si="32"/>
        <v>女</v>
      </c>
      <c r="D501" s="5" t="str">
        <f>"何书玉"</f>
        <v>何书玉</v>
      </c>
      <c r="E501" s="6" t="s">
        <v>8</v>
      </c>
    </row>
    <row r="502" spans="1:5" ht="39.75" customHeight="1">
      <c r="A502" s="5">
        <v>499</v>
      </c>
      <c r="B502" s="5" t="s">
        <v>32</v>
      </c>
      <c r="C502" s="5" t="str">
        <f t="shared" si="32"/>
        <v>女</v>
      </c>
      <c r="D502" s="5" t="str">
        <f>"黎仙妮"</f>
        <v>黎仙妮</v>
      </c>
      <c r="E502" s="6" t="s">
        <v>8</v>
      </c>
    </row>
    <row r="503" spans="1:5" ht="39.75" customHeight="1">
      <c r="A503" s="5">
        <v>500</v>
      </c>
      <c r="B503" s="5" t="s">
        <v>32</v>
      </c>
      <c r="C503" s="5" t="str">
        <f t="shared" si="32"/>
        <v>女</v>
      </c>
      <c r="D503" s="5" t="str">
        <f>"张珊"</f>
        <v>张珊</v>
      </c>
      <c r="E503" s="6" t="s">
        <v>8</v>
      </c>
    </row>
    <row r="504" spans="1:5" ht="39.75" customHeight="1">
      <c r="A504" s="5">
        <v>501</v>
      </c>
      <c r="B504" s="5" t="s">
        <v>32</v>
      </c>
      <c r="C504" s="5" t="str">
        <f t="shared" si="32"/>
        <v>女</v>
      </c>
      <c r="D504" s="5" t="str">
        <f>"李佩阳"</f>
        <v>李佩阳</v>
      </c>
      <c r="E504" s="6" t="s">
        <v>8</v>
      </c>
    </row>
    <row r="505" spans="1:5" ht="39.75" customHeight="1">
      <c r="A505" s="5">
        <v>502</v>
      </c>
      <c r="B505" s="5" t="s">
        <v>32</v>
      </c>
      <c r="C505" s="5" t="str">
        <f t="shared" si="32"/>
        <v>女</v>
      </c>
      <c r="D505" s="5" t="str">
        <f>"李文芳"</f>
        <v>李文芳</v>
      </c>
      <c r="E505" s="6" t="s">
        <v>8</v>
      </c>
    </row>
    <row r="506" spans="1:5" ht="39.75" customHeight="1">
      <c r="A506" s="5">
        <v>503</v>
      </c>
      <c r="B506" s="5" t="s">
        <v>32</v>
      </c>
      <c r="C506" s="5" t="str">
        <f t="shared" si="32"/>
        <v>女</v>
      </c>
      <c r="D506" s="5" t="str">
        <f>"李小燕"</f>
        <v>李小燕</v>
      </c>
      <c r="E506" s="6" t="s">
        <v>8</v>
      </c>
    </row>
    <row r="507" spans="1:5" ht="39.75" customHeight="1">
      <c r="A507" s="5">
        <v>504</v>
      </c>
      <c r="B507" s="5" t="s">
        <v>32</v>
      </c>
      <c r="C507" s="5" t="str">
        <f t="shared" si="32"/>
        <v>女</v>
      </c>
      <c r="D507" s="5" t="str">
        <f>"刘慧"</f>
        <v>刘慧</v>
      </c>
      <c r="E507" s="6" t="s">
        <v>8</v>
      </c>
    </row>
    <row r="508" spans="1:5" ht="39.75" customHeight="1">
      <c r="A508" s="5">
        <v>505</v>
      </c>
      <c r="B508" s="5" t="s">
        <v>32</v>
      </c>
      <c r="C508" s="5" t="str">
        <f t="shared" si="32"/>
        <v>女</v>
      </c>
      <c r="D508" s="5" t="str">
        <f>"唐于凤"</f>
        <v>唐于凤</v>
      </c>
      <c r="E508" s="6" t="s">
        <v>8</v>
      </c>
    </row>
    <row r="509" spans="1:5" ht="39.75" customHeight="1">
      <c r="A509" s="5">
        <v>506</v>
      </c>
      <c r="B509" s="5" t="s">
        <v>32</v>
      </c>
      <c r="C509" s="5" t="str">
        <f t="shared" si="32"/>
        <v>女</v>
      </c>
      <c r="D509" s="5" t="str">
        <f>"林莲"</f>
        <v>林莲</v>
      </c>
      <c r="E509" s="6" t="s">
        <v>8</v>
      </c>
    </row>
    <row r="510" spans="1:5" ht="39.75" customHeight="1">
      <c r="A510" s="5">
        <v>507</v>
      </c>
      <c r="B510" s="5" t="s">
        <v>32</v>
      </c>
      <c r="C510" s="5" t="str">
        <f t="shared" si="32"/>
        <v>女</v>
      </c>
      <c r="D510" s="5" t="str">
        <f>"马丽少"</f>
        <v>马丽少</v>
      </c>
      <c r="E510" s="6" t="s">
        <v>8</v>
      </c>
    </row>
    <row r="511" spans="1:5" ht="39.75" customHeight="1">
      <c r="A511" s="5">
        <v>508</v>
      </c>
      <c r="B511" s="5" t="s">
        <v>32</v>
      </c>
      <c r="C511" s="5" t="str">
        <f t="shared" si="32"/>
        <v>女</v>
      </c>
      <c r="D511" s="5" t="str">
        <f>"符小丽"</f>
        <v>符小丽</v>
      </c>
      <c r="E511" s="6" t="s">
        <v>8</v>
      </c>
    </row>
    <row r="512" spans="1:5" ht="39.75" customHeight="1">
      <c r="A512" s="5">
        <v>509</v>
      </c>
      <c r="B512" s="5" t="s">
        <v>32</v>
      </c>
      <c r="C512" s="5" t="str">
        <f t="shared" si="32"/>
        <v>女</v>
      </c>
      <c r="D512" s="5" t="str">
        <f>"张馨予"</f>
        <v>张馨予</v>
      </c>
      <c r="E512" s="6" t="s">
        <v>8</v>
      </c>
    </row>
    <row r="513" spans="1:5" ht="39.75" customHeight="1">
      <c r="A513" s="5">
        <v>510</v>
      </c>
      <c r="B513" s="5" t="s">
        <v>32</v>
      </c>
      <c r="C513" s="5" t="str">
        <f t="shared" si="32"/>
        <v>女</v>
      </c>
      <c r="D513" s="5" t="str">
        <f>"蒋启迪"</f>
        <v>蒋启迪</v>
      </c>
      <c r="E513" s="6" t="s">
        <v>8</v>
      </c>
    </row>
    <row r="514" spans="1:5" ht="39.75" customHeight="1">
      <c r="A514" s="5">
        <v>511</v>
      </c>
      <c r="B514" s="5" t="s">
        <v>32</v>
      </c>
      <c r="C514" s="5" t="str">
        <f t="shared" si="32"/>
        <v>女</v>
      </c>
      <c r="D514" s="5" t="str">
        <f>"孙嘉"</f>
        <v>孙嘉</v>
      </c>
      <c r="E514" s="6" t="s">
        <v>8</v>
      </c>
    </row>
    <row r="515" spans="1:5" ht="39.75" customHeight="1">
      <c r="A515" s="5">
        <v>512</v>
      </c>
      <c r="B515" s="5" t="s">
        <v>32</v>
      </c>
      <c r="C515" s="5" t="str">
        <f t="shared" si="32"/>
        <v>女</v>
      </c>
      <c r="D515" s="5" t="str">
        <f>"王静"</f>
        <v>王静</v>
      </c>
      <c r="E515" s="6" t="s">
        <v>8</v>
      </c>
    </row>
    <row r="516" spans="1:5" ht="39.75" customHeight="1">
      <c r="A516" s="5">
        <v>513</v>
      </c>
      <c r="B516" s="5" t="s">
        <v>32</v>
      </c>
      <c r="C516" s="5" t="str">
        <f t="shared" si="32"/>
        <v>女</v>
      </c>
      <c r="D516" s="5" t="str">
        <f>"姜玮岩"</f>
        <v>姜玮岩</v>
      </c>
      <c r="E516" s="6" t="s">
        <v>8</v>
      </c>
    </row>
    <row r="517" spans="1:5" ht="39.75" customHeight="1">
      <c r="A517" s="5">
        <v>514</v>
      </c>
      <c r="B517" s="5" t="s">
        <v>32</v>
      </c>
      <c r="C517" s="5" t="str">
        <f t="shared" si="32"/>
        <v>女</v>
      </c>
      <c r="D517" s="5" t="str">
        <f>"刘洁"</f>
        <v>刘洁</v>
      </c>
      <c r="E517" s="6" t="s">
        <v>8</v>
      </c>
    </row>
    <row r="518" spans="1:5" ht="39.75" customHeight="1">
      <c r="A518" s="5">
        <v>515</v>
      </c>
      <c r="B518" s="5" t="s">
        <v>32</v>
      </c>
      <c r="C518" s="5" t="str">
        <f t="shared" si="32"/>
        <v>女</v>
      </c>
      <c r="D518" s="5" t="str">
        <f>"张芹"</f>
        <v>张芹</v>
      </c>
      <c r="E518" s="6" t="s">
        <v>8</v>
      </c>
    </row>
    <row r="519" spans="1:5" ht="39.75" customHeight="1">
      <c r="A519" s="5">
        <v>516</v>
      </c>
      <c r="B519" s="5" t="s">
        <v>32</v>
      </c>
      <c r="C519" s="5" t="str">
        <f t="shared" si="32"/>
        <v>女</v>
      </c>
      <c r="D519" s="5" t="str">
        <f>"邓清源"</f>
        <v>邓清源</v>
      </c>
      <c r="E519" s="6" t="s">
        <v>8</v>
      </c>
    </row>
    <row r="520" spans="1:5" ht="39.75" customHeight="1">
      <c r="A520" s="5">
        <v>517</v>
      </c>
      <c r="B520" s="5" t="s">
        <v>32</v>
      </c>
      <c r="C520" s="5" t="str">
        <f t="shared" si="32"/>
        <v>女</v>
      </c>
      <c r="D520" s="5" t="str">
        <f>"徐唱"</f>
        <v>徐唱</v>
      </c>
      <c r="E520" s="6" t="s">
        <v>8</v>
      </c>
    </row>
    <row r="521" spans="1:5" ht="39.75" customHeight="1">
      <c r="A521" s="5">
        <v>518</v>
      </c>
      <c r="B521" s="5" t="s">
        <v>32</v>
      </c>
      <c r="C521" s="5" t="str">
        <f t="shared" si="32"/>
        <v>女</v>
      </c>
      <c r="D521" s="5" t="str">
        <f>"姜懿湘"</f>
        <v>姜懿湘</v>
      </c>
      <c r="E521" s="6" t="s">
        <v>8</v>
      </c>
    </row>
    <row r="522" spans="1:5" ht="39.75" customHeight="1">
      <c r="A522" s="5">
        <v>519</v>
      </c>
      <c r="B522" s="5" t="s">
        <v>32</v>
      </c>
      <c r="C522" s="5" t="str">
        <f t="shared" si="32"/>
        <v>女</v>
      </c>
      <c r="D522" s="5" t="str">
        <f>"张言言"</f>
        <v>张言言</v>
      </c>
      <c r="E522" s="6" t="s">
        <v>8</v>
      </c>
    </row>
    <row r="523" spans="1:5" ht="39.75" customHeight="1">
      <c r="A523" s="5">
        <v>520</v>
      </c>
      <c r="B523" s="5" t="s">
        <v>32</v>
      </c>
      <c r="C523" s="5" t="str">
        <f t="shared" si="32"/>
        <v>女</v>
      </c>
      <c r="D523" s="5" t="str">
        <f>"杨晨红"</f>
        <v>杨晨红</v>
      </c>
      <c r="E523" s="6" t="s">
        <v>8</v>
      </c>
    </row>
    <row r="524" spans="1:5" ht="39.75" customHeight="1">
      <c r="A524" s="5">
        <v>521</v>
      </c>
      <c r="B524" s="5" t="s">
        <v>32</v>
      </c>
      <c r="C524" s="5" t="str">
        <f t="shared" si="32"/>
        <v>女</v>
      </c>
      <c r="D524" s="5" t="str">
        <f>"羊丽"</f>
        <v>羊丽</v>
      </c>
      <c r="E524" s="6" t="s">
        <v>8</v>
      </c>
    </row>
    <row r="525" spans="1:5" ht="39.75" customHeight="1">
      <c r="A525" s="5">
        <v>522</v>
      </c>
      <c r="B525" s="5" t="s">
        <v>32</v>
      </c>
      <c r="C525" s="5" t="str">
        <f t="shared" si="32"/>
        <v>女</v>
      </c>
      <c r="D525" s="5" t="str">
        <f>"杨翠玲"</f>
        <v>杨翠玲</v>
      </c>
      <c r="E525" s="6" t="s">
        <v>8</v>
      </c>
    </row>
    <row r="526" spans="1:5" ht="39.75" customHeight="1">
      <c r="A526" s="5">
        <v>523</v>
      </c>
      <c r="B526" s="5" t="s">
        <v>32</v>
      </c>
      <c r="C526" s="5" t="str">
        <f t="shared" si="32"/>
        <v>女</v>
      </c>
      <c r="D526" s="5" t="str">
        <f>"李知蔚"</f>
        <v>李知蔚</v>
      </c>
      <c r="E526" s="6" t="s">
        <v>8</v>
      </c>
    </row>
    <row r="527" spans="1:5" ht="39.75" customHeight="1">
      <c r="A527" s="5">
        <v>524</v>
      </c>
      <c r="B527" s="5" t="s">
        <v>32</v>
      </c>
      <c r="C527" s="5" t="str">
        <f t="shared" si="32"/>
        <v>女</v>
      </c>
      <c r="D527" s="5" t="str">
        <f>"刘漪樊"</f>
        <v>刘漪樊</v>
      </c>
      <c r="E527" s="6" t="s">
        <v>8</v>
      </c>
    </row>
    <row r="528" spans="1:5" ht="39.75" customHeight="1">
      <c r="A528" s="5">
        <v>525</v>
      </c>
      <c r="B528" s="5" t="s">
        <v>32</v>
      </c>
      <c r="C528" s="5" t="str">
        <f t="shared" si="32"/>
        <v>女</v>
      </c>
      <c r="D528" s="5" t="str">
        <f>"杨文瑞"</f>
        <v>杨文瑞</v>
      </c>
      <c r="E528" s="6" t="s">
        <v>8</v>
      </c>
    </row>
    <row r="529" spans="1:5" ht="39.75" customHeight="1">
      <c r="A529" s="5">
        <v>526</v>
      </c>
      <c r="B529" s="5" t="s">
        <v>32</v>
      </c>
      <c r="C529" s="5" t="str">
        <f t="shared" si="32"/>
        <v>女</v>
      </c>
      <c r="D529" s="5" t="str">
        <f>"王媛"</f>
        <v>王媛</v>
      </c>
      <c r="E529" s="6" t="s">
        <v>8</v>
      </c>
    </row>
    <row r="530" spans="1:5" ht="39.75" customHeight="1">
      <c r="A530" s="5">
        <v>527</v>
      </c>
      <c r="B530" s="5" t="s">
        <v>32</v>
      </c>
      <c r="C530" s="5" t="str">
        <f t="shared" si="32"/>
        <v>女</v>
      </c>
      <c r="D530" s="5" t="str">
        <f>"姜玉宝"</f>
        <v>姜玉宝</v>
      </c>
      <c r="E530" s="6" t="s">
        <v>8</v>
      </c>
    </row>
    <row r="531" spans="1:5" ht="39.75" customHeight="1">
      <c r="A531" s="5">
        <v>528</v>
      </c>
      <c r="B531" s="5" t="s">
        <v>32</v>
      </c>
      <c r="C531" s="5" t="str">
        <f t="shared" si="32"/>
        <v>女</v>
      </c>
      <c r="D531" s="5" t="str">
        <f>"邢诗婷"</f>
        <v>邢诗婷</v>
      </c>
      <c r="E531" s="6" t="s">
        <v>8</v>
      </c>
    </row>
    <row r="532" spans="1:5" ht="39.75" customHeight="1">
      <c r="A532" s="5">
        <v>529</v>
      </c>
      <c r="B532" s="5" t="s">
        <v>32</v>
      </c>
      <c r="C532" s="5" t="str">
        <f t="shared" si="32"/>
        <v>女</v>
      </c>
      <c r="D532" s="5" t="str">
        <f>"何秀娴"</f>
        <v>何秀娴</v>
      </c>
      <c r="E532" s="6" t="s">
        <v>8</v>
      </c>
    </row>
    <row r="533" spans="1:5" ht="39.75" customHeight="1">
      <c r="A533" s="5">
        <v>530</v>
      </c>
      <c r="B533" s="5" t="s">
        <v>32</v>
      </c>
      <c r="C533" s="5" t="str">
        <f t="shared" si="32"/>
        <v>女</v>
      </c>
      <c r="D533" s="5" t="str">
        <f>"谢宁"</f>
        <v>谢宁</v>
      </c>
      <c r="E533" s="6" t="s">
        <v>8</v>
      </c>
    </row>
    <row r="534" spans="1:5" ht="39.75" customHeight="1">
      <c r="A534" s="5">
        <v>531</v>
      </c>
      <c r="B534" s="5" t="s">
        <v>32</v>
      </c>
      <c r="C534" s="5" t="str">
        <f t="shared" si="32"/>
        <v>女</v>
      </c>
      <c r="D534" s="5" t="str">
        <f>"崔丽珠"</f>
        <v>崔丽珠</v>
      </c>
      <c r="E534" s="6" t="s">
        <v>8</v>
      </c>
    </row>
    <row r="535" spans="1:5" ht="39.75" customHeight="1">
      <c r="A535" s="5">
        <v>532</v>
      </c>
      <c r="B535" s="5" t="s">
        <v>32</v>
      </c>
      <c r="C535" s="5" t="str">
        <f t="shared" si="32"/>
        <v>女</v>
      </c>
      <c r="D535" s="5" t="str">
        <f>"王海昕"</f>
        <v>王海昕</v>
      </c>
      <c r="E535" s="6" t="s">
        <v>8</v>
      </c>
    </row>
    <row r="536" spans="1:5" ht="39.75" customHeight="1">
      <c r="A536" s="5">
        <v>533</v>
      </c>
      <c r="B536" s="5" t="s">
        <v>32</v>
      </c>
      <c r="C536" s="5" t="str">
        <f t="shared" si="32"/>
        <v>女</v>
      </c>
      <c r="D536" s="5" t="str">
        <f>"蔡雨舟"</f>
        <v>蔡雨舟</v>
      </c>
      <c r="E536" s="6" t="s">
        <v>8</v>
      </c>
    </row>
    <row r="537" spans="1:5" ht="39.75" customHeight="1">
      <c r="A537" s="5">
        <v>534</v>
      </c>
      <c r="B537" s="5" t="s">
        <v>32</v>
      </c>
      <c r="C537" s="5" t="str">
        <f t="shared" si="32"/>
        <v>女</v>
      </c>
      <c r="D537" s="5" t="str">
        <f>"林海琳"</f>
        <v>林海琳</v>
      </c>
      <c r="E537" s="6" t="s">
        <v>8</v>
      </c>
    </row>
    <row r="538" spans="1:5" ht="39.75" customHeight="1">
      <c r="A538" s="5">
        <v>535</v>
      </c>
      <c r="B538" s="5" t="s">
        <v>32</v>
      </c>
      <c r="C538" s="5" t="str">
        <f t="shared" si="32"/>
        <v>女</v>
      </c>
      <c r="D538" s="5" t="str">
        <f>"黄慧玲"</f>
        <v>黄慧玲</v>
      </c>
      <c r="E538" s="6" t="s">
        <v>8</v>
      </c>
    </row>
    <row r="539" spans="1:5" ht="39.75" customHeight="1">
      <c r="A539" s="5">
        <v>536</v>
      </c>
      <c r="B539" s="5" t="s">
        <v>32</v>
      </c>
      <c r="C539" s="5" t="str">
        <f t="shared" si="32"/>
        <v>女</v>
      </c>
      <c r="D539" s="5" t="str">
        <f>"林春媚"</f>
        <v>林春媚</v>
      </c>
      <c r="E539" s="6" t="s">
        <v>8</v>
      </c>
    </row>
    <row r="540" spans="1:5" ht="39.75" customHeight="1">
      <c r="A540" s="5">
        <v>537</v>
      </c>
      <c r="B540" s="5" t="s">
        <v>32</v>
      </c>
      <c r="C540" s="5" t="str">
        <f t="shared" si="32"/>
        <v>女</v>
      </c>
      <c r="D540" s="5" t="str">
        <f>"周瑞娜"</f>
        <v>周瑞娜</v>
      </c>
      <c r="E540" s="6" t="s">
        <v>8</v>
      </c>
    </row>
    <row r="541" spans="1:5" ht="39.75" customHeight="1">
      <c r="A541" s="5">
        <v>538</v>
      </c>
      <c r="B541" s="5" t="s">
        <v>32</v>
      </c>
      <c r="C541" s="5" t="str">
        <f t="shared" si="32"/>
        <v>女</v>
      </c>
      <c r="D541" s="5" t="str">
        <f>"苏思思"</f>
        <v>苏思思</v>
      </c>
      <c r="E541" s="6" t="s">
        <v>8</v>
      </c>
    </row>
    <row r="542" spans="1:5" ht="39.75" customHeight="1">
      <c r="A542" s="5">
        <v>539</v>
      </c>
      <c r="B542" s="5" t="s">
        <v>32</v>
      </c>
      <c r="C542" s="5" t="str">
        <f t="shared" si="32"/>
        <v>女</v>
      </c>
      <c r="D542" s="5" t="str">
        <f>"徐可心"</f>
        <v>徐可心</v>
      </c>
      <c r="E542" s="6" t="s">
        <v>8</v>
      </c>
    </row>
    <row r="543" spans="1:5" ht="39.75" customHeight="1">
      <c r="A543" s="5">
        <v>540</v>
      </c>
      <c r="B543" s="5" t="s">
        <v>32</v>
      </c>
      <c r="C543" s="5" t="str">
        <f t="shared" si="32"/>
        <v>女</v>
      </c>
      <c r="D543" s="5" t="str">
        <f>"蔡香香"</f>
        <v>蔡香香</v>
      </c>
      <c r="E543" s="6" t="s">
        <v>8</v>
      </c>
    </row>
    <row r="544" spans="1:5" ht="39.75" customHeight="1">
      <c r="A544" s="5">
        <v>541</v>
      </c>
      <c r="B544" s="5" t="s">
        <v>32</v>
      </c>
      <c r="C544" s="5" t="str">
        <f t="shared" si="32"/>
        <v>女</v>
      </c>
      <c r="D544" s="5" t="str">
        <f>"李华妹"</f>
        <v>李华妹</v>
      </c>
      <c r="E544" s="6" t="s">
        <v>8</v>
      </c>
    </row>
    <row r="545" spans="1:5" ht="39.75" customHeight="1">
      <c r="A545" s="5">
        <v>542</v>
      </c>
      <c r="B545" s="5" t="s">
        <v>32</v>
      </c>
      <c r="C545" s="5" t="str">
        <f t="shared" si="32"/>
        <v>女</v>
      </c>
      <c r="D545" s="5" t="str">
        <f>"文静"</f>
        <v>文静</v>
      </c>
      <c r="E545" s="6" t="s">
        <v>8</v>
      </c>
    </row>
    <row r="546" spans="1:5" ht="39.75" customHeight="1">
      <c r="A546" s="5">
        <v>543</v>
      </c>
      <c r="B546" s="5" t="s">
        <v>32</v>
      </c>
      <c r="C546" s="5" t="str">
        <f t="shared" si="32"/>
        <v>女</v>
      </c>
      <c r="D546" s="5" t="str">
        <f>"孙荣君"</f>
        <v>孙荣君</v>
      </c>
      <c r="E546" s="6" t="s">
        <v>8</v>
      </c>
    </row>
    <row r="547" spans="1:5" ht="39.75" customHeight="1">
      <c r="A547" s="5">
        <v>544</v>
      </c>
      <c r="B547" s="5" t="s">
        <v>32</v>
      </c>
      <c r="C547" s="5" t="str">
        <f t="shared" si="32"/>
        <v>女</v>
      </c>
      <c r="D547" s="5" t="str">
        <f>"王永莲"</f>
        <v>王永莲</v>
      </c>
      <c r="E547" s="6" t="s">
        <v>8</v>
      </c>
    </row>
    <row r="548" spans="1:5" ht="39.75" customHeight="1">
      <c r="A548" s="5">
        <v>545</v>
      </c>
      <c r="B548" s="5" t="s">
        <v>32</v>
      </c>
      <c r="C548" s="5" t="str">
        <f t="shared" si="32"/>
        <v>女</v>
      </c>
      <c r="D548" s="5" t="str">
        <f>"王娇茹"</f>
        <v>王娇茹</v>
      </c>
      <c r="E548" s="6" t="s">
        <v>8</v>
      </c>
    </row>
    <row r="549" spans="1:5" ht="39.75" customHeight="1">
      <c r="A549" s="5">
        <v>546</v>
      </c>
      <c r="B549" s="5" t="s">
        <v>32</v>
      </c>
      <c r="C549" s="5" t="str">
        <f aca="true" t="shared" si="33" ref="C549:C578">"女"</f>
        <v>女</v>
      </c>
      <c r="D549" s="5" t="str">
        <f>"田雨鑫"</f>
        <v>田雨鑫</v>
      </c>
      <c r="E549" s="6" t="s">
        <v>8</v>
      </c>
    </row>
    <row r="550" spans="1:5" ht="39.75" customHeight="1">
      <c r="A550" s="5">
        <v>547</v>
      </c>
      <c r="B550" s="5" t="s">
        <v>32</v>
      </c>
      <c r="C550" s="5" t="str">
        <f t="shared" si="33"/>
        <v>女</v>
      </c>
      <c r="D550" s="5" t="str">
        <f>"于鑫宇"</f>
        <v>于鑫宇</v>
      </c>
      <c r="E550" s="6" t="s">
        <v>8</v>
      </c>
    </row>
    <row r="551" spans="1:5" ht="39.75" customHeight="1">
      <c r="A551" s="5">
        <v>548</v>
      </c>
      <c r="B551" s="5" t="s">
        <v>32</v>
      </c>
      <c r="C551" s="5" t="str">
        <f t="shared" si="33"/>
        <v>女</v>
      </c>
      <c r="D551" s="5" t="str">
        <f>"何雅婷"</f>
        <v>何雅婷</v>
      </c>
      <c r="E551" s="6" t="s">
        <v>8</v>
      </c>
    </row>
    <row r="552" spans="1:5" ht="39.75" customHeight="1">
      <c r="A552" s="5">
        <v>549</v>
      </c>
      <c r="B552" s="5" t="s">
        <v>32</v>
      </c>
      <c r="C552" s="5" t="str">
        <f t="shared" si="33"/>
        <v>女</v>
      </c>
      <c r="D552" s="5" t="str">
        <f>"陆金玉"</f>
        <v>陆金玉</v>
      </c>
      <c r="E552" s="6" t="s">
        <v>8</v>
      </c>
    </row>
    <row r="553" spans="1:5" ht="39.75" customHeight="1">
      <c r="A553" s="5">
        <v>550</v>
      </c>
      <c r="B553" s="5" t="s">
        <v>32</v>
      </c>
      <c r="C553" s="5" t="str">
        <f t="shared" si="33"/>
        <v>女</v>
      </c>
      <c r="D553" s="5" t="str">
        <f>"韦菊"</f>
        <v>韦菊</v>
      </c>
      <c r="E553" s="6" t="s">
        <v>8</v>
      </c>
    </row>
    <row r="554" spans="1:5" ht="39.75" customHeight="1">
      <c r="A554" s="5">
        <v>551</v>
      </c>
      <c r="B554" s="5" t="s">
        <v>32</v>
      </c>
      <c r="C554" s="5" t="str">
        <f t="shared" si="33"/>
        <v>女</v>
      </c>
      <c r="D554" s="5" t="str">
        <f>"符谷丽"</f>
        <v>符谷丽</v>
      </c>
      <c r="E554" s="6" t="s">
        <v>8</v>
      </c>
    </row>
    <row r="555" spans="1:5" ht="39.75" customHeight="1">
      <c r="A555" s="5">
        <v>552</v>
      </c>
      <c r="B555" s="5" t="s">
        <v>32</v>
      </c>
      <c r="C555" s="5" t="str">
        <f t="shared" si="33"/>
        <v>女</v>
      </c>
      <c r="D555" s="5" t="str">
        <f>"韩唯一"</f>
        <v>韩唯一</v>
      </c>
      <c r="E555" s="6" t="s">
        <v>8</v>
      </c>
    </row>
    <row r="556" spans="1:5" ht="39.75" customHeight="1">
      <c r="A556" s="5">
        <v>553</v>
      </c>
      <c r="B556" s="5" t="s">
        <v>32</v>
      </c>
      <c r="C556" s="5" t="str">
        <f t="shared" si="33"/>
        <v>女</v>
      </c>
      <c r="D556" s="5" t="str">
        <f>"陈春南"</f>
        <v>陈春南</v>
      </c>
      <c r="E556" s="6" t="s">
        <v>8</v>
      </c>
    </row>
    <row r="557" spans="1:5" ht="39.75" customHeight="1">
      <c r="A557" s="5">
        <v>554</v>
      </c>
      <c r="B557" s="5" t="s">
        <v>32</v>
      </c>
      <c r="C557" s="5" t="str">
        <f t="shared" si="33"/>
        <v>女</v>
      </c>
      <c r="D557" s="5" t="str">
        <f>"刘春晗"</f>
        <v>刘春晗</v>
      </c>
      <c r="E557" s="6" t="s">
        <v>8</v>
      </c>
    </row>
    <row r="558" spans="1:5" ht="39.75" customHeight="1">
      <c r="A558" s="5">
        <v>555</v>
      </c>
      <c r="B558" s="5" t="s">
        <v>32</v>
      </c>
      <c r="C558" s="5" t="str">
        <f t="shared" si="33"/>
        <v>女</v>
      </c>
      <c r="D558" s="5" t="str">
        <f>"陈昕"</f>
        <v>陈昕</v>
      </c>
      <c r="E558" s="6" t="s">
        <v>8</v>
      </c>
    </row>
    <row r="559" spans="1:5" ht="39.75" customHeight="1">
      <c r="A559" s="5">
        <v>556</v>
      </c>
      <c r="B559" s="5" t="s">
        <v>32</v>
      </c>
      <c r="C559" s="5" t="str">
        <f t="shared" si="33"/>
        <v>女</v>
      </c>
      <c r="D559" s="5" t="str">
        <f>"任雅男"</f>
        <v>任雅男</v>
      </c>
      <c r="E559" s="6" t="s">
        <v>8</v>
      </c>
    </row>
    <row r="560" spans="1:5" ht="39.75" customHeight="1">
      <c r="A560" s="5">
        <v>557</v>
      </c>
      <c r="B560" s="5" t="s">
        <v>32</v>
      </c>
      <c r="C560" s="5" t="str">
        <f t="shared" si="33"/>
        <v>女</v>
      </c>
      <c r="D560" s="5" t="str">
        <f>"邝素雀"</f>
        <v>邝素雀</v>
      </c>
      <c r="E560" s="6" t="s">
        <v>8</v>
      </c>
    </row>
    <row r="561" spans="1:5" ht="39.75" customHeight="1">
      <c r="A561" s="5">
        <v>558</v>
      </c>
      <c r="B561" s="5" t="s">
        <v>32</v>
      </c>
      <c r="C561" s="5" t="str">
        <f t="shared" si="33"/>
        <v>女</v>
      </c>
      <c r="D561" s="5" t="str">
        <f>"张天宇"</f>
        <v>张天宇</v>
      </c>
      <c r="E561" s="6" t="s">
        <v>8</v>
      </c>
    </row>
    <row r="562" spans="1:5" ht="39.75" customHeight="1">
      <c r="A562" s="5">
        <v>559</v>
      </c>
      <c r="B562" s="5" t="s">
        <v>33</v>
      </c>
      <c r="C562" s="5" t="str">
        <f t="shared" si="33"/>
        <v>女</v>
      </c>
      <c r="D562" s="5" t="str">
        <f>"吴頔"</f>
        <v>吴頔</v>
      </c>
      <c r="E562" s="6" t="s">
        <v>8</v>
      </c>
    </row>
    <row r="563" spans="1:5" ht="39.75" customHeight="1">
      <c r="A563" s="5">
        <v>560</v>
      </c>
      <c r="B563" s="5" t="s">
        <v>33</v>
      </c>
      <c r="C563" s="5" t="str">
        <f t="shared" si="33"/>
        <v>女</v>
      </c>
      <c r="D563" s="5" t="str">
        <f>"牟金星"</f>
        <v>牟金星</v>
      </c>
      <c r="E563" s="6" t="s">
        <v>8</v>
      </c>
    </row>
    <row r="564" spans="1:5" ht="39.75" customHeight="1">
      <c r="A564" s="5">
        <v>561</v>
      </c>
      <c r="B564" s="5" t="s">
        <v>33</v>
      </c>
      <c r="C564" s="5" t="str">
        <f t="shared" si="33"/>
        <v>女</v>
      </c>
      <c r="D564" s="5" t="str">
        <f>"倪金霞"</f>
        <v>倪金霞</v>
      </c>
      <c r="E564" s="6" t="s">
        <v>8</v>
      </c>
    </row>
    <row r="565" spans="1:5" ht="39.75" customHeight="1">
      <c r="A565" s="5">
        <v>562</v>
      </c>
      <c r="B565" s="5" t="s">
        <v>33</v>
      </c>
      <c r="C565" s="5" t="str">
        <f t="shared" si="33"/>
        <v>女</v>
      </c>
      <c r="D565" s="5" t="str">
        <f>"徐锦雯"</f>
        <v>徐锦雯</v>
      </c>
      <c r="E565" s="6" t="s">
        <v>8</v>
      </c>
    </row>
    <row r="566" spans="1:5" ht="39.75" customHeight="1">
      <c r="A566" s="5">
        <v>563</v>
      </c>
      <c r="B566" s="5" t="s">
        <v>33</v>
      </c>
      <c r="C566" s="5" t="str">
        <f t="shared" si="33"/>
        <v>女</v>
      </c>
      <c r="D566" s="5" t="str">
        <f>"王柃娅"</f>
        <v>王柃娅</v>
      </c>
      <c r="E566" s="6" t="s">
        <v>8</v>
      </c>
    </row>
    <row r="567" spans="1:5" ht="39.75" customHeight="1">
      <c r="A567" s="5">
        <v>564</v>
      </c>
      <c r="B567" s="5" t="s">
        <v>33</v>
      </c>
      <c r="C567" s="5" t="str">
        <f t="shared" si="33"/>
        <v>女</v>
      </c>
      <c r="D567" s="5" t="str">
        <f>"杨雯玉"</f>
        <v>杨雯玉</v>
      </c>
      <c r="E567" s="6" t="s">
        <v>8</v>
      </c>
    </row>
    <row r="568" spans="1:5" ht="39.75" customHeight="1">
      <c r="A568" s="5">
        <v>565</v>
      </c>
      <c r="B568" s="5" t="s">
        <v>33</v>
      </c>
      <c r="C568" s="5" t="str">
        <f t="shared" si="33"/>
        <v>女</v>
      </c>
      <c r="D568" s="5" t="str">
        <f>"梁皓"</f>
        <v>梁皓</v>
      </c>
      <c r="E568" s="6" t="s">
        <v>8</v>
      </c>
    </row>
    <row r="569" spans="1:5" ht="39.75" customHeight="1">
      <c r="A569" s="5">
        <v>566</v>
      </c>
      <c r="B569" s="5" t="s">
        <v>33</v>
      </c>
      <c r="C569" s="5" t="str">
        <f t="shared" si="33"/>
        <v>女</v>
      </c>
      <c r="D569" s="5" t="str">
        <f>"林一荟"</f>
        <v>林一荟</v>
      </c>
      <c r="E569" s="6" t="s">
        <v>8</v>
      </c>
    </row>
    <row r="570" spans="1:5" ht="39.75" customHeight="1">
      <c r="A570" s="5">
        <v>567</v>
      </c>
      <c r="B570" s="5" t="s">
        <v>33</v>
      </c>
      <c r="C570" s="5" t="str">
        <f t="shared" si="33"/>
        <v>女</v>
      </c>
      <c r="D570" s="5" t="str">
        <f>"毛佩儿"</f>
        <v>毛佩儿</v>
      </c>
      <c r="E570" s="6" t="s">
        <v>8</v>
      </c>
    </row>
    <row r="571" spans="1:5" ht="39.75" customHeight="1">
      <c r="A571" s="5">
        <v>568</v>
      </c>
      <c r="B571" s="5" t="s">
        <v>33</v>
      </c>
      <c r="C571" s="5" t="str">
        <f t="shared" si="33"/>
        <v>女</v>
      </c>
      <c r="D571" s="5" t="str">
        <f>"马梓轩"</f>
        <v>马梓轩</v>
      </c>
      <c r="E571" s="6" t="s">
        <v>8</v>
      </c>
    </row>
    <row r="572" spans="1:5" ht="39.75" customHeight="1">
      <c r="A572" s="5">
        <v>569</v>
      </c>
      <c r="B572" s="5" t="s">
        <v>33</v>
      </c>
      <c r="C572" s="5" t="str">
        <f t="shared" si="33"/>
        <v>女</v>
      </c>
      <c r="D572" s="5" t="str">
        <f>"王芸"</f>
        <v>王芸</v>
      </c>
      <c r="E572" s="6" t="s">
        <v>8</v>
      </c>
    </row>
    <row r="573" spans="1:5" ht="39.75" customHeight="1">
      <c r="A573" s="5">
        <v>570</v>
      </c>
      <c r="B573" s="5" t="s">
        <v>33</v>
      </c>
      <c r="C573" s="5" t="str">
        <f t="shared" si="33"/>
        <v>女</v>
      </c>
      <c r="D573" s="5" t="str">
        <f>"王碧瑶"</f>
        <v>王碧瑶</v>
      </c>
      <c r="E573" s="6" t="s">
        <v>8</v>
      </c>
    </row>
    <row r="574" spans="1:5" ht="39.75" customHeight="1">
      <c r="A574" s="5">
        <v>571</v>
      </c>
      <c r="B574" s="5" t="s">
        <v>33</v>
      </c>
      <c r="C574" s="5" t="str">
        <f t="shared" si="33"/>
        <v>女</v>
      </c>
      <c r="D574" s="5" t="str">
        <f>"王陌萱"</f>
        <v>王陌萱</v>
      </c>
      <c r="E574" s="6" t="s">
        <v>8</v>
      </c>
    </row>
    <row r="575" spans="1:5" ht="39.75" customHeight="1">
      <c r="A575" s="5">
        <v>572</v>
      </c>
      <c r="B575" s="5" t="s">
        <v>33</v>
      </c>
      <c r="C575" s="5" t="str">
        <f t="shared" si="33"/>
        <v>女</v>
      </c>
      <c r="D575" s="5" t="str">
        <f>"陈家伊"</f>
        <v>陈家伊</v>
      </c>
      <c r="E575" s="6" t="s">
        <v>8</v>
      </c>
    </row>
    <row r="576" spans="1:5" ht="39.75" customHeight="1">
      <c r="A576" s="5">
        <v>573</v>
      </c>
      <c r="B576" s="5" t="s">
        <v>33</v>
      </c>
      <c r="C576" s="5" t="str">
        <f t="shared" si="33"/>
        <v>女</v>
      </c>
      <c r="D576" s="5" t="str">
        <f>"洪祺晴"</f>
        <v>洪祺晴</v>
      </c>
      <c r="E576" s="6" t="s">
        <v>8</v>
      </c>
    </row>
    <row r="577" spans="1:5" ht="39.75" customHeight="1">
      <c r="A577" s="5">
        <v>574</v>
      </c>
      <c r="B577" s="5" t="s">
        <v>33</v>
      </c>
      <c r="C577" s="5" t="str">
        <f t="shared" si="33"/>
        <v>女</v>
      </c>
      <c r="D577" s="5" t="str">
        <f>"杜洪晨"</f>
        <v>杜洪晨</v>
      </c>
      <c r="E577" s="6" t="s">
        <v>8</v>
      </c>
    </row>
    <row r="578" spans="1:5" ht="39.75" customHeight="1">
      <c r="A578" s="5">
        <v>575</v>
      </c>
      <c r="B578" s="5" t="s">
        <v>33</v>
      </c>
      <c r="C578" s="5" t="str">
        <f t="shared" si="33"/>
        <v>女</v>
      </c>
      <c r="D578" s="5" t="str">
        <f>"康珮瑶"</f>
        <v>康珮瑶</v>
      </c>
      <c r="E578" s="6" t="s">
        <v>8</v>
      </c>
    </row>
    <row r="579" spans="1:5" ht="39.75" customHeight="1">
      <c r="A579" s="5">
        <v>576</v>
      </c>
      <c r="B579" s="5" t="s">
        <v>33</v>
      </c>
      <c r="C579" s="5" t="str">
        <f>"男"</f>
        <v>男</v>
      </c>
      <c r="D579" s="5" t="str">
        <f>"蔡景新"</f>
        <v>蔡景新</v>
      </c>
      <c r="E579" s="6" t="s">
        <v>8</v>
      </c>
    </row>
    <row r="580" spans="1:5" ht="39.75" customHeight="1">
      <c r="A580" s="5">
        <v>577</v>
      </c>
      <c r="B580" s="5" t="s">
        <v>34</v>
      </c>
      <c r="C580" s="5" t="str">
        <f>"男"</f>
        <v>男</v>
      </c>
      <c r="D580" s="5" t="str">
        <f>"潘家昌"</f>
        <v>潘家昌</v>
      </c>
      <c r="E580" s="6" t="s">
        <v>8</v>
      </c>
    </row>
    <row r="581" spans="1:5" ht="39.75" customHeight="1">
      <c r="A581" s="5">
        <v>578</v>
      </c>
      <c r="B581" s="5" t="s">
        <v>34</v>
      </c>
      <c r="C581" s="5" t="str">
        <f aca="true" t="shared" si="34" ref="C581:C592">"女"</f>
        <v>女</v>
      </c>
      <c r="D581" s="5" t="str">
        <f>"周亮"</f>
        <v>周亮</v>
      </c>
      <c r="E581" s="6" t="s">
        <v>8</v>
      </c>
    </row>
    <row r="582" spans="1:5" ht="39.75" customHeight="1">
      <c r="A582" s="5">
        <v>579</v>
      </c>
      <c r="B582" s="5" t="s">
        <v>34</v>
      </c>
      <c r="C582" s="5" t="str">
        <f t="shared" si="34"/>
        <v>女</v>
      </c>
      <c r="D582" s="5" t="str">
        <f>"张敬春"</f>
        <v>张敬春</v>
      </c>
      <c r="E582" s="6" t="s">
        <v>8</v>
      </c>
    </row>
    <row r="583" spans="1:5" ht="39.75" customHeight="1">
      <c r="A583" s="5">
        <v>580</v>
      </c>
      <c r="B583" s="5" t="s">
        <v>34</v>
      </c>
      <c r="C583" s="5" t="str">
        <f t="shared" si="34"/>
        <v>女</v>
      </c>
      <c r="D583" s="5" t="str">
        <f>"潘红宇"</f>
        <v>潘红宇</v>
      </c>
      <c r="E583" s="6" t="s">
        <v>8</v>
      </c>
    </row>
    <row r="584" spans="1:5" ht="39.75" customHeight="1">
      <c r="A584" s="5">
        <v>581</v>
      </c>
      <c r="B584" s="5" t="s">
        <v>34</v>
      </c>
      <c r="C584" s="5" t="str">
        <f t="shared" si="34"/>
        <v>女</v>
      </c>
      <c r="D584" s="5" t="str">
        <f>"毛惠慰"</f>
        <v>毛惠慰</v>
      </c>
      <c r="E584" s="6" t="s">
        <v>8</v>
      </c>
    </row>
    <row r="585" spans="1:5" ht="39.75" customHeight="1">
      <c r="A585" s="5">
        <v>582</v>
      </c>
      <c r="B585" s="5" t="s">
        <v>34</v>
      </c>
      <c r="C585" s="5" t="str">
        <f t="shared" si="34"/>
        <v>女</v>
      </c>
      <c r="D585" s="5" t="str">
        <f>"文玲"</f>
        <v>文玲</v>
      </c>
      <c r="E585" s="6" t="s">
        <v>8</v>
      </c>
    </row>
    <row r="586" spans="1:5" ht="39.75" customHeight="1">
      <c r="A586" s="5">
        <v>583</v>
      </c>
      <c r="B586" s="5" t="s">
        <v>34</v>
      </c>
      <c r="C586" s="5" t="str">
        <f t="shared" si="34"/>
        <v>女</v>
      </c>
      <c r="D586" s="5" t="str">
        <f>"陈芳"</f>
        <v>陈芳</v>
      </c>
      <c r="E586" s="6" t="s">
        <v>8</v>
      </c>
    </row>
    <row r="587" spans="1:5" ht="39.75" customHeight="1">
      <c r="A587" s="5">
        <v>584</v>
      </c>
      <c r="B587" s="5" t="s">
        <v>34</v>
      </c>
      <c r="C587" s="5" t="str">
        <f t="shared" si="34"/>
        <v>女</v>
      </c>
      <c r="D587" s="5" t="str">
        <f>"罗秋娜"</f>
        <v>罗秋娜</v>
      </c>
      <c r="E587" s="6" t="s">
        <v>8</v>
      </c>
    </row>
    <row r="588" spans="1:5" ht="39.75" customHeight="1">
      <c r="A588" s="5">
        <v>585</v>
      </c>
      <c r="B588" s="5" t="s">
        <v>34</v>
      </c>
      <c r="C588" s="5" t="str">
        <f t="shared" si="34"/>
        <v>女</v>
      </c>
      <c r="D588" s="5" t="str">
        <f>"吴美苗"</f>
        <v>吴美苗</v>
      </c>
      <c r="E588" s="6" t="s">
        <v>8</v>
      </c>
    </row>
    <row r="589" spans="1:5" ht="39.75" customHeight="1">
      <c r="A589" s="5">
        <v>586</v>
      </c>
      <c r="B589" s="5" t="s">
        <v>35</v>
      </c>
      <c r="C589" s="5" t="str">
        <f t="shared" si="34"/>
        <v>女</v>
      </c>
      <c r="D589" s="5" t="str">
        <f>"容贤姿"</f>
        <v>容贤姿</v>
      </c>
      <c r="E589" s="6" t="s">
        <v>8</v>
      </c>
    </row>
    <row r="590" spans="1:5" ht="39.75" customHeight="1">
      <c r="A590" s="5">
        <v>587</v>
      </c>
      <c r="B590" s="5" t="s">
        <v>35</v>
      </c>
      <c r="C590" s="5" t="str">
        <f t="shared" si="34"/>
        <v>女</v>
      </c>
      <c r="D590" s="5" t="str">
        <f>"张凤茹"</f>
        <v>张凤茹</v>
      </c>
      <c r="E590" s="6" t="s">
        <v>8</v>
      </c>
    </row>
    <row r="591" spans="1:5" ht="39.75" customHeight="1">
      <c r="A591" s="5">
        <v>588</v>
      </c>
      <c r="B591" s="5" t="s">
        <v>35</v>
      </c>
      <c r="C591" s="5" t="str">
        <f t="shared" si="34"/>
        <v>女</v>
      </c>
      <c r="D591" s="5" t="str">
        <f>"张露月"</f>
        <v>张露月</v>
      </c>
      <c r="E591" s="6" t="s">
        <v>8</v>
      </c>
    </row>
    <row r="592" spans="1:5" ht="39.75" customHeight="1">
      <c r="A592" s="5">
        <v>589</v>
      </c>
      <c r="B592" s="5" t="s">
        <v>35</v>
      </c>
      <c r="C592" s="5" t="str">
        <f t="shared" si="34"/>
        <v>女</v>
      </c>
      <c r="D592" s="5" t="str">
        <f>"关雨琦"</f>
        <v>关雨琦</v>
      </c>
      <c r="E592" s="6" t="s">
        <v>8</v>
      </c>
    </row>
    <row r="593" spans="1:5" ht="39.75" customHeight="1">
      <c r="A593" s="5">
        <v>590</v>
      </c>
      <c r="B593" s="5" t="s">
        <v>35</v>
      </c>
      <c r="C593" s="5" t="str">
        <f>"男"</f>
        <v>男</v>
      </c>
      <c r="D593" s="5" t="str">
        <f>"胡粟文"</f>
        <v>胡粟文</v>
      </c>
      <c r="E593" s="6" t="s">
        <v>8</v>
      </c>
    </row>
    <row r="594" spans="1:5" ht="39.75" customHeight="1">
      <c r="A594" s="5">
        <v>591</v>
      </c>
      <c r="B594" s="5" t="s">
        <v>35</v>
      </c>
      <c r="C594" s="5" t="str">
        <f>"女"</f>
        <v>女</v>
      </c>
      <c r="D594" s="5" t="str">
        <f>"伍晶"</f>
        <v>伍晶</v>
      </c>
      <c r="E594" s="6" t="s">
        <v>8</v>
      </c>
    </row>
    <row r="595" spans="1:5" ht="39.75" customHeight="1">
      <c r="A595" s="5">
        <v>592</v>
      </c>
      <c r="B595" s="5" t="s">
        <v>36</v>
      </c>
      <c r="C595" s="5" t="str">
        <f>"女"</f>
        <v>女</v>
      </c>
      <c r="D595" s="5" t="str">
        <f>"冯玥"</f>
        <v>冯玥</v>
      </c>
      <c r="E595" s="6" t="s">
        <v>8</v>
      </c>
    </row>
    <row r="596" spans="1:5" ht="39.75" customHeight="1">
      <c r="A596" s="5">
        <v>593</v>
      </c>
      <c r="B596" s="5" t="s">
        <v>36</v>
      </c>
      <c r="C596" s="5" t="str">
        <f>"男"</f>
        <v>男</v>
      </c>
      <c r="D596" s="5" t="str">
        <f>"吴为鹏"</f>
        <v>吴为鹏</v>
      </c>
      <c r="E596" s="6" t="s">
        <v>8</v>
      </c>
    </row>
    <row r="597" spans="1:5" ht="39.75" customHeight="1">
      <c r="A597" s="5">
        <v>594</v>
      </c>
      <c r="B597" s="5" t="s">
        <v>36</v>
      </c>
      <c r="C597" s="5" t="str">
        <f aca="true" t="shared" si="35" ref="C597:C602">"女"</f>
        <v>女</v>
      </c>
      <c r="D597" s="5" t="str">
        <f>"陈丽锦"</f>
        <v>陈丽锦</v>
      </c>
      <c r="E597" s="6" t="s">
        <v>8</v>
      </c>
    </row>
    <row r="598" spans="1:5" ht="39.75" customHeight="1">
      <c r="A598" s="5">
        <v>595</v>
      </c>
      <c r="B598" s="5" t="s">
        <v>36</v>
      </c>
      <c r="C598" s="5" t="str">
        <f t="shared" si="35"/>
        <v>女</v>
      </c>
      <c r="D598" s="5" t="str">
        <f>"张子薇"</f>
        <v>张子薇</v>
      </c>
      <c r="E598" s="6" t="s">
        <v>8</v>
      </c>
    </row>
    <row r="599" spans="1:5" ht="39.75" customHeight="1">
      <c r="A599" s="5">
        <v>596</v>
      </c>
      <c r="B599" s="5" t="s">
        <v>36</v>
      </c>
      <c r="C599" s="5" t="str">
        <f t="shared" si="35"/>
        <v>女</v>
      </c>
      <c r="D599" s="5" t="str">
        <f>"张晓阳"</f>
        <v>张晓阳</v>
      </c>
      <c r="E599" s="6" t="s">
        <v>8</v>
      </c>
    </row>
    <row r="600" spans="1:5" ht="39.75" customHeight="1">
      <c r="A600" s="5">
        <v>597</v>
      </c>
      <c r="B600" s="5" t="s">
        <v>36</v>
      </c>
      <c r="C600" s="5" t="str">
        <f t="shared" si="35"/>
        <v>女</v>
      </c>
      <c r="D600" s="5" t="str">
        <f>"陈秋瑾"</f>
        <v>陈秋瑾</v>
      </c>
      <c r="E600" s="6" t="s">
        <v>8</v>
      </c>
    </row>
    <row r="601" spans="1:5" ht="39.75" customHeight="1">
      <c r="A601" s="5">
        <v>598</v>
      </c>
      <c r="B601" s="5" t="s">
        <v>36</v>
      </c>
      <c r="C601" s="5" t="str">
        <f t="shared" si="35"/>
        <v>女</v>
      </c>
      <c r="D601" s="5" t="str">
        <f>"刘倩"</f>
        <v>刘倩</v>
      </c>
      <c r="E601" s="6" t="s">
        <v>8</v>
      </c>
    </row>
    <row r="602" spans="1:5" ht="39.75" customHeight="1">
      <c r="A602" s="5">
        <v>599</v>
      </c>
      <c r="B602" s="5" t="s">
        <v>36</v>
      </c>
      <c r="C602" s="5" t="str">
        <f t="shared" si="35"/>
        <v>女</v>
      </c>
      <c r="D602" s="5" t="str">
        <f>"舒眉"</f>
        <v>舒眉</v>
      </c>
      <c r="E602" s="6" t="s">
        <v>8</v>
      </c>
    </row>
    <row r="603" spans="1:5" ht="39.75" customHeight="1">
      <c r="A603" s="5">
        <v>600</v>
      </c>
      <c r="B603" s="5" t="s">
        <v>36</v>
      </c>
      <c r="C603" s="5" t="str">
        <f>"男"</f>
        <v>男</v>
      </c>
      <c r="D603" s="5" t="str">
        <f>"杨胜云"</f>
        <v>杨胜云</v>
      </c>
      <c r="E603" s="6" t="s">
        <v>8</v>
      </c>
    </row>
    <row r="604" spans="1:5" ht="39.75" customHeight="1">
      <c r="A604" s="5">
        <v>601</v>
      </c>
      <c r="B604" s="5" t="s">
        <v>36</v>
      </c>
      <c r="C604" s="5" t="str">
        <f aca="true" t="shared" si="36" ref="C604:C606">"女"</f>
        <v>女</v>
      </c>
      <c r="D604" s="5" t="str">
        <f>"吴海丁"</f>
        <v>吴海丁</v>
      </c>
      <c r="E604" s="6" t="s">
        <v>8</v>
      </c>
    </row>
    <row r="605" spans="1:5" ht="39.75" customHeight="1">
      <c r="A605" s="5">
        <v>602</v>
      </c>
      <c r="B605" s="5" t="s">
        <v>36</v>
      </c>
      <c r="C605" s="5" t="str">
        <f t="shared" si="36"/>
        <v>女</v>
      </c>
      <c r="D605" s="5" t="str">
        <f>"符慧"</f>
        <v>符慧</v>
      </c>
      <c r="E605" s="6" t="s">
        <v>8</v>
      </c>
    </row>
    <row r="606" spans="1:5" ht="39.75" customHeight="1">
      <c r="A606" s="5">
        <v>603</v>
      </c>
      <c r="B606" s="5" t="s">
        <v>36</v>
      </c>
      <c r="C606" s="5" t="str">
        <f t="shared" si="36"/>
        <v>女</v>
      </c>
      <c r="D606" s="5" t="str">
        <f>"邓惠中"</f>
        <v>邓惠中</v>
      </c>
      <c r="E606" s="6" t="s">
        <v>8</v>
      </c>
    </row>
    <row r="607" spans="1:5" ht="39.75" customHeight="1">
      <c r="A607" s="5">
        <v>604</v>
      </c>
      <c r="B607" s="5" t="s">
        <v>36</v>
      </c>
      <c r="C607" s="5" t="str">
        <f>"男"</f>
        <v>男</v>
      </c>
      <c r="D607" s="5" t="str">
        <f>"赵杰"</f>
        <v>赵杰</v>
      </c>
      <c r="E607" s="6" t="s">
        <v>8</v>
      </c>
    </row>
  </sheetData>
  <sheetProtection/>
  <autoFilter ref="A3:E607"/>
  <mergeCells count="2">
    <mergeCell ref="A1:E1"/>
    <mergeCell ref="A2:E2"/>
  </mergeCells>
  <printOptions/>
  <pageMargins left="0.5902777777777778" right="0.4722222222222222" top="0.3145833333333333" bottom="0.3541666666666667" header="0.15694444444444444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kidd</dc:creator>
  <cp:keywords/>
  <dc:description/>
  <cp:lastModifiedBy>ivy</cp:lastModifiedBy>
  <dcterms:created xsi:type="dcterms:W3CDTF">2016-12-02T08:54:00Z</dcterms:created>
  <dcterms:modified xsi:type="dcterms:W3CDTF">2021-09-04T00:29:04Z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5D0D193AE7E4480B82E896CEAEFFA482</vt:lpwstr>
  </property>
</Properties>
</file>