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专业测试人员名单" sheetId="1" r:id="rId1"/>
  </sheets>
  <calcPr calcId="144525"/>
</workbook>
</file>

<file path=xl/sharedStrings.xml><?xml version="1.0" encoding="utf-8"?>
<sst xmlns="http://schemas.openxmlformats.org/spreadsheetml/2006/main" count="7" uniqueCount="7">
  <si>
    <t>附件1：专业测试人员名单</t>
  </si>
  <si>
    <t>序号</t>
  </si>
  <si>
    <t>岗位代码</t>
  </si>
  <si>
    <t>姓名</t>
  </si>
  <si>
    <t>准考证号</t>
  </si>
  <si>
    <t>备注</t>
  </si>
  <si>
    <t xml:space="preserve">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</si>
</sst>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6" borderId="3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"/>
  <sheetViews>
    <sheetView tabSelected="1" topLeftCell="A232" workbookViewId="0">
      <selection activeCell="L238" sqref="L238"/>
    </sheetView>
  </sheetViews>
  <sheetFormatPr defaultColWidth="9" defaultRowHeight="15.6" outlineLevelCol="4"/>
  <cols>
    <col min="1" max="1" width="6.25" style="1" customWidth="1"/>
    <col min="2" max="2" width="10.625" style="1" customWidth="1"/>
    <col min="3" max="3" width="9.625" style="1" customWidth="1"/>
    <col min="4" max="4" width="18.25" style="1" customWidth="1"/>
    <col min="5" max="5" width="7.625" style="2" customWidth="1"/>
    <col min="6" max="16384" width="9" style="2"/>
  </cols>
  <sheetData>
    <row r="1" ht="24.75" customHeight="1" spans="1:5">
      <c r="A1" s="3" t="s">
        <v>0</v>
      </c>
      <c r="B1" s="3"/>
      <c r="C1" s="3"/>
      <c r="D1" s="3"/>
      <c r="E1" s="3"/>
    </row>
    <row r="2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9.5" customHeight="1" spans="1:5">
      <c r="A3" s="4">
        <v>1</v>
      </c>
      <c r="B3" s="4" t="str">
        <f t="shared" ref="B3:B5" si="0">"9903001"</f>
        <v>9903001</v>
      </c>
      <c r="C3" s="4" t="str">
        <f>"王艳"</f>
        <v>王艳</v>
      </c>
      <c r="D3" s="4" t="str">
        <f>"202106260102"</f>
        <v>202106260102</v>
      </c>
      <c r="E3" s="6"/>
    </row>
    <row r="4" ht="19.5" customHeight="1" spans="1:5">
      <c r="A4" s="4">
        <v>2</v>
      </c>
      <c r="B4" s="4" t="str">
        <f t="shared" si="0"/>
        <v>9903001</v>
      </c>
      <c r="C4" s="4" t="str">
        <f>"万文祥"</f>
        <v>万文祥</v>
      </c>
      <c r="D4" s="4" t="str">
        <f>"202106260120"</f>
        <v>202106260120</v>
      </c>
      <c r="E4" s="6"/>
    </row>
    <row r="5" ht="19.5" customHeight="1" spans="1:5">
      <c r="A5" s="4">
        <v>3</v>
      </c>
      <c r="B5" s="4" t="str">
        <f t="shared" si="0"/>
        <v>9903001</v>
      </c>
      <c r="C5" s="4" t="str">
        <f>"李琦"</f>
        <v>李琦</v>
      </c>
      <c r="D5" s="4" t="str">
        <f>"202106260202"</f>
        <v>202106260202</v>
      </c>
      <c r="E5" s="6"/>
    </row>
    <row r="6" ht="19.5" customHeight="1" spans="1:5">
      <c r="A6" s="4">
        <v>4</v>
      </c>
      <c r="B6" s="4" t="str">
        <f t="shared" ref="B6:B9" si="1">"9903002"</f>
        <v>9903002</v>
      </c>
      <c r="C6" s="4" t="str">
        <f>"孙阿强"</f>
        <v>孙阿强</v>
      </c>
      <c r="D6" s="4" t="str">
        <f>"202106260228"</f>
        <v>202106260228</v>
      </c>
      <c r="E6" s="6"/>
    </row>
    <row r="7" ht="19.5" customHeight="1" spans="1:5">
      <c r="A7" s="4">
        <v>5</v>
      </c>
      <c r="B7" s="4" t="str">
        <f t="shared" si="1"/>
        <v>9903002</v>
      </c>
      <c r="C7" s="4" t="str">
        <f>"庄福祥"</f>
        <v>庄福祥</v>
      </c>
      <c r="D7" s="4" t="str">
        <f>"202106260309"</f>
        <v>202106260309</v>
      </c>
      <c r="E7" s="6"/>
    </row>
    <row r="8" ht="19.5" customHeight="1" spans="1:5">
      <c r="A8" s="4">
        <v>6</v>
      </c>
      <c r="B8" s="4" t="str">
        <f t="shared" si="1"/>
        <v>9903002</v>
      </c>
      <c r="C8" s="4" t="str">
        <f>"邹成翔"</f>
        <v>邹成翔</v>
      </c>
      <c r="D8" s="4" t="str">
        <f>"202106260219"</f>
        <v>202106260219</v>
      </c>
      <c r="E8" s="6"/>
    </row>
    <row r="9" ht="19.5" customHeight="1" spans="1:5">
      <c r="A9" s="4">
        <v>7</v>
      </c>
      <c r="B9" s="4" t="str">
        <f t="shared" si="1"/>
        <v>9903002</v>
      </c>
      <c r="C9" s="4" t="str">
        <f>"孟令恒"</f>
        <v>孟令恒</v>
      </c>
      <c r="D9" s="4" t="str">
        <f>"202106260231"</f>
        <v>202106260231</v>
      </c>
      <c r="E9" s="6"/>
    </row>
    <row r="10" ht="19.5" customHeight="1" spans="1:5">
      <c r="A10" s="4">
        <v>8</v>
      </c>
      <c r="B10" s="4" t="str">
        <f t="shared" ref="B10:B12" si="2">"9903003"</f>
        <v>9903003</v>
      </c>
      <c r="C10" s="4" t="str">
        <f>"赵瑞"</f>
        <v>赵瑞</v>
      </c>
      <c r="D10" s="4" t="str">
        <f>"202106260321"</f>
        <v>202106260321</v>
      </c>
      <c r="E10" s="6"/>
    </row>
    <row r="11" ht="19.5" customHeight="1" spans="1:5">
      <c r="A11" s="4">
        <v>9</v>
      </c>
      <c r="B11" s="4" t="str">
        <f t="shared" si="2"/>
        <v>9903003</v>
      </c>
      <c r="C11" s="4" t="str">
        <f>"吴言亮"</f>
        <v>吴言亮</v>
      </c>
      <c r="D11" s="4" t="str">
        <f>"202106260318"</f>
        <v>202106260318</v>
      </c>
      <c r="E11" s="6"/>
    </row>
    <row r="12" ht="19.5" customHeight="1" spans="1:5">
      <c r="A12" s="4">
        <v>10</v>
      </c>
      <c r="B12" s="4" t="str">
        <f t="shared" si="2"/>
        <v>9903003</v>
      </c>
      <c r="C12" s="4" t="str">
        <f>"徐丰顺"</f>
        <v>徐丰顺</v>
      </c>
      <c r="D12" s="4" t="str">
        <f>"202106260322"</f>
        <v>202106260322</v>
      </c>
      <c r="E12" s="6"/>
    </row>
    <row r="13" ht="19.5" customHeight="1" spans="1:5">
      <c r="A13" s="4" t="s">
        <v>6</v>
      </c>
      <c r="B13" s="4" t="str">
        <f t="shared" ref="B13:B14" si="3">"9903004"</f>
        <v>9903004</v>
      </c>
      <c r="C13" s="4" t="str">
        <f>"刘姝洁"</f>
        <v>刘姝洁</v>
      </c>
      <c r="D13" s="4" t="str">
        <f>"202106260402"</f>
        <v>202106260402</v>
      </c>
      <c r="E13" s="6"/>
    </row>
    <row r="14" ht="19.5" customHeight="1" spans="1:5">
      <c r="A14" s="4">
        <v>12</v>
      </c>
      <c r="B14" s="4" t="str">
        <f t="shared" si="3"/>
        <v>9903004</v>
      </c>
      <c r="C14" s="4" t="str">
        <f>"朱青青"</f>
        <v>朱青青</v>
      </c>
      <c r="D14" s="4" t="str">
        <f>"202106260331"</f>
        <v>202106260331</v>
      </c>
      <c r="E14" s="6"/>
    </row>
    <row r="15" ht="19.5" customHeight="1" spans="1:5">
      <c r="A15" s="4">
        <v>13</v>
      </c>
      <c r="B15" s="4" t="str">
        <f t="shared" ref="B15:B17" si="4">"9903005"</f>
        <v>9903005</v>
      </c>
      <c r="C15" s="4" t="str">
        <f>"纪忠杰"</f>
        <v>纪忠杰</v>
      </c>
      <c r="D15" s="4" t="str">
        <f>"202106260608"</f>
        <v>202106260608</v>
      </c>
      <c r="E15" s="6"/>
    </row>
    <row r="16" ht="19.5" customHeight="1" spans="1:5">
      <c r="A16" s="4">
        <v>14</v>
      </c>
      <c r="B16" s="4" t="str">
        <f t="shared" si="4"/>
        <v>9903005</v>
      </c>
      <c r="C16" s="4" t="str">
        <f>"毛润 "</f>
        <v>毛润 </v>
      </c>
      <c r="D16" s="4" t="str">
        <f>"202106260606"</f>
        <v>202106260606</v>
      </c>
      <c r="E16" s="6"/>
    </row>
    <row r="17" ht="19.5" customHeight="1" spans="1:5">
      <c r="A17" s="4">
        <v>15</v>
      </c>
      <c r="B17" s="4" t="str">
        <f t="shared" si="4"/>
        <v>9903005</v>
      </c>
      <c r="C17" s="4" t="str">
        <f>"刘义涛"</f>
        <v>刘义涛</v>
      </c>
      <c r="D17" s="4" t="str">
        <f>"202106260525"</f>
        <v>202106260525</v>
      </c>
      <c r="E17" s="6"/>
    </row>
    <row r="18" ht="19.5" customHeight="1" spans="1:5">
      <c r="A18" s="4">
        <v>16</v>
      </c>
      <c r="B18" s="4" t="str">
        <f t="shared" ref="B18:B20" si="5">"9903006"</f>
        <v>9903006</v>
      </c>
      <c r="C18" s="4" t="str">
        <f>"欧二可"</f>
        <v>欧二可</v>
      </c>
      <c r="D18" s="4" t="str">
        <f>"202106260618"</f>
        <v>202106260618</v>
      </c>
      <c r="E18" s="6"/>
    </row>
    <row r="19" ht="19.5" customHeight="1" spans="1:5">
      <c r="A19" s="4">
        <v>17</v>
      </c>
      <c r="B19" s="4" t="str">
        <f t="shared" si="5"/>
        <v>9903006</v>
      </c>
      <c r="C19" s="4" t="str">
        <f>"吴情芬"</f>
        <v>吴情芬</v>
      </c>
      <c r="D19" s="4" t="str">
        <f>"202106260627"</f>
        <v>202106260627</v>
      </c>
      <c r="E19" s="6"/>
    </row>
    <row r="20" ht="19.5" customHeight="1" spans="1:5">
      <c r="A20" s="4">
        <v>18</v>
      </c>
      <c r="B20" s="4" t="str">
        <f t="shared" si="5"/>
        <v>9903006</v>
      </c>
      <c r="C20" s="4" t="str">
        <f>"葛雨航"</f>
        <v>葛雨航</v>
      </c>
      <c r="D20" s="4" t="str">
        <f>"202106260626"</f>
        <v>202106260626</v>
      </c>
      <c r="E20" s="6"/>
    </row>
    <row r="21" ht="19.5" customHeight="1" spans="1:5">
      <c r="A21" s="4">
        <v>19</v>
      </c>
      <c r="B21" s="4" t="str">
        <f t="shared" ref="B21:B23" si="6">"9903007"</f>
        <v>9903007</v>
      </c>
      <c r="C21" s="4" t="str">
        <f>"朱墨"</f>
        <v>朱墨</v>
      </c>
      <c r="D21" s="4" t="str">
        <f>"202106260709"</f>
        <v>202106260709</v>
      </c>
      <c r="E21" s="6"/>
    </row>
    <row r="22" ht="19.5" customHeight="1" spans="1:5">
      <c r="A22" s="4">
        <v>20</v>
      </c>
      <c r="B22" s="4" t="str">
        <f t="shared" si="6"/>
        <v>9903007</v>
      </c>
      <c r="C22" s="4" t="str">
        <f>"李旭"</f>
        <v>李旭</v>
      </c>
      <c r="D22" s="4" t="str">
        <f>"202106260712"</f>
        <v>202106260712</v>
      </c>
      <c r="E22" s="6"/>
    </row>
    <row r="23" ht="19.5" customHeight="1" spans="1:5">
      <c r="A23" s="4">
        <v>21</v>
      </c>
      <c r="B23" s="4" t="str">
        <f t="shared" si="6"/>
        <v>9903007</v>
      </c>
      <c r="C23" s="4" t="str">
        <f>"梅雪"</f>
        <v>梅雪</v>
      </c>
      <c r="D23" s="4" t="str">
        <f>"202106260706"</f>
        <v>202106260706</v>
      </c>
      <c r="E23" s="6"/>
    </row>
    <row r="24" ht="19.5" customHeight="1" spans="1:5">
      <c r="A24" s="4">
        <v>22</v>
      </c>
      <c r="B24" s="4" t="str">
        <f t="shared" ref="B24:B25" si="7">"9903008"</f>
        <v>9903008</v>
      </c>
      <c r="C24" s="4" t="str">
        <f>"钱甜甜"</f>
        <v>钱甜甜</v>
      </c>
      <c r="D24" s="4" t="str">
        <f>"202106260717"</f>
        <v>202106260717</v>
      </c>
      <c r="E24" s="6"/>
    </row>
    <row r="25" ht="19.5" customHeight="1" spans="1:5">
      <c r="A25" s="4">
        <v>23</v>
      </c>
      <c r="B25" s="4" t="str">
        <f t="shared" si="7"/>
        <v>9903008</v>
      </c>
      <c r="C25" s="4" t="str">
        <f>"范娣"</f>
        <v>范娣</v>
      </c>
      <c r="D25" s="4" t="str">
        <f>"202106260720"</f>
        <v>202106260720</v>
      </c>
      <c r="E25" s="6"/>
    </row>
    <row r="26" ht="19.5" customHeight="1" spans="1:5">
      <c r="A26" s="4">
        <v>24</v>
      </c>
      <c r="B26" s="4" t="str">
        <f t="shared" ref="B26:B28" si="8">"9903009"</f>
        <v>9903009</v>
      </c>
      <c r="C26" s="4" t="str">
        <f>"潘广浩"</f>
        <v>潘广浩</v>
      </c>
      <c r="D26" s="4" t="str">
        <f>"202106260826"</f>
        <v>202106260826</v>
      </c>
      <c r="E26" s="6"/>
    </row>
    <row r="27" ht="19.5" customHeight="1" spans="1:5">
      <c r="A27" s="4">
        <v>25</v>
      </c>
      <c r="B27" s="4" t="str">
        <f t="shared" si="8"/>
        <v>9903009</v>
      </c>
      <c r="C27" s="4" t="str">
        <f>"魏娜"</f>
        <v>魏娜</v>
      </c>
      <c r="D27" s="4" t="str">
        <f>"202106260818"</f>
        <v>202106260818</v>
      </c>
      <c r="E27" s="6"/>
    </row>
    <row r="28" ht="19.5" customHeight="1" spans="1:5">
      <c r="A28" s="4">
        <v>26</v>
      </c>
      <c r="B28" s="4" t="str">
        <f t="shared" si="8"/>
        <v>9903009</v>
      </c>
      <c r="C28" s="4" t="str">
        <f>"张家全"</f>
        <v>张家全</v>
      </c>
      <c r="D28" s="4" t="str">
        <f>"202106260822"</f>
        <v>202106260822</v>
      </c>
      <c r="E28" s="6"/>
    </row>
    <row r="29" spans="1:5">
      <c r="A29" s="4">
        <v>27</v>
      </c>
      <c r="B29" s="4" t="str">
        <f>"9903010"</f>
        <v>9903010</v>
      </c>
      <c r="C29" s="4" t="str">
        <f>"易婷婷"</f>
        <v>易婷婷</v>
      </c>
      <c r="D29" s="4" t="str">
        <f>"202106260903"</f>
        <v>202106260903</v>
      </c>
      <c r="E29" s="6"/>
    </row>
    <row r="30" spans="1:5">
      <c r="A30" s="4">
        <v>28</v>
      </c>
      <c r="B30" s="4" t="str">
        <f>"9903010"</f>
        <v>9903010</v>
      </c>
      <c r="C30" s="4" t="str">
        <f>"李彦超"</f>
        <v>李彦超</v>
      </c>
      <c r="D30" s="4" t="str">
        <f>"202106260915"</f>
        <v>202106260915</v>
      </c>
      <c r="E30" s="6"/>
    </row>
    <row r="31" ht="19.5" customHeight="1" spans="1:5">
      <c r="A31" s="4">
        <v>29</v>
      </c>
      <c r="B31" s="4" t="str">
        <f t="shared" ref="B31:B35" si="9">"9903011"</f>
        <v>9903011</v>
      </c>
      <c r="C31" s="4" t="str">
        <f>"夏林博"</f>
        <v>夏林博</v>
      </c>
      <c r="D31" s="4" t="str">
        <f>"202106260927"</f>
        <v>202106260927</v>
      </c>
      <c r="E31" s="6"/>
    </row>
    <row r="32" ht="19.5" customHeight="1" spans="1:5">
      <c r="A32" s="4">
        <v>30</v>
      </c>
      <c r="B32" s="4" t="str">
        <f t="shared" si="9"/>
        <v>9903011</v>
      </c>
      <c r="C32" s="4" t="str">
        <f>"朱春阳"</f>
        <v>朱春阳</v>
      </c>
      <c r="D32" s="4" t="str">
        <f>"202106261003"</f>
        <v>202106261003</v>
      </c>
      <c r="E32" s="6"/>
    </row>
    <row r="33" ht="19.5" customHeight="1" spans="1:5">
      <c r="A33" s="4">
        <v>31</v>
      </c>
      <c r="B33" s="4" t="str">
        <f t="shared" si="9"/>
        <v>9903011</v>
      </c>
      <c r="C33" s="4" t="str">
        <f>"陈磊磊"</f>
        <v>陈磊磊</v>
      </c>
      <c r="D33" s="4" t="str">
        <f>"202106260920"</f>
        <v>202106260920</v>
      </c>
      <c r="E33" s="6"/>
    </row>
    <row r="34" ht="19.5" customHeight="1" spans="1:5">
      <c r="A34" s="4">
        <v>32</v>
      </c>
      <c r="B34" s="4" t="str">
        <f t="shared" si="9"/>
        <v>9903011</v>
      </c>
      <c r="C34" s="4" t="str">
        <f>"丁雅"</f>
        <v>丁雅</v>
      </c>
      <c r="D34" s="4" t="str">
        <f>"202106260923"</f>
        <v>202106260923</v>
      </c>
      <c r="E34" s="6"/>
    </row>
    <row r="35" ht="19.5" customHeight="1" spans="1:5">
      <c r="A35" s="4">
        <v>33</v>
      </c>
      <c r="B35" s="4" t="str">
        <f t="shared" si="9"/>
        <v>9903011</v>
      </c>
      <c r="C35" s="4" t="str">
        <f>"朱城"</f>
        <v>朱城</v>
      </c>
      <c r="D35" s="4" t="str">
        <f>"202106261002"</f>
        <v>202106261002</v>
      </c>
      <c r="E35" s="6"/>
    </row>
    <row r="36" spans="1:5">
      <c r="A36" s="4">
        <v>34</v>
      </c>
      <c r="B36" s="4" t="str">
        <f>"9903012"</f>
        <v>9903012</v>
      </c>
      <c r="C36" s="4" t="str">
        <f>"甘海明"</f>
        <v>甘海明</v>
      </c>
      <c r="D36" s="4" t="str">
        <f>"202106261004"</f>
        <v>202106261004</v>
      </c>
      <c r="E36" s="6"/>
    </row>
    <row r="37" spans="1:5">
      <c r="A37" s="4">
        <v>35</v>
      </c>
      <c r="B37" s="4" t="str">
        <f>"9903012"</f>
        <v>9903012</v>
      </c>
      <c r="C37" s="4" t="str">
        <f>"郑剑锋"</f>
        <v>郑剑锋</v>
      </c>
      <c r="D37" s="4" t="str">
        <f>"202106261011"</f>
        <v>202106261011</v>
      </c>
      <c r="E37" s="6"/>
    </row>
    <row r="38" spans="1:5">
      <c r="A38" s="4">
        <v>36</v>
      </c>
      <c r="B38" s="4" t="str">
        <f>"9903012"</f>
        <v>9903012</v>
      </c>
      <c r="C38" s="4" t="str">
        <f>"张芙丽"</f>
        <v>张芙丽</v>
      </c>
      <c r="D38" s="4" t="str">
        <f>"202106261008"</f>
        <v>202106261008</v>
      </c>
      <c r="E38" s="6"/>
    </row>
    <row r="39" spans="1:5">
      <c r="A39" s="4">
        <v>37</v>
      </c>
      <c r="B39" s="4" t="str">
        <f>"9903013"</f>
        <v>9903013</v>
      </c>
      <c r="C39" s="4" t="str">
        <f>"武佳蓓"</f>
        <v>武佳蓓</v>
      </c>
      <c r="D39" s="4" t="str">
        <f>"202106261023"</f>
        <v>202106261023</v>
      </c>
      <c r="E39" s="6"/>
    </row>
    <row r="40" spans="1:5">
      <c r="A40" s="4">
        <v>38</v>
      </c>
      <c r="B40" s="4" t="str">
        <f>"9903013"</f>
        <v>9903013</v>
      </c>
      <c r="C40" s="4" t="str">
        <f>"张梦晴"</f>
        <v>张梦晴</v>
      </c>
      <c r="D40" s="4" t="str">
        <f>"202106261022"</f>
        <v>202106261022</v>
      </c>
      <c r="E40" s="6"/>
    </row>
    <row r="41" spans="1:5">
      <c r="A41" s="4">
        <v>39</v>
      </c>
      <c r="B41" s="4" t="str">
        <f>"9903013"</f>
        <v>9903013</v>
      </c>
      <c r="C41" s="4" t="str">
        <f>"夏蝶"</f>
        <v>夏蝶</v>
      </c>
      <c r="D41" s="4" t="str">
        <f>"202106261014"</f>
        <v>202106261014</v>
      </c>
      <c r="E41" s="6"/>
    </row>
    <row r="42" spans="1:5">
      <c r="A42" s="4">
        <v>40</v>
      </c>
      <c r="B42" s="4" t="str">
        <f>"9903014"</f>
        <v>9903014</v>
      </c>
      <c r="C42" s="4" t="str">
        <f>"刁海健"</f>
        <v>刁海健</v>
      </c>
      <c r="D42" s="4" t="str">
        <f>"202106261029"</f>
        <v>202106261029</v>
      </c>
      <c r="E42" s="6"/>
    </row>
    <row r="43" spans="1:5">
      <c r="A43" s="4">
        <v>41</v>
      </c>
      <c r="B43" s="4" t="str">
        <f>"9903014"</f>
        <v>9903014</v>
      </c>
      <c r="C43" s="4" t="str">
        <f>"方旭"</f>
        <v>方旭</v>
      </c>
      <c r="D43" s="4" t="str">
        <f>"202106261105"</f>
        <v>202106261105</v>
      </c>
      <c r="E43" s="6"/>
    </row>
    <row r="44" spans="1:5">
      <c r="A44" s="4">
        <v>42</v>
      </c>
      <c r="B44" s="4" t="str">
        <f>"9903014"</f>
        <v>9903014</v>
      </c>
      <c r="C44" s="4" t="str">
        <f>"陈茜"</f>
        <v>陈茜</v>
      </c>
      <c r="D44" s="4" t="str">
        <f>"202106261103"</f>
        <v>202106261103</v>
      </c>
      <c r="E44" s="6"/>
    </row>
    <row r="45" spans="1:5">
      <c r="A45" s="4">
        <v>43</v>
      </c>
      <c r="B45" s="4" t="str">
        <f>"9903015"</f>
        <v>9903015</v>
      </c>
      <c r="C45" s="4" t="str">
        <f>"贺祖嘉"</f>
        <v>贺祖嘉</v>
      </c>
      <c r="D45" s="4" t="str">
        <f>"202106261115"</f>
        <v>202106261115</v>
      </c>
      <c r="E45" s="6"/>
    </row>
    <row r="46" spans="1:5">
      <c r="A46" s="4">
        <v>44</v>
      </c>
      <c r="B46" s="4" t="str">
        <f>"9903015"</f>
        <v>9903015</v>
      </c>
      <c r="C46" s="4" t="str">
        <f>"彭松"</f>
        <v>彭松</v>
      </c>
      <c r="D46" s="4" t="str">
        <f>"202106261112"</f>
        <v>202106261112</v>
      </c>
      <c r="E46" s="6"/>
    </row>
    <row r="47" spans="1:5">
      <c r="A47" s="4">
        <v>45</v>
      </c>
      <c r="B47" s="4" t="str">
        <f>"9903015"</f>
        <v>9903015</v>
      </c>
      <c r="C47" s="4" t="str">
        <f>"汪涛"</f>
        <v>汪涛</v>
      </c>
      <c r="D47" s="4" t="str">
        <f>"202106261111"</f>
        <v>202106261111</v>
      </c>
      <c r="E47" s="6"/>
    </row>
    <row r="48" spans="1:5">
      <c r="A48" s="4">
        <v>46</v>
      </c>
      <c r="B48" s="4" t="str">
        <f t="shared" ref="B48:B63" si="10">"9903016"</f>
        <v>9903016</v>
      </c>
      <c r="C48" s="4" t="str">
        <f>"姚君竹"</f>
        <v>姚君竹</v>
      </c>
      <c r="D48" s="4" t="str">
        <f>"202106261206"</f>
        <v>202106261206</v>
      </c>
      <c r="E48" s="6"/>
    </row>
    <row r="49" spans="1:5">
      <c r="A49" s="4">
        <v>47</v>
      </c>
      <c r="B49" s="4" t="str">
        <f t="shared" si="10"/>
        <v>9903016</v>
      </c>
      <c r="C49" s="4" t="str">
        <f>"陈应健"</f>
        <v>陈应健</v>
      </c>
      <c r="D49" s="4" t="str">
        <f>"202106261130"</f>
        <v>202106261130</v>
      </c>
      <c r="E49" s="6"/>
    </row>
    <row r="50" spans="1:5">
      <c r="A50" s="4">
        <v>48</v>
      </c>
      <c r="B50" s="4" t="str">
        <f t="shared" si="10"/>
        <v>9903016</v>
      </c>
      <c r="C50" s="4" t="str">
        <f>"郭莉娟"</f>
        <v>郭莉娟</v>
      </c>
      <c r="D50" s="4" t="str">
        <f>"202106261122"</f>
        <v>202106261122</v>
      </c>
      <c r="E50" s="6"/>
    </row>
    <row r="51" spans="1:5">
      <c r="A51" s="4">
        <v>49</v>
      </c>
      <c r="B51" s="4" t="str">
        <f t="shared" si="10"/>
        <v>9903016</v>
      </c>
      <c r="C51" s="4" t="str">
        <f>"杜灿"</f>
        <v>杜灿</v>
      </c>
      <c r="D51" s="4" t="str">
        <f>"202106261209"</f>
        <v>202106261209</v>
      </c>
      <c r="E51" s="6"/>
    </row>
    <row r="52" spans="1:5">
      <c r="A52" s="4">
        <v>50</v>
      </c>
      <c r="B52" s="4" t="str">
        <f t="shared" si="10"/>
        <v>9903016</v>
      </c>
      <c r="C52" s="4" t="str">
        <f>"叶扬"</f>
        <v>叶扬</v>
      </c>
      <c r="D52" s="4" t="str">
        <f>"202106261201"</f>
        <v>202106261201</v>
      </c>
      <c r="E52" s="6"/>
    </row>
    <row r="53" spans="1:5">
      <c r="A53" s="4">
        <v>51</v>
      </c>
      <c r="B53" s="4" t="str">
        <f t="shared" si="10"/>
        <v>9903016</v>
      </c>
      <c r="C53" s="4" t="str">
        <f>"毛根"</f>
        <v>毛根</v>
      </c>
      <c r="D53" s="4" t="str">
        <f>"202106261203"</f>
        <v>202106261203</v>
      </c>
      <c r="E53" s="6"/>
    </row>
    <row r="54" spans="1:5">
      <c r="A54" s="4">
        <v>52</v>
      </c>
      <c r="B54" s="4" t="str">
        <f t="shared" si="10"/>
        <v>9903016</v>
      </c>
      <c r="C54" s="4" t="str">
        <f>"赵跃跃"</f>
        <v>赵跃跃</v>
      </c>
      <c r="D54" s="4" t="str">
        <f>"202106261214"</f>
        <v>202106261214</v>
      </c>
      <c r="E54" s="6"/>
    </row>
    <row r="55" spans="1:5">
      <c r="A55" s="4">
        <v>53</v>
      </c>
      <c r="B55" s="4" t="str">
        <f t="shared" si="10"/>
        <v>9903016</v>
      </c>
      <c r="C55" s="4" t="str">
        <f>"卞晶晶"</f>
        <v>卞晶晶</v>
      </c>
      <c r="D55" s="4" t="str">
        <f>"202106261217"</f>
        <v>202106261217</v>
      </c>
      <c r="E55" s="6"/>
    </row>
    <row r="56" spans="1:5">
      <c r="A56" s="4">
        <v>54</v>
      </c>
      <c r="B56" s="4" t="str">
        <f t="shared" si="10"/>
        <v>9903016</v>
      </c>
      <c r="C56" s="4" t="str">
        <f>"姚亚军"</f>
        <v>姚亚军</v>
      </c>
      <c r="D56" s="4" t="str">
        <f>"202106261215"</f>
        <v>202106261215</v>
      </c>
      <c r="E56" s="6"/>
    </row>
    <row r="57" spans="1:5">
      <c r="A57" s="4">
        <v>55</v>
      </c>
      <c r="B57" s="4" t="str">
        <f t="shared" si="10"/>
        <v>9903016</v>
      </c>
      <c r="C57" s="4" t="str">
        <f>"张琳"</f>
        <v>张琳</v>
      </c>
      <c r="D57" s="4" t="str">
        <f>"202106261120"</f>
        <v>202106261120</v>
      </c>
      <c r="E57" s="6"/>
    </row>
    <row r="58" spans="1:5">
      <c r="A58" s="4">
        <v>56</v>
      </c>
      <c r="B58" s="4" t="str">
        <f t="shared" si="10"/>
        <v>9903016</v>
      </c>
      <c r="C58" s="4" t="str">
        <f>"陶晨"</f>
        <v>陶晨</v>
      </c>
      <c r="D58" s="4" t="str">
        <f>"202106261207"</f>
        <v>202106261207</v>
      </c>
      <c r="E58" s="6"/>
    </row>
    <row r="59" spans="1:5">
      <c r="A59" s="4">
        <v>57</v>
      </c>
      <c r="B59" s="4" t="str">
        <f t="shared" si="10"/>
        <v>9903016</v>
      </c>
      <c r="C59" s="4" t="str">
        <f>"曹雨芹"</f>
        <v>曹雨芹</v>
      </c>
      <c r="D59" s="4" t="str">
        <f>"202106261213"</f>
        <v>202106261213</v>
      </c>
      <c r="E59" s="6"/>
    </row>
    <row r="60" spans="1:5">
      <c r="A60" s="4">
        <v>58</v>
      </c>
      <c r="B60" s="4" t="str">
        <f t="shared" si="10"/>
        <v>9903016</v>
      </c>
      <c r="C60" s="4" t="str">
        <f>"杨小元"</f>
        <v>杨小元</v>
      </c>
      <c r="D60" s="4" t="str">
        <f>"202106261124"</f>
        <v>202106261124</v>
      </c>
      <c r="E60" s="6"/>
    </row>
    <row r="61" spans="1:5">
      <c r="A61" s="4">
        <v>59</v>
      </c>
      <c r="B61" s="4" t="str">
        <f t="shared" si="10"/>
        <v>9903016</v>
      </c>
      <c r="C61" s="4" t="str">
        <f>"李传恒"</f>
        <v>李传恒</v>
      </c>
      <c r="D61" s="4" t="str">
        <f>"202106261210"</f>
        <v>202106261210</v>
      </c>
      <c r="E61" s="6"/>
    </row>
    <row r="62" spans="1:5">
      <c r="A62" s="4">
        <v>60</v>
      </c>
      <c r="B62" s="4" t="str">
        <f t="shared" si="10"/>
        <v>9903016</v>
      </c>
      <c r="C62" s="4" t="str">
        <f>"陶红凯"</f>
        <v>陶红凯</v>
      </c>
      <c r="D62" s="4" t="str">
        <f>"202106261211"</f>
        <v>202106261211</v>
      </c>
      <c r="E62" s="6"/>
    </row>
    <row r="63" spans="1:5">
      <c r="A63" s="4">
        <v>61</v>
      </c>
      <c r="B63" s="4" t="str">
        <f t="shared" si="10"/>
        <v>9903016</v>
      </c>
      <c r="C63" s="4" t="str">
        <f>"曹春云"</f>
        <v>曹春云</v>
      </c>
      <c r="D63" s="4" t="str">
        <f>"202106261129"</f>
        <v>202106261129</v>
      </c>
      <c r="E63" s="6"/>
    </row>
    <row r="64" spans="1:5">
      <c r="A64" s="4">
        <v>62</v>
      </c>
      <c r="B64" s="4" t="str">
        <f>"9903017"</f>
        <v>9903017</v>
      </c>
      <c r="C64" s="4" t="str">
        <f>"董璐璐"</f>
        <v>董璐璐</v>
      </c>
      <c r="D64" s="4" t="str">
        <f>"202106261230"</f>
        <v>202106261230</v>
      </c>
      <c r="E64" s="6"/>
    </row>
    <row r="65" spans="1:5">
      <c r="A65" s="4">
        <v>63</v>
      </c>
      <c r="B65" s="4" t="str">
        <f>"9903017"</f>
        <v>9903017</v>
      </c>
      <c r="C65" s="4" t="str">
        <f>"许磊"</f>
        <v>许磊</v>
      </c>
      <c r="D65" s="4" t="str">
        <f>"202106261222"</f>
        <v>202106261222</v>
      </c>
      <c r="E65" s="6"/>
    </row>
    <row r="66" spans="1:5">
      <c r="A66" s="4">
        <v>64</v>
      </c>
      <c r="B66" s="4" t="str">
        <f>"9903017"</f>
        <v>9903017</v>
      </c>
      <c r="C66" s="4" t="str">
        <f>"夏媛"</f>
        <v>夏媛</v>
      </c>
      <c r="D66" s="4" t="str">
        <f>"202106261307"</f>
        <v>202106261307</v>
      </c>
      <c r="E66" s="6"/>
    </row>
    <row r="67" spans="1:5">
      <c r="A67" s="4">
        <v>65</v>
      </c>
      <c r="B67" s="4" t="str">
        <f>"9903017"</f>
        <v>9903017</v>
      </c>
      <c r="C67" s="4" t="str">
        <f>"赵越"</f>
        <v>赵越</v>
      </c>
      <c r="D67" s="4" t="str">
        <f>"202106261224"</f>
        <v>202106261224</v>
      </c>
      <c r="E67" s="6"/>
    </row>
    <row r="68" spans="1:5">
      <c r="A68" s="4">
        <v>66</v>
      </c>
      <c r="B68" s="4" t="str">
        <f>"9903017"</f>
        <v>9903017</v>
      </c>
      <c r="C68" s="4" t="str">
        <f>"盛晓宇"</f>
        <v>盛晓宇</v>
      </c>
      <c r="D68" s="4" t="str">
        <f>"202106261327"</f>
        <v>202106261327</v>
      </c>
      <c r="E68" s="6"/>
    </row>
    <row r="69" spans="1:5">
      <c r="A69" s="4">
        <v>67</v>
      </c>
      <c r="B69" s="4" t="str">
        <f>"9903018"</f>
        <v>9903018</v>
      </c>
      <c r="C69" s="4" t="str">
        <f>"庄支强"</f>
        <v>庄支强</v>
      </c>
      <c r="D69" s="4" t="str">
        <f>"202106261404"</f>
        <v>202106261404</v>
      </c>
      <c r="E69" s="6"/>
    </row>
    <row r="70" spans="1:5">
      <c r="A70" s="4">
        <v>68</v>
      </c>
      <c r="B70" s="4" t="str">
        <f>"9903018"</f>
        <v>9903018</v>
      </c>
      <c r="C70" s="4" t="str">
        <f>"马次文"</f>
        <v>马次文</v>
      </c>
      <c r="D70" s="4" t="str">
        <f>"202106261408"</f>
        <v>202106261408</v>
      </c>
      <c r="E70" s="6"/>
    </row>
    <row r="71" spans="1:5">
      <c r="A71" s="4">
        <v>69</v>
      </c>
      <c r="B71" s="4" t="str">
        <f>"9903018"</f>
        <v>9903018</v>
      </c>
      <c r="C71" s="4" t="str">
        <f>"宋珺"</f>
        <v>宋珺</v>
      </c>
      <c r="D71" s="4" t="str">
        <f>"202106261414"</f>
        <v>202106261414</v>
      </c>
      <c r="E71" s="6"/>
    </row>
    <row r="72" spans="1:5">
      <c r="A72" s="4">
        <v>70</v>
      </c>
      <c r="B72" s="4" t="str">
        <f>"9903019"</f>
        <v>9903019</v>
      </c>
      <c r="C72" s="4" t="str">
        <f>"班佳嫡"</f>
        <v>班佳嫡</v>
      </c>
      <c r="D72" s="4" t="str">
        <f>"202106261419"</f>
        <v>202106261419</v>
      </c>
      <c r="E72" s="6"/>
    </row>
    <row r="73" spans="1:5">
      <c r="A73" s="4">
        <v>71</v>
      </c>
      <c r="B73" s="4" t="str">
        <f>"9903019"</f>
        <v>9903019</v>
      </c>
      <c r="C73" s="4" t="str">
        <f>"范君璐"</f>
        <v>范君璐</v>
      </c>
      <c r="D73" s="4" t="str">
        <f>"202106261420"</f>
        <v>202106261420</v>
      </c>
      <c r="E73" s="6"/>
    </row>
    <row r="74" spans="1:5">
      <c r="A74" s="4">
        <v>72</v>
      </c>
      <c r="B74" s="4" t="str">
        <f>"9903019"</f>
        <v>9903019</v>
      </c>
      <c r="C74" s="4" t="str">
        <f>"卓怡凡"</f>
        <v>卓怡凡</v>
      </c>
      <c r="D74" s="4" t="str">
        <f>"202106261427"</f>
        <v>202106261427</v>
      </c>
      <c r="E74" s="6"/>
    </row>
    <row r="75" spans="1:5">
      <c r="A75" s="4">
        <v>73</v>
      </c>
      <c r="B75" s="4" t="str">
        <f>"9903020"</f>
        <v>9903020</v>
      </c>
      <c r="C75" s="4" t="str">
        <f>"张宇"</f>
        <v>张宇</v>
      </c>
      <c r="D75" s="4" t="str">
        <f>"202106261504"</f>
        <v>202106261504</v>
      </c>
      <c r="E75" s="6"/>
    </row>
    <row r="76" spans="1:5">
      <c r="A76" s="4">
        <v>74</v>
      </c>
      <c r="B76" s="4" t="str">
        <f>"9903020"</f>
        <v>9903020</v>
      </c>
      <c r="C76" s="4" t="str">
        <f>"汪情情"</f>
        <v>汪情情</v>
      </c>
      <c r="D76" s="4" t="str">
        <f>"202106261509"</f>
        <v>202106261509</v>
      </c>
      <c r="E76" s="6"/>
    </row>
    <row r="77" spans="1:5">
      <c r="A77" s="4">
        <v>75</v>
      </c>
      <c r="B77" s="4" t="str">
        <f>"9903020"</f>
        <v>9903020</v>
      </c>
      <c r="C77" s="4" t="str">
        <f>"韩鑫瑞"</f>
        <v>韩鑫瑞</v>
      </c>
      <c r="D77" s="4" t="str">
        <f>"202106261513"</f>
        <v>202106261513</v>
      </c>
      <c r="E77" s="6"/>
    </row>
    <row r="78" spans="1:5">
      <c r="A78" s="4">
        <v>76</v>
      </c>
      <c r="B78" s="4" t="str">
        <f>"9903021"</f>
        <v>9903021</v>
      </c>
      <c r="C78" s="4" t="str">
        <f>"王永灯"</f>
        <v>王永灯</v>
      </c>
      <c r="D78" s="4" t="str">
        <f>"202106261522"</f>
        <v>202106261522</v>
      </c>
      <c r="E78" s="6"/>
    </row>
    <row r="79" spans="1:5">
      <c r="A79" s="4">
        <v>77</v>
      </c>
      <c r="B79" s="4" t="str">
        <f>"9903021"</f>
        <v>9903021</v>
      </c>
      <c r="C79" s="4" t="str">
        <f>"陈阳"</f>
        <v>陈阳</v>
      </c>
      <c r="D79" s="4" t="str">
        <f>"202106261514"</f>
        <v>202106261514</v>
      </c>
      <c r="E79" s="6"/>
    </row>
    <row r="80" spans="1:5">
      <c r="A80" s="4">
        <v>78</v>
      </c>
      <c r="B80" s="4" t="str">
        <f>"9903021"</f>
        <v>9903021</v>
      </c>
      <c r="C80" s="4" t="str">
        <f>"王华俊"</f>
        <v>王华俊</v>
      </c>
      <c r="D80" s="4" t="str">
        <f>"202106261526"</f>
        <v>202106261526</v>
      </c>
      <c r="E80" s="6"/>
    </row>
    <row r="81" spans="1:5">
      <c r="A81" s="4">
        <v>79</v>
      </c>
      <c r="B81" s="4" t="str">
        <f>"9903022"</f>
        <v>9903022</v>
      </c>
      <c r="C81" s="4" t="str">
        <f>"唐晶晶"</f>
        <v>唐晶晶</v>
      </c>
      <c r="D81" s="4" t="str">
        <f>"202106261609"</f>
        <v>202106261609</v>
      </c>
      <c r="E81" s="6"/>
    </row>
    <row r="82" spans="1:5">
      <c r="A82" s="4">
        <v>80</v>
      </c>
      <c r="B82" s="4" t="str">
        <f>"9903022"</f>
        <v>9903022</v>
      </c>
      <c r="C82" s="4" t="str">
        <f>"宋雅宁"</f>
        <v>宋雅宁</v>
      </c>
      <c r="D82" s="4" t="str">
        <f>"202106261603"</f>
        <v>202106261603</v>
      </c>
      <c r="E82" s="6"/>
    </row>
    <row r="83" spans="1:5">
      <c r="A83" s="4">
        <v>81</v>
      </c>
      <c r="B83" s="4" t="str">
        <f>"9903022"</f>
        <v>9903022</v>
      </c>
      <c r="C83" s="4" t="str">
        <f>"唐旭"</f>
        <v>唐旭</v>
      </c>
      <c r="D83" s="4" t="str">
        <f>"202106261607"</f>
        <v>202106261607</v>
      </c>
      <c r="E83" s="6"/>
    </row>
    <row r="84" spans="1:5">
      <c r="A84" s="4">
        <v>82</v>
      </c>
      <c r="B84" s="4" t="str">
        <f>"9903023"</f>
        <v>9903023</v>
      </c>
      <c r="C84" s="4" t="str">
        <f>"赵冰洁"</f>
        <v>赵冰洁</v>
      </c>
      <c r="D84" s="4" t="str">
        <f>"202106261616"</f>
        <v>202106261616</v>
      </c>
      <c r="E84" s="6"/>
    </row>
    <row r="85" spans="1:5">
      <c r="A85" s="4">
        <v>83</v>
      </c>
      <c r="B85" s="4" t="str">
        <f>"9903023"</f>
        <v>9903023</v>
      </c>
      <c r="C85" s="4" t="str">
        <f>"张宇"</f>
        <v>张宇</v>
      </c>
      <c r="D85" s="4" t="str">
        <f>"202106261613"</f>
        <v>202106261613</v>
      </c>
      <c r="E85" s="6"/>
    </row>
    <row r="86" spans="1:5">
      <c r="A86" s="4">
        <v>84</v>
      </c>
      <c r="B86" s="4" t="str">
        <f>"9903023"</f>
        <v>9903023</v>
      </c>
      <c r="C86" s="4" t="str">
        <f>"陶旭东"</f>
        <v>陶旭东</v>
      </c>
      <c r="D86" s="4" t="str">
        <f>"202106261617"</f>
        <v>202106261617</v>
      </c>
      <c r="E86" s="6"/>
    </row>
    <row r="87" spans="1:5">
      <c r="A87" s="4">
        <v>85</v>
      </c>
      <c r="B87" s="4" t="str">
        <f>"9903024"</f>
        <v>9903024</v>
      </c>
      <c r="C87" s="4" t="str">
        <f>"方骏伟"</f>
        <v>方骏伟</v>
      </c>
      <c r="D87" s="4" t="str">
        <f>"202106261719"</f>
        <v>202106261719</v>
      </c>
      <c r="E87" s="6"/>
    </row>
    <row r="88" spans="1:5">
      <c r="A88" s="4">
        <v>86</v>
      </c>
      <c r="B88" s="4" t="str">
        <f>"9903024"</f>
        <v>9903024</v>
      </c>
      <c r="C88" s="4" t="str">
        <f>"王悦"</f>
        <v>王悦</v>
      </c>
      <c r="D88" s="4" t="str">
        <f>"202106261703"</f>
        <v>202106261703</v>
      </c>
      <c r="E88" s="6"/>
    </row>
    <row r="89" spans="1:5">
      <c r="A89" s="4">
        <v>87</v>
      </c>
      <c r="B89" s="4" t="str">
        <f>"9903024"</f>
        <v>9903024</v>
      </c>
      <c r="C89" s="4" t="str">
        <f>"武志伟"</f>
        <v>武志伟</v>
      </c>
      <c r="D89" s="4" t="str">
        <f>"202106261720"</f>
        <v>202106261720</v>
      </c>
      <c r="E89" s="6"/>
    </row>
    <row r="90" spans="1:5">
      <c r="A90" s="4">
        <v>88</v>
      </c>
      <c r="B90" s="4" t="str">
        <f>"9903025"</f>
        <v>9903025</v>
      </c>
      <c r="C90" s="4" t="str">
        <f>"王雅欣"</f>
        <v>王雅欣</v>
      </c>
      <c r="D90" s="4" t="str">
        <f>"202106261803"</f>
        <v>202106261803</v>
      </c>
      <c r="E90" s="6"/>
    </row>
    <row r="91" spans="1:5">
      <c r="A91" s="4">
        <v>89</v>
      </c>
      <c r="B91" s="4" t="str">
        <f>"9903025"</f>
        <v>9903025</v>
      </c>
      <c r="C91" s="4" t="str">
        <f>"张瑶珺"</f>
        <v>张瑶珺</v>
      </c>
      <c r="D91" s="4" t="str">
        <f>"202106261725"</f>
        <v>202106261725</v>
      </c>
      <c r="E91" s="6"/>
    </row>
    <row r="92" spans="1:5">
      <c r="A92" s="4">
        <v>90</v>
      </c>
      <c r="B92" s="4" t="str">
        <f>"9903025"</f>
        <v>9903025</v>
      </c>
      <c r="C92" s="4" t="str">
        <f>"朱梦圆"</f>
        <v>朱梦圆</v>
      </c>
      <c r="D92" s="4" t="str">
        <f>"202106261801"</f>
        <v>202106261801</v>
      </c>
      <c r="E92" s="6"/>
    </row>
    <row r="93" spans="1:5">
      <c r="A93" s="4">
        <v>91</v>
      </c>
      <c r="B93" s="4" t="str">
        <f t="shared" ref="B93:B98" si="11">"9903026"</f>
        <v>9903026</v>
      </c>
      <c r="C93" s="4" t="str">
        <f>"叶根森"</f>
        <v>叶根森</v>
      </c>
      <c r="D93" s="4" t="str">
        <f>"202106261809"</f>
        <v>202106261809</v>
      </c>
      <c r="E93" s="6"/>
    </row>
    <row r="94" spans="1:5">
      <c r="A94" s="4">
        <v>92</v>
      </c>
      <c r="B94" s="4" t="str">
        <f t="shared" si="11"/>
        <v>9903026</v>
      </c>
      <c r="C94" s="4" t="str">
        <f>"许文军"</f>
        <v>许文军</v>
      </c>
      <c r="D94" s="4" t="str">
        <f>"202106261822"</f>
        <v>202106261822</v>
      </c>
      <c r="E94" s="6"/>
    </row>
    <row r="95" spans="1:5">
      <c r="A95" s="4">
        <v>93</v>
      </c>
      <c r="B95" s="4" t="str">
        <f t="shared" si="11"/>
        <v>9903026</v>
      </c>
      <c r="C95" s="4" t="str">
        <f>"江姚"</f>
        <v>江姚</v>
      </c>
      <c r="D95" s="4" t="str">
        <f>"202106261806"</f>
        <v>202106261806</v>
      </c>
      <c r="E95" s="6"/>
    </row>
    <row r="96" spans="1:5">
      <c r="A96" s="4">
        <v>94</v>
      </c>
      <c r="B96" s="4" t="str">
        <f t="shared" si="11"/>
        <v>9903026</v>
      </c>
      <c r="C96" s="4" t="str">
        <f>"代凤伟"</f>
        <v>代凤伟</v>
      </c>
      <c r="D96" s="4" t="str">
        <f>"202106261826"</f>
        <v>202106261826</v>
      </c>
      <c r="E96" s="6"/>
    </row>
    <row r="97" spans="1:5">
      <c r="A97" s="4">
        <v>95</v>
      </c>
      <c r="B97" s="4" t="str">
        <f t="shared" si="11"/>
        <v>9903026</v>
      </c>
      <c r="C97" s="4" t="str">
        <f>"唐昊"</f>
        <v>唐昊</v>
      </c>
      <c r="D97" s="4" t="str">
        <f>"202106261823"</f>
        <v>202106261823</v>
      </c>
      <c r="E97" s="6"/>
    </row>
    <row r="98" spans="1:5">
      <c r="A98" s="4">
        <v>96</v>
      </c>
      <c r="B98" s="4" t="str">
        <f t="shared" si="11"/>
        <v>9903026</v>
      </c>
      <c r="C98" s="4" t="str">
        <f>"张胜"</f>
        <v>张胜</v>
      </c>
      <c r="D98" s="4" t="str">
        <f>"202106261824"</f>
        <v>202106261824</v>
      </c>
      <c r="E98" s="6"/>
    </row>
    <row r="99" spans="1:5">
      <c r="A99" s="4">
        <v>97</v>
      </c>
      <c r="B99" s="4" t="str">
        <f>"9903027"</f>
        <v>9903027</v>
      </c>
      <c r="C99" s="4" t="str">
        <f>"任文焕"</f>
        <v>任文焕</v>
      </c>
      <c r="D99" s="4" t="str">
        <f>"202106261830"</f>
        <v>202106261830</v>
      </c>
      <c r="E99" s="6"/>
    </row>
    <row r="100" spans="1:5">
      <c r="A100" s="4">
        <v>98</v>
      </c>
      <c r="B100" s="4" t="str">
        <f>"9903027"</f>
        <v>9903027</v>
      </c>
      <c r="C100" s="4" t="str">
        <f>"许虎"</f>
        <v>许虎</v>
      </c>
      <c r="D100" s="4" t="str">
        <f>"202106261902"</f>
        <v>202106261902</v>
      </c>
      <c r="E100" s="6"/>
    </row>
    <row r="101" spans="1:5">
      <c r="A101" s="4">
        <v>99</v>
      </c>
      <c r="B101" s="4" t="str">
        <f>"9903027"</f>
        <v>9903027</v>
      </c>
      <c r="C101" s="4" t="str">
        <f>"程可"</f>
        <v>程可</v>
      </c>
      <c r="D101" s="4" t="str">
        <f>"202106261910"</f>
        <v>202106261910</v>
      </c>
      <c r="E101" s="6"/>
    </row>
    <row r="102" spans="1:5">
      <c r="A102" s="4">
        <v>100</v>
      </c>
      <c r="B102" s="4" t="str">
        <f>"9903028"</f>
        <v>9903028</v>
      </c>
      <c r="C102" s="4" t="str">
        <f>"李星月"</f>
        <v>李星月</v>
      </c>
      <c r="D102" s="4" t="str">
        <f>"202106261923"</f>
        <v>202106261923</v>
      </c>
      <c r="E102" s="6"/>
    </row>
    <row r="103" spans="1:5">
      <c r="A103" s="4">
        <v>101</v>
      </c>
      <c r="B103" s="4" t="str">
        <f>"9903028"</f>
        <v>9903028</v>
      </c>
      <c r="C103" s="4" t="str">
        <f>"杨杨"</f>
        <v>杨杨</v>
      </c>
      <c r="D103" s="4" t="str">
        <f>"202106261924"</f>
        <v>202106261924</v>
      </c>
      <c r="E103" s="6"/>
    </row>
    <row r="104" spans="1:5">
      <c r="A104" s="4">
        <v>102</v>
      </c>
      <c r="B104" s="4" t="str">
        <f>"9903028"</f>
        <v>9903028</v>
      </c>
      <c r="C104" s="4" t="str">
        <f>"赵凯"</f>
        <v>赵凯</v>
      </c>
      <c r="D104" s="4" t="str">
        <f>"202106262002"</f>
        <v>202106262002</v>
      </c>
      <c r="E104" s="6"/>
    </row>
    <row r="105" spans="1:5">
      <c r="A105" s="4">
        <v>103</v>
      </c>
      <c r="B105" s="4" t="str">
        <f>"9903029"</f>
        <v>9903029</v>
      </c>
      <c r="C105" s="4" t="str">
        <f>"万建良"</f>
        <v>万建良</v>
      </c>
      <c r="D105" s="4" t="str">
        <f>"202106262018"</f>
        <v>202106262018</v>
      </c>
      <c r="E105" s="6"/>
    </row>
    <row r="106" spans="1:5">
      <c r="A106" s="4">
        <v>104</v>
      </c>
      <c r="B106" s="4" t="str">
        <f>"9903029"</f>
        <v>9903029</v>
      </c>
      <c r="C106" s="4" t="str">
        <f>"李欣茹"</f>
        <v>李欣茹</v>
      </c>
      <c r="D106" s="4" t="str">
        <f>"202106262017"</f>
        <v>202106262017</v>
      </c>
      <c r="E106" s="6"/>
    </row>
    <row r="107" spans="1:5">
      <c r="A107" s="4">
        <v>105</v>
      </c>
      <c r="B107" s="4" t="str">
        <f>"9903029"</f>
        <v>9903029</v>
      </c>
      <c r="C107" s="4" t="str">
        <f>"马瑞阳"</f>
        <v>马瑞阳</v>
      </c>
      <c r="D107" s="4" t="str">
        <f>"202106262013"</f>
        <v>202106262013</v>
      </c>
      <c r="E107" s="6"/>
    </row>
    <row r="108" spans="1:5">
      <c r="A108" s="4">
        <v>106</v>
      </c>
      <c r="B108" s="4" t="str">
        <f>"9903030"</f>
        <v>9903030</v>
      </c>
      <c r="C108" s="4" t="str">
        <f>"骆家佑"</f>
        <v>骆家佑</v>
      </c>
      <c r="D108" s="4" t="str">
        <f>"202106262025"</f>
        <v>202106262025</v>
      </c>
      <c r="E108" s="6"/>
    </row>
    <row r="109" spans="1:5">
      <c r="A109" s="4">
        <v>107</v>
      </c>
      <c r="B109" s="4" t="str">
        <f>"9903030"</f>
        <v>9903030</v>
      </c>
      <c r="C109" s="4" t="str">
        <f>"丁文礼"</f>
        <v>丁文礼</v>
      </c>
      <c r="D109" s="4" t="str">
        <f>"202106262026"</f>
        <v>202106262026</v>
      </c>
      <c r="E109" s="6"/>
    </row>
    <row r="110" spans="1:5">
      <c r="A110" s="4">
        <v>108</v>
      </c>
      <c r="B110" s="4" t="str">
        <f>"9903030"</f>
        <v>9903030</v>
      </c>
      <c r="C110" s="4" t="str">
        <f>"张骁"</f>
        <v>张骁</v>
      </c>
      <c r="D110" s="4" t="str">
        <f>"202106262102"</f>
        <v>202106262102</v>
      </c>
      <c r="E110" s="6"/>
    </row>
    <row r="111" spans="1:5">
      <c r="A111" s="4">
        <v>109</v>
      </c>
      <c r="B111" s="4" t="str">
        <f>"9903031"</f>
        <v>9903031</v>
      </c>
      <c r="C111" s="4" t="str">
        <f>"马羽"</f>
        <v>马羽</v>
      </c>
      <c r="D111" s="4" t="str">
        <f>"202106262106"</f>
        <v>202106262106</v>
      </c>
      <c r="E111" s="6"/>
    </row>
    <row r="112" spans="1:5">
      <c r="A112" s="4">
        <v>110</v>
      </c>
      <c r="B112" s="4" t="str">
        <f>"9903031"</f>
        <v>9903031</v>
      </c>
      <c r="C112" s="4" t="str">
        <f>"刘同瑾"</f>
        <v>刘同瑾</v>
      </c>
      <c r="D112" s="4" t="str">
        <f>"202106262121"</f>
        <v>202106262121</v>
      </c>
      <c r="E112" s="6"/>
    </row>
    <row r="113" spans="1:5">
      <c r="A113" s="4">
        <v>111</v>
      </c>
      <c r="B113" s="4" t="str">
        <f>"9903031"</f>
        <v>9903031</v>
      </c>
      <c r="C113" s="4" t="str">
        <f>"史雅丽"</f>
        <v>史雅丽</v>
      </c>
      <c r="D113" s="4" t="str">
        <f>"202106262128"</f>
        <v>202106262128</v>
      </c>
      <c r="E113" s="6"/>
    </row>
    <row r="114" spans="1:5">
      <c r="A114" s="4">
        <v>112</v>
      </c>
      <c r="B114" s="4" t="str">
        <f t="shared" ref="B114:B119" si="12">"9903032"</f>
        <v>9903032</v>
      </c>
      <c r="C114" s="4" t="str">
        <f>"张宇"</f>
        <v>张宇</v>
      </c>
      <c r="D114" s="4" t="str">
        <f>"202106262219"</f>
        <v>202106262219</v>
      </c>
      <c r="E114" s="6"/>
    </row>
    <row r="115" spans="1:5">
      <c r="A115" s="4">
        <v>113</v>
      </c>
      <c r="B115" s="4" t="str">
        <f t="shared" si="12"/>
        <v>9903032</v>
      </c>
      <c r="C115" s="4" t="str">
        <f>"张贵阳"</f>
        <v>张贵阳</v>
      </c>
      <c r="D115" s="4" t="str">
        <f>"202106262205"</f>
        <v>202106262205</v>
      </c>
      <c r="E115" s="6"/>
    </row>
    <row r="116" spans="1:5">
      <c r="A116" s="4">
        <v>114</v>
      </c>
      <c r="B116" s="4" t="str">
        <f t="shared" si="12"/>
        <v>9903032</v>
      </c>
      <c r="C116" s="4" t="str">
        <f>"李青阳"</f>
        <v>李青阳</v>
      </c>
      <c r="D116" s="4" t="str">
        <f>"202106262221"</f>
        <v>202106262221</v>
      </c>
      <c r="E116" s="6"/>
    </row>
    <row r="117" spans="1:5">
      <c r="A117" s="4">
        <v>115</v>
      </c>
      <c r="B117" s="4" t="str">
        <f t="shared" si="12"/>
        <v>9903032</v>
      </c>
      <c r="C117" s="4" t="str">
        <f>"邵宗定"</f>
        <v>邵宗定</v>
      </c>
      <c r="D117" s="4" t="str">
        <f>"202106262225"</f>
        <v>202106262225</v>
      </c>
      <c r="E117" s="6"/>
    </row>
    <row r="118" spans="1:5">
      <c r="A118" s="4">
        <v>116</v>
      </c>
      <c r="B118" s="4" t="str">
        <f t="shared" si="12"/>
        <v>9903032</v>
      </c>
      <c r="C118" s="4" t="str">
        <f>"黄跃"</f>
        <v>黄跃</v>
      </c>
      <c r="D118" s="4" t="str">
        <f>"202106262223"</f>
        <v>202106262223</v>
      </c>
      <c r="E118" s="6"/>
    </row>
    <row r="119" spans="1:5">
      <c r="A119" s="4">
        <v>117</v>
      </c>
      <c r="B119" s="4" t="str">
        <f t="shared" si="12"/>
        <v>9903032</v>
      </c>
      <c r="C119" s="4" t="str">
        <f>"胡鹏"</f>
        <v>胡鹏</v>
      </c>
      <c r="D119" s="4" t="str">
        <f>"202106262220"</f>
        <v>202106262220</v>
      </c>
      <c r="E119" s="6"/>
    </row>
    <row r="120" spans="1:5">
      <c r="A120" s="4">
        <v>118</v>
      </c>
      <c r="B120" s="4" t="str">
        <f t="shared" ref="B120:B125" si="13">"9903033"</f>
        <v>9903033</v>
      </c>
      <c r="C120" s="4" t="str">
        <f>"陆涛"</f>
        <v>陆涛</v>
      </c>
      <c r="D120" s="4" t="str">
        <f>"202106262306"</f>
        <v>202106262306</v>
      </c>
      <c r="E120" s="6"/>
    </row>
    <row r="121" spans="1:5">
      <c r="A121" s="4">
        <v>119</v>
      </c>
      <c r="B121" s="4" t="str">
        <f t="shared" si="13"/>
        <v>9903033</v>
      </c>
      <c r="C121" s="4" t="str">
        <f>"姚童玲"</f>
        <v>姚童玲</v>
      </c>
      <c r="D121" s="4" t="str">
        <f>"202106262302"</f>
        <v>202106262302</v>
      </c>
      <c r="E121" s="6"/>
    </row>
    <row r="122" spans="1:5">
      <c r="A122" s="4">
        <v>120</v>
      </c>
      <c r="B122" s="4" t="str">
        <f t="shared" si="13"/>
        <v>9903033</v>
      </c>
      <c r="C122" s="4" t="str">
        <f>"方舒"</f>
        <v>方舒</v>
      </c>
      <c r="D122" s="4" t="str">
        <f>"202106262307"</f>
        <v>202106262307</v>
      </c>
      <c r="E122" s="6"/>
    </row>
    <row r="123" spans="1:5">
      <c r="A123" s="4">
        <v>121</v>
      </c>
      <c r="B123" s="4" t="str">
        <f t="shared" si="13"/>
        <v>9903033</v>
      </c>
      <c r="C123" s="4" t="str">
        <f>"万宁"</f>
        <v>万宁</v>
      </c>
      <c r="D123" s="4" t="str">
        <f>"202106262328"</f>
        <v>202106262328</v>
      </c>
      <c r="E123" s="6"/>
    </row>
    <row r="124" spans="1:5">
      <c r="A124" s="4">
        <v>122</v>
      </c>
      <c r="B124" s="4" t="str">
        <f t="shared" si="13"/>
        <v>9903033</v>
      </c>
      <c r="C124" s="4" t="str">
        <f>"王晓熠"</f>
        <v>王晓熠</v>
      </c>
      <c r="D124" s="4" t="str">
        <f>"202106262325"</f>
        <v>202106262325</v>
      </c>
      <c r="E124" s="6"/>
    </row>
    <row r="125" spans="1:5">
      <c r="A125" s="4">
        <v>123</v>
      </c>
      <c r="B125" s="4" t="str">
        <f t="shared" si="13"/>
        <v>9903033</v>
      </c>
      <c r="C125" s="4" t="str">
        <f>"李泽楷"</f>
        <v>李泽楷</v>
      </c>
      <c r="D125" s="4" t="str">
        <f>"202106262227"</f>
        <v>202106262227</v>
      </c>
      <c r="E125" s="6"/>
    </row>
    <row r="126" spans="1:5">
      <c r="A126" s="4">
        <v>124</v>
      </c>
      <c r="B126" s="4" t="str">
        <f t="shared" ref="B126:B149" si="14">"9903034"</f>
        <v>9903034</v>
      </c>
      <c r="C126" s="4" t="str">
        <f>"窦峰"</f>
        <v>窦峰</v>
      </c>
      <c r="D126" s="4" t="str">
        <f>"202106263226"</f>
        <v>202106263226</v>
      </c>
      <c r="E126" s="6"/>
    </row>
    <row r="127" spans="1:5">
      <c r="A127" s="4">
        <v>125</v>
      </c>
      <c r="B127" s="4" t="str">
        <f t="shared" si="14"/>
        <v>9903034</v>
      </c>
      <c r="C127" s="4" t="str">
        <f>"周玲"</f>
        <v>周玲</v>
      </c>
      <c r="D127" s="4" t="str">
        <f>"202106262930"</f>
        <v>202106262930</v>
      </c>
      <c r="E127" s="6"/>
    </row>
    <row r="128" spans="1:5">
      <c r="A128" s="4">
        <v>126</v>
      </c>
      <c r="B128" s="4" t="str">
        <f t="shared" si="14"/>
        <v>9903034</v>
      </c>
      <c r="C128" s="4" t="str">
        <f>"王康"</f>
        <v>王康</v>
      </c>
      <c r="D128" s="4" t="str">
        <f>"202106263016"</f>
        <v>202106263016</v>
      </c>
      <c r="E128" s="6"/>
    </row>
    <row r="129" spans="1:5">
      <c r="A129" s="4">
        <v>127</v>
      </c>
      <c r="B129" s="4" t="str">
        <f t="shared" si="14"/>
        <v>9903034</v>
      </c>
      <c r="C129" s="4" t="str">
        <f>"姚馨程"</f>
        <v>姚馨程</v>
      </c>
      <c r="D129" s="4" t="str">
        <f>"202106263313"</f>
        <v>202106263313</v>
      </c>
      <c r="E129" s="6"/>
    </row>
    <row r="130" spans="1:5">
      <c r="A130" s="4">
        <v>128</v>
      </c>
      <c r="B130" s="4" t="str">
        <f t="shared" si="14"/>
        <v>9903034</v>
      </c>
      <c r="C130" s="4" t="str">
        <f>"蔡新旺"</f>
        <v>蔡新旺</v>
      </c>
      <c r="D130" s="4" t="str">
        <f>"202106262609"</f>
        <v>202106262609</v>
      </c>
      <c r="E130" s="6"/>
    </row>
    <row r="131" spans="1:5">
      <c r="A131" s="4">
        <v>129</v>
      </c>
      <c r="B131" s="4" t="str">
        <f t="shared" si="14"/>
        <v>9903034</v>
      </c>
      <c r="C131" s="4" t="str">
        <f>"孙鹏"</f>
        <v>孙鹏</v>
      </c>
      <c r="D131" s="4" t="str">
        <f>"202106262722"</f>
        <v>202106262722</v>
      </c>
      <c r="E131" s="6"/>
    </row>
    <row r="132" spans="1:5">
      <c r="A132" s="4">
        <v>130</v>
      </c>
      <c r="B132" s="4" t="str">
        <f t="shared" si="14"/>
        <v>9903034</v>
      </c>
      <c r="C132" s="4" t="str">
        <f>"庞亚芹"</f>
        <v>庞亚芹</v>
      </c>
      <c r="D132" s="4" t="str">
        <f>"202106262909"</f>
        <v>202106262909</v>
      </c>
      <c r="E132" s="6"/>
    </row>
    <row r="133" spans="1:5">
      <c r="A133" s="4">
        <v>131</v>
      </c>
      <c r="B133" s="4" t="str">
        <f t="shared" si="14"/>
        <v>9903034</v>
      </c>
      <c r="C133" s="4" t="str">
        <f>"杨杰"</f>
        <v>杨杰</v>
      </c>
      <c r="D133" s="4" t="str">
        <f>"202106262530"</f>
        <v>202106262530</v>
      </c>
      <c r="E133" s="6"/>
    </row>
    <row r="134" spans="1:5">
      <c r="A134" s="4">
        <v>132</v>
      </c>
      <c r="B134" s="4" t="str">
        <f t="shared" si="14"/>
        <v>9903034</v>
      </c>
      <c r="C134" s="4" t="str">
        <f>"何礼想"</f>
        <v>何礼想</v>
      </c>
      <c r="D134" s="4" t="str">
        <f>"202106262825"</f>
        <v>202106262825</v>
      </c>
      <c r="E134" s="6"/>
    </row>
    <row r="135" spans="1:5">
      <c r="A135" s="4">
        <v>133</v>
      </c>
      <c r="B135" s="4" t="str">
        <f t="shared" si="14"/>
        <v>9903034</v>
      </c>
      <c r="C135" s="4" t="str">
        <f>"武宇辰"</f>
        <v>武宇辰</v>
      </c>
      <c r="D135" s="4" t="str">
        <f>"202106262605"</f>
        <v>202106262605</v>
      </c>
      <c r="E135" s="6"/>
    </row>
    <row r="136" spans="1:5">
      <c r="A136" s="4">
        <v>134</v>
      </c>
      <c r="B136" s="4" t="str">
        <f t="shared" si="14"/>
        <v>9903034</v>
      </c>
      <c r="C136" s="4" t="str">
        <f>"马文海"</f>
        <v>马文海</v>
      </c>
      <c r="D136" s="4" t="str">
        <f>"202106262703"</f>
        <v>202106262703</v>
      </c>
      <c r="E136" s="6"/>
    </row>
    <row r="137" spans="1:5">
      <c r="A137" s="4">
        <v>135</v>
      </c>
      <c r="B137" s="4" t="str">
        <f t="shared" si="14"/>
        <v>9903034</v>
      </c>
      <c r="C137" s="4" t="str">
        <f>"姚舜禹"</f>
        <v>姚舜禹</v>
      </c>
      <c r="D137" s="4" t="str">
        <f>"202106263202"</f>
        <v>202106263202</v>
      </c>
      <c r="E137" s="6"/>
    </row>
    <row r="138" spans="1:5">
      <c r="A138" s="4">
        <v>136</v>
      </c>
      <c r="B138" s="4" t="str">
        <f t="shared" si="14"/>
        <v>9903034</v>
      </c>
      <c r="C138" s="4" t="str">
        <f>"严顺"</f>
        <v>严顺</v>
      </c>
      <c r="D138" s="4" t="str">
        <f>"202106262725"</f>
        <v>202106262725</v>
      </c>
      <c r="E138" s="6"/>
    </row>
    <row r="139" spans="1:5">
      <c r="A139" s="4">
        <v>137</v>
      </c>
      <c r="B139" s="4" t="str">
        <f t="shared" si="14"/>
        <v>9903034</v>
      </c>
      <c r="C139" s="4" t="str">
        <f>"彭雨晨"</f>
        <v>彭雨晨</v>
      </c>
      <c r="D139" s="4" t="str">
        <f>"202106262806"</f>
        <v>202106262806</v>
      </c>
      <c r="E139" s="6"/>
    </row>
    <row r="140" spans="1:5">
      <c r="A140" s="4">
        <v>138</v>
      </c>
      <c r="B140" s="4" t="str">
        <f t="shared" si="14"/>
        <v>9903034</v>
      </c>
      <c r="C140" s="4" t="str">
        <f>"许磊"</f>
        <v>许磊</v>
      </c>
      <c r="D140" s="4" t="str">
        <f>"202106263106"</f>
        <v>202106263106</v>
      </c>
      <c r="E140" s="6"/>
    </row>
    <row r="141" spans="1:5">
      <c r="A141" s="4">
        <v>139</v>
      </c>
      <c r="B141" s="4" t="str">
        <f t="shared" si="14"/>
        <v>9903034</v>
      </c>
      <c r="C141" s="4" t="str">
        <f>"陈亮"</f>
        <v>陈亮</v>
      </c>
      <c r="D141" s="4" t="str">
        <f>"202106262707"</f>
        <v>202106262707</v>
      </c>
      <c r="E141" s="6"/>
    </row>
    <row r="142" spans="1:5">
      <c r="A142" s="4">
        <v>140</v>
      </c>
      <c r="B142" s="4" t="str">
        <f t="shared" si="14"/>
        <v>9903034</v>
      </c>
      <c r="C142" s="4" t="str">
        <f>"李多耐"</f>
        <v>李多耐</v>
      </c>
      <c r="D142" s="4" t="str">
        <f>"202106262604"</f>
        <v>202106262604</v>
      </c>
      <c r="E142" s="6"/>
    </row>
    <row r="143" spans="1:5">
      <c r="A143" s="4">
        <v>141</v>
      </c>
      <c r="B143" s="4" t="str">
        <f t="shared" si="14"/>
        <v>9903034</v>
      </c>
      <c r="C143" s="4" t="str">
        <f>"刘荣"</f>
        <v>刘荣</v>
      </c>
      <c r="D143" s="4" t="str">
        <f>"202106262727"</f>
        <v>202106262727</v>
      </c>
      <c r="E143" s="6"/>
    </row>
    <row r="144" spans="1:5">
      <c r="A144" s="4">
        <v>142</v>
      </c>
      <c r="B144" s="4" t="str">
        <f t="shared" si="14"/>
        <v>9903034</v>
      </c>
      <c r="C144" s="4" t="str">
        <f>"杨昊然"</f>
        <v>杨昊然</v>
      </c>
      <c r="D144" s="4" t="str">
        <f>"202106263304"</f>
        <v>202106263304</v>
      </c>
      <c r="E144" s="6"/>
    </row>
    <row r="145" spans="1:5">
      <c r="A145" s="4">
        <v>143</v>
      </c>
      <c r="B145" s="4" t="str">
        <f t="shared" si="14"/>
        <v>9903034</v>
      </c>
      <c r="C145" s="4" t="str">
        <f>"常超"</f>
        <v>常超</v>
      </c>
      <c r="D145" s="4" t="str">
        <f>"202106262830"</f>
        <v>202106262830</v>
      </c>
      <c r="E145" s="6"/>
    </row>
    <row r="146" spans="1:5">
      <c r="A146" s="4">
        <v>144</v>
      </c>
      <c r="B146" s="4" t="str">
        <f t="shared" si="14"/>
        <v>9903034</v>
      </c>
      <c r="C146" s="4" t="str">
        <f>"汪维勇"</f>
        <v>汪维勇</v>
      </c>
      <c r="D146" s="4" t="str">
        <f>"202106262829"</f>
        <v>202106262829</v>
      </c>
      <c r="E146" s="6"/>
    </row>
    <row r="147" spans="1:5">
      <c r="A147" s="4">
        <v>145</v>
      </c>
      <c r="B147" s="4" t="str">
        <f t="shared" si="14"/>
        <v>9903034</v>
      </c>
      <c r="C147" s="4" t="str">
        <f>"李治国"</f>
        <v>李治国</v>
      </c>
      <c r="D147" s="4" t="str">
        <f>"202106263414"</f>
        <v>202106263414</v>
      </c>
      <c r="E147" s="6"/>
    </row>
    <row r="148" spans="1:5">
      <c r="A148" s="4">
        <v>146</v>
      </c>
      <c r="B148" s="4" t="str">
        <f t="shared" si="14"/>
        <v>9903034</v>
      </c>
      <c r="C148" s="4" t="str">
        <f>"孙皓"</f>
        <v>孙皓</v>
      </c>
      <c r="D148" s="4" t="str">
        <f>"202106263321"</f>
        <v>202106263321</v>
      </c>
      <c r="E148" s="6"/>
    </row>
    <row r="149" spans="1:5">
      <c r="A149" s="4">
        <v>147</v>
      </c>
      <c r="B149" s="4" t="str">
        <f t="shared" si="14"/>
        <v>9903034</v>
      </c>
      <c r="C149" s="4" t="str">
        <f>"邓囡囡"</f>
        <v>邓囡囡</v>
      </c>
      <c r="D149" s="4" t="str">
        <f>"202106262630"</f>
        <v>202106262630</v>
      </c>
      <c r="E149" s="6"/>
    </row>
    <row r="150" spans="1:5">
      <c r="A150" s="4">
        <v>148</v>
      </c>
      <c r="B150" s="4" t="str">
        <f t="shared" ref="B150:B155" si="15">"9903035"</f>
        <v>9903035</v>
      </c>
      <c r="C150" s="4" t="str">
        <f>"周婕"</f>
        <v>周婕</v>
      </c>
      <c r="D150" s="4" t="str">
        <f>"202106263519"</f>
        <v>202106263519</v>
      </c>
      <c r="E150" s="6"/>
    </row>
    <row r="151" spans="1:5">
      <c r="A151" s="4">
        <v>149</v>
      </c>
      <c r="B151" s="4" t="str">
        <f t="shared" si="15"/>
        <v>9903035</v>
      </c>
      <c r="C151" s="4" t="str">
        <f>"常悦"</f>
        <v>常悦</v>
      </c>
      <c r="D151" s="4" t="str">
        <f>"202106263506"</f>
        <v>202106263506</v>
      </c>
      <c r="E151" s="6"/>
    </row>
    <row r="152" spans="1:5">
      <c r="A152" s="4">
        <v>150</v>
      </c>
      <c r="B152" s="4" t="str">
        <f t="shared" si="15"/>
        <v>9903035</v>
      </c>
      <c r="C152" s="4" t="str">
        <f>"鲁浩然"</f>
        <v>鲁浩然</v>
      </c>
      <c r="D152" s="4" t="str">
        <f>"202106263428"</f>
        <v>202106263428</v>
      </c>
      <c r="E152" s="6"/>
    </row>
    <row r="153" spans="1:5">
      <c r="A153" s="4">
        <v>151</v>
      </c>
      <c r="B153" s="4" t="str">
        <f t="shared" si="15"/>
        <v>9903035</v>
      </c>
      <c r="C153" s="4" t="str">
        <f>"周舰航"</f>
        <v>周舰航</v>
      </c>
      <c r="D153" s="4" t="str">
        <f>"202106263514"</f>
        <v>202106263514</v>
      </c>
      <c r="E153" s="6"/>
    </row>
    <row r="154" spans="1:5">
      <c r="A154" s="4">
        <v>152</v>
      </c>
      <c r="B154" s="4" t="str">
        <f t="shared" si="15"/>
        <v>9903035</v>
      </c>
      <c r="C154" s="4" t="str">
        <f>"王克成"</f>
        <v>王克成</v>
      </c>
      <c r="D154" s="4" t="str">
        <f>"202106263509"</f>
        <v>202106263509</v>
      </c>
      <c r="E154" s="6"/>
    </row>
    <row r="155" spans="1:5">
      <c r="A155" s="4">
        <v>153</v>
      </c>
      <c r="B155" s="4" t="str">
        <f t="shared" si="15"/>
        <v>9903035</v>
      </c>
      <c r="C155" s="4" t="str">
        <f>"刘昭昭"</f>
        <v>刘昭昭</v>
      </c>
      <c r="D155" s="4" t="str">
        <f>"202106263501"</f>
        <v>202106263501</v>
      </c>
      <c r="E155" s="6"/>
    </row>
    <row r="156" spans="1:5">
      <c r="A156" s="4">
        <v>154</v>
      </c>
      <c r="B156" s="4" t="str">
        <f>"9903036"</f>
        <v>9903036</v>
      </c>
      <c r="C156" s="4" t="str">
        <f>"王蕊"</f>
        <v>王蕊</v>
      </c>
      <c r="D156" s="4" t="str">
        <f>"202106263521"</f>
        <v>202106263521</v>
      </c>
      <c r="E156" s="6"/>
    </row>
    <row r="157" spans="1:5">
      <c r="A157" s="4">
        <v>155</v>
      </c>
      <c r="B157" s="4" t="str">
        <f>"9903036"</f>
        <v>9903036</v>
      </c>
      <c r="C157" s="4" t="str">
        <f>"孙一可"</f>
        <v>孙一可</v>
      </c>
      <c r="D157" s="4" t="str">
        <f>"202106263525"</f>
        <v>202106263525</v>
      </c>
      <c r="E157" s="6"/>
    </row>
    <row r="158" spans="1:5">
      <c r="A158" s="4">
        <v>156</v>
      </c>
      <c r="B158" s="4" t="str">
        <f>"9903037"</f>
        <v>9903037</v>
      </c>
      <c r="C158" s="4" t="str">
        <f>"倪澜"</f>
        <v>倪澜</v>
      </c>
      <c r="D158" s="4" t="str">
        <f>"202106263526"</f>
        <v>202106263526</v>
      </c>
      <c r="E158" s="6"/>
    </row>
    <row r="159" spans="1:5">
      <c r="A159" s="4">
        <v>157</v>
      </c>
      <c r="B159" s="4" t="str">
        <f>"9903039"</f>
        <v>9903039</v>
      </c>
      <c r="C159" s="4" t="str">
        <f>"鲍蕾"</f>
        <v>鲍蕾</v>
      </c>
      <c r="D159" s="4" t="str">
        <f>"202106263605"</f>
        <v>202106263605</v>
      </c>
      <c r="E159" s="6"/>
    </row>
    <row r="160" spans="1:5">
      <c r="A160" s="4">
        <v>158</v>
      </c>
      <c r="B160" s="4" t="str">
        <f>"9903039"</f>
        <v>9903039</v>
      </c>
      <c r="C160" s="4" t="str">
        <f>"杨昕"</f>
        <v>杨昕</v>
      </c>
      <c r="D160" s="4" t="str">
        <f>"202106263528"</f>
        <v>202106263528</v>
      </c>
      <c r="E160" s="6"/>
    </row>
    <row r="161" spans="1:5">
      <c r="A161" s="4">
        <v>159</v>
      </c>
      <c r="B161" s="4" t="str">
        <f>"9903039"</f>
        <v>9903039</v>
      </c>
      <c r="C161" s="4" t="str">
        <f>"张静"</f>
        <v>张静</v>
      </c>
      <c r="D161" s="4" t="str">
        <f>"202106263610"</f>
        <v>202106263610</v>
      </c>
      <c r="E161" s="6"/>
    </row>
    <row r="162" spans="1:5">
      <c r="A162" s="4">
        <v>160</v>
      </c>
      <c r="B162" s="4" t="str">
        <f>"9903040"</f>
        <v>9903040</v>
      </c>
      <c r="C162" s="4" t="str">
        <f>"陈士磊"</f>
        <v>陈士磊</v>
      </c>
      <c r="D162" s="4" t="str">
        <f>"202106263619"</f>
        <v>202106263619</v>
      </c>
      <c r="E162" s="6"/>
    </row>
    <row r="163" spans="1:5">
      <c r="A163" s="4">
        <v>161</v>
      </c>
      <c r="B163" s="4" t="str">
        <f>"9903040"</f>
        <v>9903040</v>
      </c>
      <c r="C163" s="4" t="str">
        <f>"崔翔"</f>
        <v>崔翔</v>
      </c>
      <c r="D163" s="4" t="str">
        <f>"202106263630"</f>
        <v>202106263630</v>
      </c>
      <c r="E163" s="6"/>
    </row>
    <row r="164" spans="1:5">
      <c r="A164" s="4">
        <v>162</v>
      </c>
      <c r="B164" s="4" t="str">
        <f>"9903040"</f>
        <v>9903040</v>
      </c>
      <c r="C164" s="4" t="str">
        <f>"张世界"</f>
        <v>张世界</v>
      </c>
      <c r="D164" s="4" t="str">
        <f>"202106263701"</f>
        <v>202106263701</v>
      </c>
      <c r="E164" s="6"/>
    </row>
    <row r="165" spans="1:5">
      <c r="A165" s="4">
        <v>163</v>
      </c>
      <c r="B165" s="4" t="str">
        <f>"9903041"</f>
        <v>9903041</v>
      </c>
      <c r="C165" s="4" t="str">
        <f>"陈陆曼"</f>
        <v>陈陆曼</v>
      </c>
      <c r="D165" s="4" t="str">
        <f>"202106263716"</f>
        <v>202106263716</v>
      </c>
      <c r="E165" s="6"/>
    </row>
    <row r="166" spans="1:5">
      <c r="A166" s="4">
        <v>164</v>
      </c>
      <c r="B166" s="4" t="str">
        <f>"9903041"</f>
        <v>9903041</v>
      </c>
      <c r="C166" s="4" t="str">
        <f>"李堃"</f>
        <v>李堃</v>
      </c>
      <c r="D166" s="4" t="str">
        <f>"202106263709"</f>
        <v>202106263709</v>
      </c>
      <c r="E166" s="6"/>
    </row>
    <row r="167" spans="1:5">
      <c r="A167" s="4">
        <v>165</v>
      </c>
      <c r="B167" s="4" t="str">
        <f>"9903041"</f>
        <v>9903041</v>
      </c>
      <c r="C167" s="4" t="str">
        <f>"张珲"</f>
        <v>张珲</v>
      </c>
      <c r="D167" s="4" t="str">
        <f>"202106263715"</f>
        <v>202106263715</v>
      </c>
      <c r="E167" s="6"/>
    </row>
    <row r="168" spans="1:5">
      <c r="A168" s="4">
        <v>166</v>
      </c>
      <c r="B168" s="4" t="str">
        <f>"9903041"</f>
        <v>9903041</v>
      </c>
      <c r="C168" s="4" t="str">
        <f>"张子健"</f>
        <v>张子健</v>
      </c>
      <c r="D168" s="4" t="str">
        <f>"202106263712"</f>
        <v>202106263712</v>
      </c>
      <c r="E168" s="6"/>
    </row>
    <row r="169" spans="1:5">
      <c r="A169" s="4">
        <v>167</v>
      </c>
      <c r="B169" s="4" t="str">
        <f>"9903042"</f>
        <v>9903042</v>
      </c>
      <c r="C169" s="4" t="str">
        <f>"丁国鹏"</f>
        <v>丁国鹏</v>
      </c>
      <c r="D169" s="4" t="str">
        <f>"202106263724"</f>
        <v>202106263724</v>
      </c>
      <c r="E169" s="6"/>
    </row>
    <row r="170" ht="18" customHeight="1" spans="1:5">
      <c r="A170" s="4">
        <v>168</v>
      </c>
      <c r="B170" s="4" t="str">
        <f>"9903042"</f>
        <v>9903042</v>
      </c>
      <c r="C170" s="4" t="str">
        <f>"杨修正"</f>
        <v>杨修正</v>
      </c>
      <c r="D170" s="4" t="str">
        <f>"202106263720"</f>
        <v>202106263720</v>
      </c>
      <c r="E170" s="6"/>
    </row>
    <row r="171" spans="1:5">
      <c r="A171" s="4">
        <v>169</v>
      </c>
      <c r="B171" s="4" t="str">
        <f>"9903043"</f>
        <v>9903043</v>
      </c>
      <c r="C171" s="4" t="str">
        <f>"王怡"</f>
        <v>王怡</v>
      </c>
      <c r="D171" s="4" t="str">
        <f>"202106263729"</f>
        <v>202106263729</v>
      </c>
      <c r="E171" s="6"/>
    </row>
    <row r="172" spans="1:5">
      <c r="A172" s="4">
        <v>170</v>
      </c>
      <c r="B172" s="4" t="str">
        <f>"9903043"</f>
        <v>9903043</v>
      </c>
      <c r="C172" s="4" t="str">
        <f>"郭雪雪"</f>
        <v>郭雪雪</v>
      </c>
      <c r="D172" s="4" t="str">
        <f>"202106263802"</f>
        <v>202106263802</v>
      </c>
      <c r="E172" s="6"/>
    </row>
    <row r="173" spans="1:5">
      <c r="A173" s="4">
        <v>171</v>
      </c>
      <c r="B173" s="4" t="str">
        <f>"9903043"</f>
        <v>9903043</v>
      </c>
      <c r="C173" s="4" t="str">
        <f>"张瑞"</f>
        <v>张瑞</v>
      </c>
      <c r="D173" s="4" t="str">
        <f>"202106263726"</f>
        <v>202106263726</v>
      </c>
      <c r="E173" s="6"/>
    </row>
    <row r="174" spans="1:5">
      <c r="A174" s="4">
        <v>172</v>
      </c>
      <c r="B174" s="4" t="str">
        <f>"9903044"</f>
        <v>9903044</v>
      </c>
      <c r="C174" s="4" t="str">
        <f>"叶子豪"</f>
        <v>叶子豪</v>
      </c>
      <c r="D174" s="4" t="str">
        <f>"202106263826"</f>
        <v>202106263826</v>
      </c>
      <c r="E174" s="6"/>
    </row>
    <row r="175" spans="1:5">
      <c r="A175" s="4">
        <v>173</v>
      </c>
      <c r="B175" s="4" t="str">
        <f>"9903044"</f>
        <v>9903044</v>
      </c>
      <c r="C175" s="4" t="str">
        <f>"张艳"</f>
        <v>张艳</v>
      </c>
      <c r="D175" s="4" t="str">
        <f>"202106263829"</f>
        <v>202106263829</v>
      </c>
      <c r="E175" s="6"/>
    </row>
    <row r="176" spans="1:5">
      <c r="A176" s="4">
        <v>174</v>
      </c>
      <c r="B176" s="4" t="str">
        <f>"9903044"</f>
        <v>9903044</v>
      </c>
      <c r="C176" s="4" t="str">
        <f>"周大健"</f>
        <v>周大健</v>
      </c>
      <c r="D176" s="4" t="str">
        <f>"202106263814"</f>
        <v>202106263814</v>
      </c>
      <c r="E176" s="6"/>
    </row>
    <row r="177" spans="1:5">
      <c r="A177" s="4">
        <v>175</v>
      </c>
      <c r="B177" s="4" t="str">
        <f>"9903045"</f>
        <v>9903045</v>
      </c>
      <c r="C177" s="4" t="str">
        <f>"蒋玉生"</f>
        <v>蒋玉生</v>
      </c>
      <c r="D177" s="4" t="str">
        <f>"202106263912"</f>
        <v>202106263912</v>
      </c>
      <c r="E177" s="6"/>
    </row>
    <row r="178" spans="1:5">
      <c r="A178" s="4">
        <v>176</v>
      </c>
      <c r="B178" s="4" t="str">
        <f>"9903045"</f>
        <v>9903045</v>
      </c>
      <c r="C178" s="4" t="str">
        <f>"孙梦茹"</f>
        <v>孙梦茹</v>
      </c>
      <c r="D178" s="4" t="str">
        <f>"202106263917"</f>
        <v>202106263917</v>
      </c>
      <c r="E178" s="6"/>
    </row>
    <row r="179" spans="1:5">
      <c r="A179" s="4">
        <v>177</v>
      </c>
      <c r="B179" s="4" t="str">
        <f>"9903045"</f>
        <v>9903045</v>
      </c>
      <c r="C179" s="4" t="str">
        <f>"马啸宇"</f>
        <v>马啸宇</v>
      </c>
      <c r="D179" s="4" t="str">
        <f>"202106263911"</f>
        <v>202106263911</v>
      </c>
      <c r="E179" s="6"/>
    </row>
    <row r="180" spans="1:5">
      <c r="A180" s="4">
        <v>178</v>
      </c>
      <c r="B180" s="4" t="str">
        <f>"9903046"</f>
        <v>9903046</v>
      </c>
      <c r="C180" s="4" t="str">
        <f>"刘叶"</f>
        <v>刘叶</v>
      </c>
      <c r="D180" s="4" t="str">
        <f>"202106264108"</f>
        <v>202106264108</v>
      </c>
      <c r="E180" s="6"/>
    </row>
    <row r="181" spans="1:5">
      <c r="A181" s="4">
        <v>179</v>
      </c>
      <c r="B181" s="4" t="str">
        <f>"9903046"</f>
        <v>9903046</v>
      </c>
      <c r="C181" s="4" t="str">
        <f>"李婉"</f>
        <v>李婉</v>
      </c>
      <c r="D181" s="4" t="str">
        <f>"202106264102"</f>
        <v>202106264102</v>
      </c>
      <c r="E181" s="6"/>
    </row>
    <row r="182" spans="1:5">
      <c r="A182" s="4">
        <v>180</v>
      </c>
      <c r="B182" s="4" t="str">
        <f>"9903046"</f>
        <v>9903046</v>
      </c>
      <c r="C182" s="4" t="str">
        <f>"胡世英"</f>
        <v>胡世英</v>
      </c>
      <c r="D182" s="4" t="str">
        <f>"202106264023"</f>
        <v>202106264023</v>
      </c>
      <c r="E182" s="6"/>
    </row>
    <row r="183" spans="1:5">
      <c r="A183" s="4">
        <v>181</v>
      </c>
      <c r="B183" s="4" t="str">
        <f>"9903047"</f>
        <v>9903047</v>
      </c>
      <c r="C183" s="4" t="str">
        <f>"宋政"</f>
        <v>宋政</v>
      </c>
      <c r="D183" s="4" t="str">
        <f>"202106264221"</f>
        <v>202106264221</v>
      </c>
      <c r="E183" s="6"/>
    </row>
    <row r="184" spans="1:5">
      <c r="A184" s="4">
        <v>182</v>
      </c>
      <c r="B184" s="4" t="str">
        <f>"9903047"</f>
        <v>9903047</v>
      </c>
      <c r="C184" s="4" t="str">
        <f>"刘见"</f>
        <v>刘见</v>
      </c>
      <c r="D184" s="4" t="str">
        <f>"202106264212"</f>
        <v>202106264212</v>
      </c>
      <c r="E184" s="6"/>
    </row>
    <row r="185" spans="1:5">
      <c r="A185" s="4">
        <v>183</v>
      </c>
      <c r="B185" s="4" t="str">
        <f>"9903047"</f>
        <v>9903047</v>
      </c>
      <c r="C185" s="4" t="str">
        <f>"周全"</f>
        <v>周全</v>
      </c>
      <c r="D185" s="4" t="str">
        <f>"202106264129"</f>
        <v>202106264129</v>
      </c>
      <c r="E185" s="6"/>
    </row>
    <row r="186" spans="1:5">
      <c r="A186" s="4">
        <v>184</v>
      </c>
      <c r="B186" s="4" t="str">
        <f>"9903048"</f>
        <v>9903048</v>
      </c>
      <c r="C186" s="4" t="str">
        <f>"周睿哲"</f>
        <v>周睿哲</v>
      </c>
      <c r="D186" s="4" t="str">
        <f>"202106264225"</f>
        <v>202106264225</v>
      </c>
      <c r="E186" s="6"/>
    </row>
    <row r="187" spans="1:5">
      <c r="A187" s="4">
        <v>185</v>
      </c>
      <c r="B187" s="4" t="str">
        <f>"9903048"</f>
        <v>9903048</v>
      </c>
      <c r="C187" s="4" t="str">
        <f>"刘婉"</f>
        <v>刘婉</v>
      </c>
      <c r="D187" s="4" t="str">
        <f>"202106264226"</f>
        <v>202106264226</v>
      </c>
      <c r="E187" s="6"/>
    </row>
    <row r="188" spans="1:5">
      <c r="A188" s="4">
        <v>186</v>
      </c>
      <c r="B188" s="4" t="str">
        <f>"9903048"</f>
        <v>9903048</v>
      </c>
      <c r="C188" s="4" t="str">
        <f>"尤挽兰"</f>
        <v>尤挽兰</v>
      </c>
      <c r="D188" s="4" t="str">
        <f>"202106264224"</f>
        <v>202106264224</v>
      </c>
      <c r="E188" s="6"/>
    </row>
    <row r="189" spans="1:5">
      <c r="A189" s="4">
        <v>187</v>
      </c>
      <c r="B189" s="4" t="str">
        <f>"9903049"</f>
        <v>9903049</v>
      </c>
      <c r="C189" s="4" t="str">
        <f>"张振宇"</f>
        <v>张振宇</v>
      </c>
      <c r="D189" s="4" t="str">
        <f>"202106264303"</f>
        <v>202106264303</v>
      </c>
      <c r="E189" s="6"/>
    </row>
    <row r="190" spans="1:5">
      <c r="A190" s="4">
        <v>188</v>
      </c>
      <c r="B190" s="4" t="str">
        <f>"9903049"</f>
        <v>9903049</v>
      </c>
      <c r="C190" s="4" t="str">
        <f>"汤静晨"</f>
        <v>汤静晨</v>
      </c>
      <c r="D190" s="4" t="str">
        <f>"202106264314"</f>
        <v>202106264314</v>
      </c>
      <c r="E190" s="6"/>
    </row>
    <row r="191" spans="1:5">
      <c r="A191" s="4">
        <v>189</v>
      </c>
      <c r="B191" s="4" t="str">
        <f>"9903049"</f>
        <v>9903049</v>
      </c>
      <c r="C191" s="4" t="str">
        <f>"段雪婷"</f>
        <v>段雪婷</v>
      </c>
      <c r="D191" s="4" t="str">
        <f>"202106264326"</f>
        <v>202106264326</v>
      </c>
      <c r="E191" s="6"/>
    </row>
    <row r="192" spans="1:5">
      <c r="A192" s="4">
        <v>190</v>
      </c>
      <c r="B192" s="4" t="str">
        <f t="shared" ref="B192:B206" si="16">"9903050"</f>
        <v>9903050</v>
      </c>
      <c r="C192" s="4" t="str">
        <f>"李健卓"</f>
        <v>李健卓</v>
      </c>
      <c r="D192" s="4" t="str">
        <f>"202106264403"</f>
        <v>202106264403</v>
      </c>
      <c r="E192" s="6"/>
    </row>
    <row r="193" spans="1:5">
      <c r="A193" s="4">
        <v>191</v>
      </c>
      <c r="B193" s="4" t="str">
        <f t="shared" si="16"/>
        <v>9903050</v>
      </c>
      <c r="C193" s="4" t="str">
        <f>"徐天天"</f>
        <v>徐天天</v>
      </c>
      <c r="D193" s="4" t="str">
        <f>"202106264507"</f>
        <v>202106264507</v>
      </c>
      <c r="E193" s="6"/>
    </row>
    <row r="194" spans="1:5">
      <c r="A194" s="4">
        <v>192</v>
      </c>
      <c r="B194" s="4" t="str">
        <f t="shared" si="16"/>
        <v>9903050</v>
      </c>
      <c r="C194" s="4" t="str">
        <f>"杜奇奇"</f>
        <v>杜奇奇</v>
      </c>
      <c r="D194" s="4" t="str">
        <f>"202106264429"</f>
        <v>202106264429</v>
      </c>
      <c r="E194" s="6"/>
    </row>
    <row r="195" spans="1:5">
      <c r="A195" s="4">
        <v>193</v>
      </c>
      <c r="B195" s="4" t="str">
        <f t="shared" si="16"/>
        <v>9903050</v>
      </c>
      <c r="C195" s="4" t="str">
        <f>"储冰玉"</f>
        <v>储冰玉</v>
      </c>
      <c r="D195" s="4" t="str">
        <f>"202106264523"</f>
        <v>202106264523</v>
      </c>
      <c r="E195" s="6"/>
    </row>
    <row r="196" spans="1:5">
      <c r="A196" s="4">
        <v>194</v>
      </c>
      <c r="B196" s="4" t="str">
        <f t="shared" si="16"/>
        <v>9903050</v>
      </c>
      <c r="C196" s="4" t="str">
        <f>"何杉"</f>
        <v>何杉</v>
      </c>
      <c r="D196" s="4" t="str">
        <f>"202106264520"</f>
        <v>202106264520</v>
      </c>
      <c r="E196" s="6"/>
    </row>
    <row r="197" spans="1:5">
      <c r="A197" s="4">
        <v>195</v>
      </c>
      <c r="B197" s="4" t="str">
        <f t="shared" si="16"/>
        <v>9903050</v>
      </c>
      <c r="C197" s="4" t="str">
        <f>"孔琳"</f>
        <v>孔琳</v>
      </c>
      <c r="D197" s="4" t="str">
        <f>"202106264412"</f>
        <v>202106264412</v>
      </c>
      <c r="E197" s="6"/>
    </row>
    <row r="198" spans="1:5">
      <c r="A198" s="4">
        <v>196</v>
      </c>
      <c r="B198" s="4" t="str">
        <f t="shared" si="16"/>
        <v>9903050</v>
      </c>
      <c r="C198" s="4" t="str">
        <f>"李友全"</f>
        <v>李友全</v>
      </c>
      <c r="D198" s="4" t="str">
        <f>"202106264527"</f>
        <v>202106264527</v>
      </c>
      <c r="E198" s="6"/>
    </row>
    <row r="199" spans="1:5">
      <c r="A199" s="4">
        <v>197</v>
      </c>
      <c r="B199" s="4" t="str">
        <f t="shared" si="16"/>
        <v>9903050</v>
      </c>
      <c r="C199" s="4" t="str">
        <f>"杨靖雯"</f>
        <v>杨靖雯</v>
      </c>
      <c r="D199" s="4" t="str">
        <f>"202106264505"</f>
        <v>202106264505</v>
      </c>
      <c r="E199" s="6"/>
    </row>
    <row r="200" spans="1:5">
      <c r="A200" s="4">
        <v>198</v>
      </c>
      <c r="B200" s="4" t="str">
        <f t="shared" si="16"/>
        <v>9903050</v>
      </c>
      <c r="C200" s="4" t="str">
        <f>"程婉君"</f>
        <v>程婉君</v>
      </c>
      <c r="D200" s="4" t="str">
        <f>"202106264502"</f>
        <v>202106264502</v>
      </c>
      <c r="E200" s="6"/>
    </row>
    <row r="201" spans="1:5">
      <c r="A201" s="4">
        <v>199</v>
      </c>
      <c r="B201" s="4" t="str">
        <f t="shared" si="16"/>
        <v>9903050</v>
      </c>
      <c r="C201" s="4" t="str">
        <f>"夏梦瑶"</f>
        <v>夏梦瑶</v>
      </c>
      <c r="D201" s="4" t="str">
        <f>"202106264609"</f>
        <v>202106264609</v>
      </c>
      <c r="E201" s="6"/>
    </row>
    <row r="202" spans="1:5">
      <c r="A202" s="4">
        <v>200</v>
      </c>
      <c r="B202" s="4" t="str">
        <f t="shared" si="16"/>
        <v>9903050</v>
      </c>
      <c r="C202" s="4" t="str">
        <f>"邹童心"</f>
        <v>邹童心</v>
      </c>
      <c r="D202" s="4" t="str">
        <f>"202106264430"</f>
        <v>202106264430</v>
      </c>
      <c r="E202" s="6"/>
    </row>
    <row r="203" spans="1:5">
      <c r="A203" s="4">
        <v>201</v>
      </c>
      <c r="B203" s="4" t="str">
        <f t="shared" si="16"/>
        <v>9903050</v>
      </c>
      <c r="C203" s="4" t="str">
        <f>"王传娣"</f>
        <v>王传娣</v>
      </c>
      <c r="D203" s="4" t="str">
        <f>"202106264501"</f>
        <v>202106264501</v>
      </c>
      <c r="E203" s="6"/>
    </row>
    <row r="204" spans="1:5">
      <c r="A204" s="4">
        <v>202</v>
      </c>
      <c r="B204" s="4" t="str">
        <f t="shared" si="16"/>
        <v>9903050</v>
      </c>
      <c r="C204" s="4" t="str">
        <f>"胡先杰"</f>
        <v>胡先杰</v>
      </c>
      <c r="D204" s="4" t="str">
        <f>"202106264423"</f>
        <v>202106264423</v>
      </c>
      <c r="E204" s="6"/>
    </row>
    <row r="205" spans="1:5">
      <c r="A205" s="4">
        <v>203</v>
      </c>
      <c r="B205" s="4" t="str">
        <f t="shared" si="16"/>
        <v>9903050</v>
      </c>
      <c r="C205" s="4" t="str">
        <f>"姬胜辉"</f>
        <v>姬胜辉</v>
      </c>
      <c r="D205" s="4" t="str">
        <f>"202106264529"</f>
        <v>202106264529</v>
      </c>
      <c r="E205" s="6"/>
    </row>
    <row r="206" spans="1:5">
      <c r="A206" s="4">
        <v>204</v>
      </c>
      <c r="B206" s="4" t="str">
        <f t="shared" si="16"/>
        <v>9903050</v>
      </c>
      <c r="C206" s="4" t="str">
        <f>"胡锦仪"</f>
        <v>胡锦仪</v>
      </c>
      <c r="D206" s="4" t="str">
        <f>"202106264610"</f>
        <v>202106264610</v>
      </c>
      <c r="E206" s="6"/>
    </row>
    <row r="207" spans="1:5">
      <c r="A207" s="4">
        <v>205</v>
      </c>
      <c r="B207" s="4" t="str">
        <f t="shared" ref="B207:B217" si="17">"9903051"</f>
        <v>9903051</v>
      </c>
      <c r="C207" s="4" t="str">
        <f>"杨新童"</f>
        <v>杨新童</v>
      </c>
      <c r="D207" s="4" t="str">
        <f>"202106264804"</f>
        <v>202106264804</v>
      </c>
      <c r="E207" s="6"/>
    </row>
    <row r="208" spans="1:5">
      <c r="A208" s="4">
        <v>206</v>
      </c>
      <c r="B208" s="4" t="str">
        <f t="shared" si="17"/>
        <v>9903051</v>
      </c>
      <c r="C208" s="4" t="str">
        <f>"査孙成"</f>
        <v>査孙成</v>
      </c>
      <c r="D208" s="4" t="str">
        <f>"202106264724"</f>
        <v>202106264724</v>
      </c>
      <c r="E208" s="6"/>
    </row>
    <row r="209" spans="1:5">
      <c r="A209" s="4">
        <v>207</v>
      </c>
      <c r="B209" s="4" t="str">
        <f t="shared" si="17"/>
        <v>9903051</v>
      </c>
      <c r="C209" s="4" t="str">
        <f>"贾培瑾"</f>
        <v>贾培瑾</v>
      </c>
      <c r="D209" s="4" t="str">
        <f>"202106264719"</f>
        <v>202106264719</v>
      </c>
      <c r="E209" s="6"/>
    </row>
    <row r="210" spans="1:5">
      <c r="A210" s="4">
        <v>208</v>
      </c>
      <c r="B210" s="4" t="str">
        <f t="shared" si="17"/>
        <v>9903051</v>
      </c>
      <c r="C210" s="4" t="str">
        <f>"穆艳梅"</f>
        <v>穆艳梅</v>
      </c>
      <c r="D210" s="4" t="str">
        <f>"202106264802"</f>
        <v>202106264802</v>
      </c>
      <c r="E210" s="6"/>
    </row>
    <row r="211" spans="1:5">
      <c r="A211" s="4">
        <v>209</v>
      </c>
      <c r="B211" s="4" t="str">
        <f t="shared" si="17"/>
        <v>9903051</v>
      </c>
      <c r="C211" s="4" t="str">
        <f>"马帅"</f>
        <v>马帅</v>
      </c>
      <c r="D211" s="4" t="str">
        <f>"202106264627"</f>
        <v>202106264627</v>
      </c>
      <c r="E211" s="6"/>
    </row>
    <row r="212" spans="1:5">
      <c r="A212" s="4">
        <v>210</v>
      </c>
      <c r="B212" s="4" t="str">
        <f t="shared" si="17"/>
        <v>9903051</v>
      </c>
      <c r="C212" s="4" t="str">
        <f>"贺启远"</f>
        <v>贺启远</v>
      </c>
      <c r="D212" s="4" t="str">
        <f>"202106264628"</f>
        <v>202106264628</v>
      </c>
      <c r="E212" s="6"/>
    </row>
    <row r="213" spans="1:5">
      <c r="A213" s="4">
        <v>211</v>
      </c>
      <c r="B213" s="4" t="str">
        <f t="shared" si="17"/>
        <v>9903051</v>
      </c>
      <c r="C213" s="4" t="str">
        <f>"马汉宁"</f>
        <v>马汉宁</v>
      </c>
      <c r="D213" s="4" t="str">
        <f>"202106264620"</f>
        <v>202106264620</v>
      </c>
      <c r="E213" s="6"/>
    </row>
    <row r="214" spans="1:5">
      <c r="A214" s="4">
        <v>212</v>
      </c>
      <c r="B214" s="4" t="str">
        <f t="shared" si="17"/>
        <v>9903051</v>
      </c>
      <c r="C214" s="4" t="str">
        <f>"梁岩松"</f>
        <v>梁岩松</v>
      </c>
      <c r="D214" s="4" t="str">
        <f>"202106264729"</f>
        <v>202106264729</v>
      </c>
      <c r="E214" s="6"/>
    </row>
    <row r="215" spans="1:5">
      <c r="A215" s="4">
        <v>213</v>
      </c>
      <c r="B215" s="4" t="str">
        <f t="shared" si="17"/>
        <v>9903051</v>
      </c>
      <c r="C215" s="4" t="str">
        <f>"孟琪"</f>
        <v>孟琪</v>
      </c>
      <c r="D215" s="4" t="str">
        <f>"202106264807"</f>
        <v>202106264807</v>
      </c>
      <c r="E215" s="6"/>
    </row>
    <row r="216" spans="1:5">
      <c r="A216" s="4">
        <v>214</v>
      </c>
      <c r="B216" s="4" t="str">
        <f t="shared" si="17"/>
        <v>9903051</v>
      </c>
      <c r="C216" s="4" t="str">
        <f>"张阿飞"</f>
        <v>张阿飞</v>
      </c>
      <c r="D216" s="4" t="str">
        <f>"202106264726"</f>
        <v>202106264726</v>
      </c>
      <c r="E216" s="6"/>
    </row>
    <row r="217" spans="1:5">
      <c r="A217" s="4">
        <v>215</v>
      </c>
      <c r="B217" s="4" t="str">
        <f t="shared" si="17"/>
        <v>9903051</v>
      </c>
      <c r="C217" s="4" t="str">
        <f>"王宇姝"</f>
        <v>王宇姝</v>
      </c>
      <c r="D217" s="4" t="str">
        <f>"202106264702"</f>
        <v>202106264702</v>
      </c>
      <c r="E217" s="6"/>
    </row>
    <row r="218" spans="1:5">
      <c r="A218" s="4">
        <v>216</v>
      </c>
      <c r="B218" s="4" t="str">
        <f t="shared" ref="B218:B239" si="18">"9903052"</f>
        <v>9903052</v>
      </c>
      <c r="C218" s="4" t="str">
        <f>"耿静"</f>
        <v>耿静</v>
      </c>
      <c r="D218" s="4" t="str">
        <f>"202106265516"</f>
        <v>202106265516</v>
      </c>
      <c r="E218" s="6"/>
    </row>
    <row r="219" spans="1:5">
      <c r="A219" s="4">
        <v>217</v>
      </c>
      <c r="B219" s="4" t="str">
        <f t="shared" si="18"/>
        <v>9903052</v>
      </c>
      <c r="C219" s="4" t="str">
        <f>"杨波"</f>
        <v>杨波</v>
      </c>
      <c r="D219" s="4" t="str">
        <f>"202106264922"</f>
        <v>202106264922</v>
      </c>
      <c r="E219" s="6"/>
    </row>
    <row r="220" spans="1:5">
      <c r="A220" s="4">
        <v>218</v>
      </c>
      <c r="B220" s="4" t="str">
        <f t="shared" si="18"/>
        <v>9903052</v>
      </c>
      <c r="C220" s="4" t="str">
        <f>"陈丽君"</f>
        <v>陈丽君</v>
      </c>
      <c r="D220" s="4" t="str">
        <f>"202106265510"</f>
        <v>202106265510</v>
      </c>
      <c r="E220" s="6"/>
    </row>
    <row r="221" spans="1:5">
      <c r="A221" s="4">
        <v>219</v>
      </c>
      <c r="B221" s="4" t="str">
        <f t="shared" si="18"/>
        <v>9903052</v>
      </c>
      <c r="C221" s="4" t="str">
        <f>"吴柏平"</f>
        <v>吴柏平</v>
      </c>
      <c r="D221" s="4" t="str">
        <f>"202106265709"</f>
        <v>202106265709</v>
      </c>
      <c r="E221" s="6"/>
    </row>
    <row r="222" spans="1:5">
      <c r="A222" s="4">
        <v>220</v>
      </c>
      <c r="B222" s="4" t="str">
        <f t="shared" si="18"/>
        <v>9903052</v>
      </c>
      <c r="C222" s="4" t="str">
        <f>"刘姣姣"</f>
        <v>刘姣姣</v>
      </c>
      <c r="D222" s="4" t="str">
        <f>"202106264916"</f>
        <v>202106264916</v>
      </c>
      <c r="E222" s="6"/>
    </row>
    <row r="223" spans="1:5">
      <c r="A223" s="4">
        <v>221</v>
      </c>
      <c r="B223" s="4" t="str">
        <f t="shared" si="18"/>
        <v>9903052</v>
      </c>
      <c r="C223" s="4" t="str">
        <f>"唐亚运"</f>
        <v>唐亚运</v>
      </c>
      <c r="D223" s="4" t="str">
        <f>"202106265524"</f>
        <v>202106265524</v>
      </c>
      <c r="E223" s="6"/>
    </row>
    <row r="224" spans="1:5">
      <c r="A224" s="4">
        <v>222</v>
      </c>
      <c r="B224" s="4" t="str">
        <f t="shared" si="18"/>
        <v>9903052</v>
      </c>
      <c r="C224" s="4" t="str">
        <f>"吴浩天"</f>
        <v>吴浩天</v>
      </c>
      <c r="D224" s="4" t="str">
        <f>"202106264902"</f>
        <v>202106264902</v>
      </c>
      <c r="E224" s="6"/>
    </row>
    <row r="225" spans="1:5">
      <c r="A225" s="4">
        <v>223</v>
      </c>
      <c r="B225" s="4" t="str">
        <f t="shared" si="18"/>
        <v>9903052</v>
      </c>
      <c r="C225" s="4" t="str">
        <f>"李竹青"</f>
        <v>李竹青</v>
      </c>
      <c r="D225" s="4" t="str">
        <f>"202106265012"</f>
        <v>202106265012</v>
      </c>
      <c r="E225" s="6"/>
    </row>
    <row r="226" spans="1:5">
      <c r="A226" s="4">
        <v>224</v>
      </c>
      <c r="B226" s="4" t="str">
        <f t="shared" si="18"/>
        <v>9903052</v>
      </c>
      <c r="C226" s="4" t="str">
        <f>"邓娉婷"</f>
        <v>邓娉婷</v>
      </c>
      <c r="D226" s="4" t="str">
        <f>"202106265528"</f>
        <v>202106265528</v>
      </c>
      <c r="E226" s="6"/>
    </row>
    <row r="227" spans="1:5">
      <c r="A227" s="4">
        <v>225</v>
      </c>
      <c r="B227" s="4" t="str">
        <f t="shared" si="18"/>
        <v>9903052</v>
      </c>
      <c r="C227" s="4" t="str">
        <f>"周磊"</f>
        <v>周磊</v>
      </c>
      <c r="D227" s="4" t="str">
        <f>"202106265005"</f>
        <v>202106265005</v>
      </c>
      <c r="E227" s="6"/>
    </row>
    <row r="228" spans="1:5">
      <c r="A228" s="4">
        <v>226</v>
      </c>
      <c r="B228" s="4" t="str">
        <f t="shared" si="18"/>
        <v>9903052</v>
      </c>
      <c r="C228" s="4" t="str">
        <f>"王磊"</f>
        <v>王磊</v>
      </c>
      <c r="D228" s="4" t="str">
        <f>"202106265618"</f>
        <v>202106265618</v>
      </c>
      <c r="E228" s="6"/>
    </row>
    <row r="229" spans="1:5">
      <c r="A229" s="4">
        <v>227</v>
      </c>
      <c r="B229" s="4" t="str">
        <f t="shared" si="18"/>
        <v>9903052</v>
      </c>
      <c r="C229" s="4" t="str">
        <f>"王晶"</f>
        <v>王晶</v>
      </c>
      <c r="D229" s="4" t="str">
        <f>"202106265716"</f>
        <v>202106265716</v>
      </c>
      <c r="E229" s="6"/>
    </row>
    <row r="230" spans="1:5">
      <c r="A230" s="4">
        <v>228</v>
      </c>
      <c r="B230" s="4" t="str">
        <f t="shared" si="18"/>
        <v>9903052</v>
      </c>
      <c r="C230" s="4" t="str">
        <f>"刘如玲"</f>
        <v>刘如玲</v>
      </c>
      <c r="D230" s="4" t="str">
        <f>"202106264827"</f>
        <v>202106264827</v>
      </c>
      <c r="E230" s="6"/>
    </row>
    <row r="231" spans="1:5">
      <c r="A231" s="4">
        <v>229</v>
      </c>
      <c r="B231" s="4" t="str">
        <f t="shared" si="18"/>
        <v>9903052</v>
      </c>
      <c r="C231" s="4" t="str">
        <f>"贾文龙"</f>
        <v>贾文龙</v>
      </c>
      <c r="D231" s="4" t="str">
        <f>"202106265314"</f>
        <v>202106265314</v>
      </c>
      <c r="E231" s="6"/>
    </row>
    <row r="232" spans="1:5">
      <c r="A232" s="4">
        <v>230</v>
      </c>
      <c r="B232" s="4" t="str">
        <f t="shared" si="18"/>
        <v>9903052</v>
      </c>
      <c r="C232" s="4" t="str">
        <f>"刘莹莹"</f>
        <v>刘莹莹</v>
      </c>
      <c r="D232" s="4" t="str">
        <f>"202106264820"</f>
        <v>202106264820</v>
      </c>
      <c r="E232" s="6"/>
    </row>
    <row r="233" spans="1:5">
      <c r="A233" s="4">
        <v>231</v>
      </c>
      <c r="B233" s="4" t="str">
        <f t="shared" si="18"/>
        <v>9903052</v>
      </c>
      <c r="C233" s="4" t="str">
        <f>"王超"</f>
        <v>王超</v>
      </c>
      <c r="D233" s="4" t="str">
        <f>"202106265521"</f>
        <v>202106265521</v>
      </c>
      <c r="E233" s="6"/>
    </row>
    <row r="234" spans="1:5">
      <c r="A234" s="4">
        <v>232</v>
      </c>
      <c r="B234" s="4" t="str">
        <f t="shared" si="18"/>
        <v>9903052</v>
      </c>
      <c r="C234" s="4" t="str">
        <f>"程鹏"</f>
        <v>程鹏</v>
      </c>
      <c r="D234" s="4" t="str">
        <f>"202106265306"</f>
        <v>202106265306</v>
      </c>
      <c r="E234" s="6"/>
    </row>
    <row r="235" spans="1:5">
      <c r="A235" s="4">
        <v>233</v>
      </c>
      <c r="B235" s="4" t="str">
        <f t="shared" si="18"/>
        <v>9903052</v>
      </c>
      <c r="C235" s="4" t="str">
        <f>"孙涛"</f>
        <v>孙涛</v>
      </c>
      <c r="D235" s="4" t="str">
        <f>"202106265029"</f>
        <v>202106265029</v>
      </c>
      <c r="E235" s="6"/>
    </row>
    <row r="236" spans="1:5">
      <c r="A236" s="4">
        <v>234</v>
      </c>
      <c r="B236" s="4" t="str">
        <f t="shared" si="18"/>
        <v>9903052</v>
      </c>
      <c r="C236" s="4" t="str">
        <f>"单兴新"</f>
        <v>单兴新</v>
      </c>
      <c r="D236" s="4" t="str">
        <f>"202106265127"</f>
        <v>202106265127</v>
      </c>
      <c r="E236" s="6"/>
    </row>
    <row r="237" spans="1:5">
      <c r="A237" s="4">
        <v>235</v>
      </c>
      <c r="B237" s="4" t="str">
        <f t="shared" si="18"/>
        <v>9903052</v>
      </c>
      <c r="C237" s="4" t="str">
        <f>"秦月"</f>
        <v>秦月</v>
      </c>
      <c r="D237" s="4" t="str">
        <f>"202106265519"</f>
        <v>202106265519</v>
      </c>
      <c r="E237" s="6"/>
    </row>
    <row r="238" spans="1:5">
      <c r="A238" s="4">
        <v>236</v>
      </c>
      <c r="B238" s="4" t="str">
        <f t="shared" si="18"/>
        <v>9903052</v>
      </c>
      <c r="C238" s="4" t="str">
        <f>"许舒威"</f>
        <v>许舒威</v>
      </c>
      <c r="D238" s="4" t="str">
        <f>"202106264924"</f>
        <v>202106264924</v>
      </c>
      <c r="E238" s="6"/>
    </row>
    <row r="239" spans="1:5">
      <c r="A239" s="4">
        <v>237</v>
      </c>
      <c r="B239" s="4" t="str">
        <f t="shared" si="18"/>
        <v>9903052</v>
      </c>
      <c r="C239" s="4" t="str">
        <f>"夏振南"</f>
        <v>夏振南</v>
      </c>
      <c r="D239" s="4" t="str">
        <f>"202106265710"</f>
        <v>202106265710</v>
      </c>
      <c r="E239" s="6"/>
    </row>
    <row r="240" spans="1:5">
      <c r="A240" s="4">
        <v>238</v>
      </c>
      <c r="B240" s="4" t="str">
        <f>"9903053"</f>
        <v>9903053</v>
      </c>
      <c r="C240" s="4" t="str">
        <f>"赵奎"</f>
        <v>赵奎</v>
      </c>
      <c r="D240" s="4" t="str">
        <f>"202106265918"</f>
        <v>202106265918</v>
      </c>
      <c r="E240" s="6"/>
    </row>
    <row r="241" spans="1:5">
      <c r="A241" s="4">
        <v>239</v>
      </c>
      <c r="B241" s="4" t="str">
        <f>"9903053"</f>
        <v>9903053</v>
      </c>
      <c r="C241" s="4" t="str">
        <f>"陈彤"</f>
        <v>陈彤</v>
      </c>
      <c r="D241" s="4" t="str">
        <f>"202106265819"</f>
        <v>202106265819</v>
      </c>
      <c r="E241" s="6"/>
    </row>
    <row r="242" spans="1:5">
      <c r="A242" s="4">
        <v>240</v>
      </c>
      <c r="B242" s="4" t="str">
        <f t="shared" ref="B242:B248" si="19">"9903054"</f>
        <v>9903054</v>
      </c>
      <c r="C242" s="4" t="str">
        <f>"江思琪"</f>
        <v>江思琪</v>
      </c>
      <c r="D242" s="4" t="str">
        <f>"202106265923"</f>
        <v>202106265923</v>
      </c>
      <c r="E242" s="6"/>
    </row>
    <row r="243" spans="1:5">
      <c r="A243" s="4">
        <v>241</v>
      </c>
      <c r="B243" s="4" t="str">
        <f t="shared" si="19"/>
        <v>9903054</v>
      </c>
      <c r="C243" s="4" t="str">
        <f>"丁泽宇"</f>
        <v>丁泽宇</v>
      </c>
      <c r="D243" s="4" t="str">
        <f>"202106265927"</f>
        <v>202106265927</v>
      </c>
      <c r="E243" s="6"/>
    </row>
    <row r="244" spans="1:5">
      <c r="A244" s="4">
        <v>242</v>
      </c>
      <c r="B244" s="4" t="str">
        <f t="shared" si="19"/>
        <v>9903054</v>
      </c>
      <c r="C244" s="4" t="str">
        <f>"周瑞"</f>
        <v>周瑞</v>
      </c>
      <c r="D244" s="4" t="str">
        <f>"202106265926"</f>
        <v>202106265926</v>
      </c>
      <c r="E244" s="6"/>
    </row>
    <row r="245" spans="1:5">
      <c r="A245" s="4">
        <v>243</v>
      </c>
      <c r="B245" s="4" t="str">
        <f t="shared" si="19"/>
        <v>9903054</v>
      </c>
      <c r="C245" s="4" t="str">
        <f>"张威威"</f>
        <v>张威威</v>
      </c>
      <c r="D245" s="4" t="str">
        <f>"202106266006"</f>
        <v>202106266006</v>
      </c>
      <c r="E245" s="6"/>
    </row>
    <row r="246" spans="1:5">
      <c r="A246" s="4">
        <v>244</v>
      </c>
      <c r="B246" s="4" t="str">
        <f t="shared" si="19"/>
        <v>9903054</v>
      </c>
      <c r="C246" s="4" t="str">
        <f>"查宇浩"</f>
        <v>查宇浩</v>
      </c>
      <c r="D246" s="4" t="str">
        <f>"202106266007"</f>
        <v>202106266007</v>
      </c>
      <c r="E246" s="6"/>
    </row>
    <row r="247" spans="1:5">
      <c r="A247" s="4">
        <v>245</v>
      </c>
      <c r="B247" s="4" t="str">
        <f t="shared" si="19"/>
        <v>9903054</v>
      </c>
      <c r="C247" s="4" t="str">
        <f>"余忠振"</f>
        <v>余忠振</v>
      </c>
      <c r="D247" s="4" t="str">
        <f>"202106266012"</f>
        <v>202106266012</v>
      </c>
      <c r="E247" s="6"/>
    </row>
    <row r="248" spans="1:5">
      <c r="A248" s="4">
        <v>246</v>
      </c>
      <c r="B248" s="4" t="str">
        <f t="shared" si="19"/>
        <v>9903054</v>
      </c>
      <c r="C248" s="4" t="str">
        <f>"林羽"</f>
        <v>林羽</v>
      </c>
      <c r="D248" s="4" t="str">
        <f>"202106266020"</f>
        <v>202106266020</v>
      </c>
      <c r="E248" s="6"/>
    </row>
    <row r="249" spans="1:5">
      <c r="A249" s="4">
        <v>247</v>
      </c>
      <c r="B249" s="4" t="str">
        <f>"9903055"</f>
        <v>9903055</v>
      </c>
      <c r="C249" s="4" t="str">
        <f>"郑嘉雄"</f>
        <v>郑嘉雄</v>
      </c>
      <c r="D249" s="4" t="str">
        <f>"202106266126"</f>
        <v>202106266126</v>
      </c>
      <c r="E249" s="6"/>
    </row>
    <row r="250" spans="1:5">
      <c r="A250" s="4">
        <v>248</v>
      </c>
      <c r="B250" s="4" t="str">
        <f>"9903055"</f>
        <v>9903055</v>
      </c>
      <c r="C250" s="4" t="str">
        <f>"梅莹莹"</f>
        <v>梅莹莹</v>
      </c>
      <c r="D250" s="4" t="str">
        <f>"202106266208"</f>
        <v>202106266208</v>
      </c>
      <c r="E250" s="6"/>
    </row>
    <row r="251" spans="1:5">
      <c r="A251" s="4">
        <v>249</v>
      </c>
      <c r="B251" s="4" t="str">
        <f>"9903055"</f>
        <v>9903055</v>
      </c>
      <c r="C251" s="4" t="str">
        <f>"沈勇"</f>
        <v>沈勇</v>
      </c>
      <c r="D251" s="4" t="str">
        <f>"202106266027"</f>
        <v>202106266027</v>
      </c>
      <c r="E251" s="6"/>
    </row>
    <row r="252" spans="1:5">
      <c r="A252" s="4">
        <v>250</v>
      </c>
      <c r="B252" s="4" t="str">
        <f>"9903055"</f>
        <v>9903055</v>
      </c>
      <c r="C252" s="4" t="str">
        <f>"叶思玉"</f>
        <v>叶思玉</v>
      </c>
      <c r="D252" s="4" t="str">
        <f>"202106266123"</f>
        <v>202106266123</v>
      </c>
      <c r="E252" s="6"/>
    </row>
    <row r="253" spans="1:5">
      <c r="A253" s="4">
        <v>251</v>
      </c>
      <c r="B253" s="4" t="str">
        <f>"9903055"</f>
        <v>9903055</v>
      </c>
      <c r="C253" s="4" t="str">
        <f>"樊学松"</f>
        <v>樊学松</v>
      </c>
      <c r="D253" s="4" t="str">
        <f>"202106266206"</f>
        <v>202106266206</v>
      </c>
      <c r="E253" s="6"/>
    </row>
    <row r="254" spans="1:5">
      <c r="A254" s="4">
        <v>252</v>
      </c>
      <c r="B254" s="4" t="str">
        <f t="shared" ref="B254" si="20">"9903055"</f>
        <v>9903055</v>
      </c>
      <c r="C254" s="4" t="str">
        <f>"周颖"</f>
        <v>周颖</v>
      </c>
      <c r="D254" s="4" t="str">
        <f>"202106266224"</f>
        <v>202106266224</v>
      </c>
      <c r="E254" s="6"/>
    </row>
  </sheetData>
  <mergeCells count="1">
    <mergeCell ref="A1:E1"/>
  </mergeCells>
  <pageMargins left="0.748031496062992" right="0.748031496062992" top="0.984251968503937" bottom="0.78740157480315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2021-06-22T12:14:00Z</dcterms:created>
  <cp:lastPrinted>2021-09-02T01:43:00Z</cp:lastPrinted>
  <dcterms:modified xsi:type="dcterms:W3CDTF">2021-09-02T04:35:11Z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