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<sst xmlns="http://schemas.openxmlformats.org/spreadsheetml/2006/main" count="298" uniqueCount="9">
  <si>
    <t>附件1：海南省机关幼儿园2021年公开招聘工作人员通过资格审核进入笔试人员名单</t>
  </si>
  <si>
    <t>序号</t>
  </si>
  <si>
    <t>报考号</t>
  </si>
  <si>
    <t>报考岗位</t>
  </si>
  <si>
    <t>姓名</t>
  </si>
  <si>
    <t>0101_教师一（编制内）</t>
  </si>
  <si>
    <t>0102_教师二（编制内）</t>
  </si>
  <si>
    <t>0103_教师一（备案制）</t>
  </si>
  <si>
    <t>0104_教师二（备案制）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</si>
</sst>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5"/>
  <sheetViews>
    <sheetView tabSelected="1" workbookViewId="0" topLeftCell="A1">
      <selection activeCell="H11" sqref="H11"/>
    </sheetView>
  </sheetViews>
  <sheetFormatPr defaultColWidth="9.00390625" defaultRowHeight="15"/>
  <cols>
    <col min="1" max="1" width="9.00390625" style="2" customWidth="1"/>
    <col min="2" max="2" width="28.8515625" style="2" customWidth="1"/>
    <col min="3" max="3" width="30.00390625" style="2" customWidth="1"/>
    <col min="4" max="4" width="20.140625" style="2" customWidth="1"/>
    <col min="5" max="16384" width="9.00390625" style="2" customWidth="1"/>
  </cols>
  <sheetData>
    <row r="1" spans="1:4" ht="60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tr">
        <f>"31902021072309031436312"</f>
        <v>31902021072309031436312</v>
      </c>
      <c r="C3" s="6" t="s">
        <v>5</v>
      </c>
      <c r="D3" s="6" t="str">
        <f>"王姗"</f>
        <v>王姗</v>
      </c>
    </row>
    <row r="4" spans="1:4" ht="30" customHeight="1">
      <c r="A4" s="6">
        <v>2</v>
      </c>
      <c r="B4" s="6" t="str">
        <f>"31902021072309180936674"</f>
        <v>31902021072309180936674</v>
      </c>
      <c r="C4" s="6" t="s">
        <v>5</v>
      </c>
      <c r="D4" s="6" t="str">
        <f>"胡榆涓"</f>
        <v>胡榆涓</v>
      </c>
    </row>
    <row r="5" spans="1:4" ht="30" customHeight="1">
      <c r="A5" s="6">
        <v>3</v>
      </c>
      <c r="B5" s="6" t="str">
        <f>"31902021072309223736795"</f>
        <v>31902021072309223736795</v>
      </c>
      <c r="C5" s="6" t="s">
        <v>5</v>
      </c>
      <c r="D5" s="6" t="str">
        <f>"尤少嘉"</f>
        <v>尤少嘉</v>
      </c>
    </row>
    <row r="6" spans="1:4" ht="30" customHeight="1">
      <c r="A6" s="6">
        <v>4</v>
      </c>
      <c r="B6" s="6" t="str">
        <f>"31902021072309371137090"</f>
        <v>31902021072309371137090</v>
      </c>
      <c r="C6" s="6" t="s">
        <v>5</v>
      </c>
      <c r="D6" s="6" t="str">
        <f>"许红豆"</f>
        <v>许红豆</v>
      </c>
    </row>
    <row r="7" spans="1:4" ht="30" customHeight="1">
      <c r="A7" s="6">
        <v>5</v>
      </c>
      <c r="B7" s="6" t="str">
        <f>"31902021072309493337335"</f>
        <v>31902021072309493337335</v>
      </c>
      <c r="C7" s="6" t="s">
        <v>5</v>
      </c>
      <c r="D7" s="6" t="str">
        <f>"梁菁菁"</f>
        <v>梁菁菁</v>
      </c>
    </row>
    <row r="8" spans="1:4" ht="30" customHeight="1">
      <c r="A8" s="6">
        <v>6</v>
      </c>
      <c r="B8" s="6" t="str">
        <f>"31902021072310022237554"</f>
        <v>31902021072310022237554</v>
      </c>
      <c r="C8" s="6" t="s">
        <v>5</v>
      </c>
      <c r="D8" s="6" t="str">
        <f>"李晓婷"</f>
        <v>李晓婷</v>
      </c>
    </row>
    <row r="9" spans="1:4" ht="30" customHeight="1">
      <c r="A9" s="6">
        <v>7</v>
      </c>
      <c r="B9" s="6" t="str">
        <f>"31902021072310032237564"</f>
        <v>31902021072310032237564</v>
      </c>
      <c r="C9" s="6" t="s">
        <v>5</v>
      </c>
      <c r="D9" s="6" t="str">
        <f>"陈玉媛"</f>
        <v>陈玉媛</v>
      </c>
    </row>
    <row r="10" spans="1:4" ht="30" customHeight="1">
      <c r="A10" s="6">
        <v>8</v>
      </c>
      <c r="B10" s="6" t="str">
        <f>"31902021072310071637630"</f>
        <v>31902021072310071637630</v>
      </c>
      <c r="C10" s="6" t="s">
        <v>5</v>
      </c>
      <c r="D10" s="6" t="str">
        <f>"黄小芳"</f>
        <v>黄小芳</v>
      </c>
    </row>
    <row r="11" spans="1:4" ht="30" customHeight="1">
      <c r="A11" s="6">
        <v>9</v>
      </c>
      <c r="B11" s="6" t="str">
        <f>"31902021072310312237996"</f>
        <v>31902021072310312237996</v>
      </c>
      <c r="C11" s="6" t="s">
        <v>5</v>
      </c>
      <c r="D11" s="6" t="str">
        <f>"陈方美"</f>
        <v>陈方美</v>
      </c>
    </row>
    <row r="12" spans="1:4" ht="30" customHeight="1">
      <c r="A12" s="6">
        <v>10</v>
      </c>
      <c r="B12" s="6" t="str">
        <f>"31902021072310585938335"</f>
        <v>31902021072310585938335</v>
      </c>
      <c r="C12" s="6" t="s">
        <v>5</v>
      </c>
      <c r="D12" s="6" t="str">
        <f>"吴晓莉"</f>
        <v>吴晓莉</v>
      </c>
    </row>
    <row r="13" spans="1:4" ht="30" customHeight="1">
      <c r="A13" s="6">
        <v>11</v>
      </c>
      <c r="B13" s="6" t="str">
        <f>"31902021072311021638375"</f>
        <v>31902021072311021638375</v>
      </c>
      <c r="C13" s="6" t="s">
        <v>5</v>
      </c>
      <c r="D13" s="6" t="str">
        <f>"吴健"</f>
        <v>吴健</v>
      </c>
    </row>
    <row r="14" spans="1:4" ht="30" customHeight="1">
      <c r="A14" s="6">
        <v>12</v>
      </c>
      <c r="B14" s="6" t="str">
        <f>"31902021072311082638451"</f>
        <v>31902021072311082638451</v>
      </c>
      <c r="C14" s="6" t="s">
        <v>5</v>
      </c>
      <c r="D14" s="6" t="str">
        <f>"李松珊"</f>
        <v>李松珊</v>
      </c>
    </row>
    <row r="15" spans="1:4" ht="30" customHeight="1">
      <c r="A15" s="6">
        <v>13</v>
      </c>
      <c r="B15" s="6" t="str">
        <f>"31902021072311213738603"</f>
        <v>31902021072311213738603</v>
      </c>
      <c r="C15" s="6" t="s">
        <v>5</v>
      </c>
      <c r="D15" s="6" t="str">
        <f>"何星晓"</f>
        <v>何星晓</v>
      </c>
    </row>
    <row r="16" spans="1:4" ht="30" customHeight="1">
      <c r="A16" s="6">
        <v>14</v>
      </c>
      <c r="B16" s="6" t="str">
        <f>"31902021072311295838670"</f>
        <v>31902021072311295838670</v>
      </c>
      <c r="C16" s="6" t="s">
        <v>5</v>
      </c>
      <c r="D16" s="6" t="str">
        <f>"袁昌延"</f>
        <v>袁昌延</v>
      </c>
    </row>
    <row r="17" spans="1:4" ht="30" customHeight="1">
      <c r="A17" s="6">
        <v>15</v>
      </c>
      <c r="B17" s="6" t="str">
        <f>"31902021072311365838730"</f>
        <v>31902021072311365838730</v>
      </c>
      <c r="C17" s="6" t="s">
        <v>5</v>
      </c>
      <c r="D17" s="6" t="str">
        <f>"林艺真"</f>
        <v>林艺真</v>
      </c>
    </row>
    <row r="18" spans="1:4" ht="30" customHeight="1">
      <c r="A18" s="6">
        <v>16</v>
      </c>
      <c r="B18" s="6" t="str">
        <f>"31902021072311453338792"</f>
        <v>31902021072311453338792</v>
      </c>
      <c r="C18" s="6" t="s">
        <v>5</v>
      </c>
      <c r="D18" s="6" t="str">
        <f>"符甜"</f>
        <v>符甜</v>
      </c>
    </row>
    <row r="19" spans="1:4" ht="30" customHeight="1">
      <c r="A19" s="6">
        <v>17</v>
      </c>
      <c r="B19" s="6" t="str">
        <f>"31902021072312041538929"</f>
        <v>31902021072312041538929</v>
      </c>
      <c r="C19" s="6" t="s">
        <v>5</v>
      </c>
      <c r="D19" s="6" t="str">
        <f>"郭晓眯"</f>
        <v>郭晓眯</v>
      </c>
    </row>
    <row r="20" spans="1:4" ht="30" customHeight="1">
      <c r="A20" s="6">
        <v>18</v>
      </c>
      <c r="B20" s="6" t="str">
        <f>"31902021072312074438949"</f>
        <v>31902021072312074438949</v>
      </c>
      <c r="C20" s="6" t="s">
        <v>5</v>
      </c>
      <c r="D20" s="6" t="str">
        <f>"徐学娜"</f>
        <v>徐学娜</v>
      </c>
    </row>
    <row r="21" spans="1:4" ht="30" customHeight="1">
      <c r="A21" s="6">
        <v>19</v>
      </c>
      <c r="B21" s="6" t="str">
        <f>"31902021072312320539117"</f>
        <v>31902021072312320539117</v>
      </c>
      <c r="C21" s="6" t="s">
        <v>5</v>
      </c>
      <c r="D21" s="6" t="str">
        <f>"唐瑜"</f>
        <v>唐瑜</v>
      </c>
    </row>
    <row r="22" spans="1:4" ht="30" customHeight="1">
      <c r="A22" s="6">
        <v>20</v>
      </c>
      <c r="B22" s="6" t="str">
        <f>"31902021072312365039147"</f>
        <v>31902021072312365039147</v>
      </c>
      <c r="C22" s="6" t="s">
        <v>5</v>
      </c>
      <c r="D22" s="6" t="str">
        <f>"朱萍"</f>
        <v>朱萍</v>
      </c>
    </row>
    <row r="23" spans="1:4" ht="30" customHeight="1">
      <c r="A23" s="6">
        <v>21</v>
      </c>
      <c r="B23" s="6" t="str">
        <f>"31902021072312501939235"</f>
        <v>31902021072312501939235</v>
      </c>
      <c r="C23" s="6" t="s">
        <v>5</v>
      </c>
      <c r="D23" s="6" t="str">
        <f>"张菲"</f>
        <v>张菲</v>
      </c>
    </row>
    <row r="24" spans="1:4" ht="30" customHeight="1">
      <c r="A24" s="6">
        <v>22</v>
      </c>
      <c r="B24" s="6" t="str">
        <f>"31902021072313055439336"</f>
        <v>31902021072313055439336</v>
      </c>
      <c r="C24" s="6" t="s">
        <v>5</v>
      </c>
      <c r="D24" s="6" t="str">
        <f>"杨冰"</f>
        <v>杨冰</v>
      </c>
    </row>
    <row r="25" spans="1:4" ht="30" customHeight="1">
      <c r="A25" s="6">
        <v>23</v>
      </c>
      <c r="B25" s="6" t="str">
        <f>"31902021072313243239439"</f>
        <v>31902021072313243239439</v>
      </c>
      <c r="C25" s="6" t="s">
        <v>5</v>
      </c>
      <c r="D25" s="6" t="str">
        <f>"许梅艳"</f>
        <v>许梅艳</v>
      </c>
    </row>
    <row r="26" spans="1:4" ht="30" customHeight="1">
      <c r="A26" s="6">
        <v>24</v>
      </c>
      <c r="B26" s="6" t="str">
        <f>"31902021072313314839474"</f>
        <v>31902021072313314839474</v>
      </c>
      <c r="C26" s="6" t="s">
        <v>5</v>
      </c>
      <c r="D26" s="6" t="str">
        <f>"王秋琴"</f>
        <v>王秋琴</v>
      </c>
    </row>
    <row r="27" spans="1:4" ht="30" customHeight="1">
      <c r="A27" s="6">
        <v>25</v>
      </c>
      <c r="B27" s="6" t="str">
        <f>"31902021072313335439483"</f>
        <v>31902021072313335439483</v>
      </c>
      <c r="C27" s="6" t="s">
        <v>5</v>
      </c>
      <c r="D27" s="6" t="str">
        <f>"王上桢"</f>
        <v>王上桢</v>
      </c>
    </row>
    <row r="28" spans="1:4" ht="30" customHeight="1">
      <c r="A28" s="6">
        <v>26</v>
      </c>
      <c r="B28" s="6" t="str">
        <f>"31902021072313380639510"</f>
        <v>31902021072313380639510</v>
      </c>
      <c r="C28" s="6" t="s">
        <v>5</v>
      </c>
      <c r="D28" s="6" t="str">
        <f>"王少华"</f>
        <v>王少华</v>
      </c>
    </row>
    <row r="29" spans="1:4" ht="30" customHeight="1">
      <c r="A29" s="6">
        <v>27</v>
      </c>
      <c r="B29" s="6" t="str">
        <f>"31902021072315013539905"</f>
        <v>31902021072315013539905</v>
      </c>
      <c r="C29" s="6" t="s">
        <v>5</v>
      </c>
      <c r="D29" s="6" t="str">
        <f>"叶青青"</f>
        <v>叶青青</v>
      </c>
    </row>
    <row r="30" spans="1:4" ht="30" customHeight="1">
      <c r="A30" s="6">
        <v>28</v>
      </c>
      <c r="B30" s="6" t="str">
        <f>"31902021072315090339964"</f>
        <v>31902021072315090339964</v>
      </c>
      <c r="C30" s="6" t="s">
        <v>5</v>
      </c>
      <c r="D30" s="6" t="str">
        <f>"张桂梅"</f>
        <v>张桂梅</v>
      </c>
    </row>
    <row r="31" spans="1:4" ht="30" customHeight="1">
      <c r="A31" s="6">
        <v>29</v>
      </c>
      <c r="B31" s="6" t="str">
        <f>"31902021072315443740174"</f>
        <v>31902021072315443740174</v>
      </c>
      <c r="C31" s="6" t="s">
        <v>5</v>
      </c>
      <c r="D31" s="6" t="str">
        <f>"林小青"</f>
        <v>林小青</v>
      </c>
    </row>
    <row r="32" spans="1:4" ht="30" customHeight="1">
      <c r="A32" s="6">
        <v>30</v>
      </c>
      <c r="B32" s="6" t="str">
        <f>"31902021072315444840179"</f>
        <v>31902021072315444840179</v>
      </c>
      <c r="C32" s="6" t="s">
        <v>5</v>
      </c>
      <c r="D32" s="6" t="str">
        <f>"朱美菊"</f>
        <v>朱美菊</v>
      </c>
    </row>
    <row r="33" spans="1:4" ht="30" customHeight="1">
      <c r="A33" s="6">
        <v>31</v>
      </c>
      <c r="B33" s="6" t="str">
        <f>"31902021072316323440522"</f>
        <v>31902021072316323440522</v>
      </c>
      <c r="C33" s="6" t="s">
        <v>5</v>
      </c>
      <c r="D33" s="6" t="str">
        <f>"林宝珠"</f>
        <v>林宝珠</v>
      </c>
    </row>
    <row r="34" spans="1:4" ht="30" customHeight="1">
      <c r="A34" s="6">
        <v>32</v>
      </c>
      <c r="B34" s="6" t="str">
        <f>"31902021072319382941380"</f>
        <v>31902021072319382941380</v>
      </c>
      <c r="C34" s="6" t="s">
        <v>5</v>
      </c>
      <c r="D34" s="6" t="str">
        <f>"郑同月"</f>
        <v>郑同月</v>
      </c>
    </row>
    <row r="35" spans="1:4" ht="30" customHeight="1">
      <c r="A35" s="6">
        <v>33</v>
      </c>
      <c r="B35" s="6" t="str">
        <f>"31902021072320131041511"</f>
        <v>31902021072320131041511</v>
      </c>
      <c r="C35" s="6" t="s">
        <v>5</v>
      </c>
      <c r="D35" s="6" t="str">
        <f>"郑婷婷"</f>
        <v>郑婷婷</v>
      </c>
    </row>
    <row r="36" spans="1:4" ht="30" customHeight="1">
      <c r="A36" s="6">
        <v>34</v>
      </c>
      <c r="B36" s="6" t="str">
        <f>"31902021072321041941748"</f>
        <v>31902021072321041941748</v>
      </c>
      <c r="C36" s="6" t="s">
        <v>5</v>
      </c>
      <c r="D36" s="6" t="str">
        <f>"赵琳静"</f>
        <v>赵琳静</v>
      </c>
    </row>
    <row r="37" spans="1:4" ht="30" customHeight="1">
      <c r="A37" s="6">
        <v>35</v>
      </c>
      <c r="B37" s="6" t="str">
        <f>"31902021072321361841896"</f>
        <v>31902021072321361841896</v>
      </c>
      <c r="C37" s="6" t="s">
        <v>5</v>
      </c>
      <c r="D37" s="6" t="str">
        <f>"黎妹丽"</f>
        <v>黎妹丽</v>
      </c>
    </row>
    <row r="38" spans="1:4" ht="30" customHeight="1">
      <c r="A38" s="6">
        <v>36</v>
      </c>
      <c r="B38" s="6" t="str">
        <f>"31902021072322592342209"</f>
        <v>31902021072322592342209</v>
      </c>
      <c r="C38" s="6" t="s">
        <v>5</v>
      </c>
      <c r="D38" s="6" t="str">
        <f>"韩雯妙"</f>
        <v>韩雯妙</v>
      </c>
    </row>
    <row r="39" spans="1:4" ht="30" customHeight="1">
      <c r="A39" s="6">
        <v>37</v>
      </c>
      <c r="B39" s="6" t="str">
        <f>"31902021072323285442267"</f>
        <v>31902021072323285442267</v>
      </c>
      <c r="C39" s="6" t="s">
        <v>5</v>
      </c>
      <c r="D39" s="6" t="str">
        <f>"吴小丽"</f>
        <v>吴小丽</v>
      </c>
    </row>
    <row r="40" spans="1:4" ht="30" customHeight="1">
      <c r="A40" s="6">
        <v>38</v>
      </c>
      <c r="B40" s="6" t="str">
        <f>"31902021072401074842335"</f>
        <v>31902021072401074842335</v>
      </c>
      <c r="C40" s="6" t="s">
        <v>5</v>
      </c>
      <c r="D40" s="6" t="str">
        <f>"杨婷"</f>
        <v>杨婷</v>
      </c>
    </row>
    <row r="41" spans="1:4" ht="30" customHeight="1">
      <c r="A41" s="6">
        <v>39</v>
      </c>
      <c r="B41" s="6" t="str">
        <f>"31902021072410065942895"</f>
        <v>31902021072410065942895</v>
      </c>
      <c r="C41" s="6" t="s">
        <v>5</v>
      </c>
      <c r="D41" s="6" t="str">
        <f>"符子雀"</f>
        <v>符子雀</v>
      </c>
    </row>
    <row r="42" spans="1:4" ht="30" customHeight="1">
      <c r="A42" s="6">
        <v>40</v>
      </c>
      <c r="B42" s="6" t="str">
        <f>"31902021072410082442901"</f>
        <v>31902021072410082442901</v>
      </c>
      <c r="C42" s="6" t="s">
        <v>5</v>
      </c>
      <c r="D42" s="6" t="str">
        <f>"李柔"</f>
        <v>李柔</v>
      </c>
    </row>
    <row r="43" spans="1:4" ht="30" customHeight="1">
      <c r="A43" s="6">
        <v>41</v>
      </c>
      <c r="B43" s="6" t="str">
        <f>"31902021072411212243251"</f>
        <v>31902021072411212243251</v>
      </c>
      <c r="C43" s="6" t="s">
        <v>5</v>
      </c>
      <c r="D43" s="6" t="str">
        <f>"林霖"</f>
        <v>林霖</v>
      </c>
    </row>
    <row r="44" spans="1:4" ht="30" customHeight="1">
      <c r="A44" s="6">
        <v>42</v>
      </c>
      <c r="B44" s="6" t="str">
        <f>"31902021072411480943346"</f>
        <v>31902021072411480943346</v>
      </c>
      <c r="C44" s="6" t="s">
        <v>5</v>
      </c>
      <c r="D44" s="6" t="str">
        <f>"韦倩"</f>
        <v>韦倩</v>
      </c>
    </row>
    <row r="45" spans="1:4" ht="30" customHeight="1">
      <c r="A45" s="6">
        <v>43</v>
      </c>
      <c r="B45" s="6" t="str">
        <f>"31902021072412332643506"</f>
        <v>31902021072412332643506</v>
      </c>
      <c r="C45" s="6" t="s">
        <v>5</v>
      </c>
      <c r="D45" s="6" t="str">
        <f>"吴树花"</f>
        <v>吴树花</v>
      </c>
    </row>
    <row r="46" spans="1:4" ht="30" customHeight="1">
      <c r="A46" s="6">
        <v>44</v>
      </c>
      <c r="B46" s="6" t="str">
        <f>"31902021072412480343553"</f>
        <v>31902021072412480343553</v>
      </c>
      <c r="C46" s="6" t="s">
        <v>5</v>
      </c>
      <c r="D46" s="6" t="str">
        <f>"薛玉燕"</f>
        <v>薛玉燕</v>
      </c>
    </row>
    <row r="47" spans="1:4" ht="30" customHeight="1">
      <c r="A47" s="6">
        <v>45</v>
      </c>
      <c r="B47" s="6" t="str">
        <f>"31902021072412553043576"</f>
        <v>31902021072412553043576</v>
      </c>
      <c r="C47" s="6" t="s">
        <v>5</v>
      </c>
      <c r="D47" s="6" t="str">
        <f>"鄢茜"</f>
        <v>鄢茜</v>
      </c>
    </row>
    <row r="48" spans="1:4" ht="30" customHeight="1">
      <c r="A48" s="6">
        <v>46</v>
      </c>
      <c r="B48" s="6" t="str">
        <f>"31902021072414154743845"</f>
        <v>31902021072414154743845</v>
      </c>
      <c r="C48" s="6" t="s">
        <v>5</v>
      </c>
      <c r="D48" s="6" t="str">
        <f>"李晨晨"</f>
        <v>李晨晨</v>
      </c>
    </row>
    <row r="49" spans="1:4" ht="30" customHeight="1">
      <c r="A49" s="6">
        <v>47</v>
      </c>
      <c r="B49" s="6" t="str">
        <f>"31902021072414411843918"</f>
        <v>31902021072414411843918</v>
      </c>
      <c r="C49" s="6" t="s">
        <v>5</v>
      </c>
      <c r="D49" s="6" t="str">
        <f>"纪欢桐"</f>
        <v>纪欢桐</v>
      </c>
    </row>
    <row r="50" spans="1:4" ht="30" customHeight="1">
      <c r="A50" s="6">
        <v>48</v>
      </c>
      <c r="B50" s="6" t="str">
        <f>"31902021072415452744132"</f>
        <v>31902021072415452744132</v>
      </c>
      <c r="C50" s="6" t="s">
        <v>5</v>
      </c>
      <c r="D50" s="6" t="str">
        <f>"蒙柔烨"</f>
        <v>蒙柔烨</v>
      </c>
    </row>
    <row r="51" spans="1:4" ht="30" customHeight="1">
      <c r="A51" s="6">
        <v>49</v>
      </c>
      <c r="B51" s="6" t="str">
        <f>"31902021072416350744320"</f>
        <v>31902021072416350744320</v>
      </c>
      <c r="C51" s="6" t="s">
        <v>5</v>
      </c>
      <c r="D51" s="6" t="str">
        <f>"王丹萍"</f>
        <v>王丹萍</v>
      </c>
    </row>
    <row r="52" spans="1:4" ht="30" customHeight="1">
      <c r="A52" s="6">
        <v>50</v>
      </c>
      <c r="B52" s="6" t="str">
        <f>"31902021072417213244494"</f>
        <v>31902021072417213244494</v>
      </c>
      <c r="C52" s="6" t="s">
        <v>5</v>
      </c>
      <c r="D52" s="6" t="str">
        <f>"洪英凤"</f>
        <v>洪英凤</v>
      </c>
    </row>
    <row r="53" spans="1:4" ht="30" customHeight="1">
      <c r="A53" s="6">
        <v>51</v>
      </c>
      <c r="B53" s="6" t="str">
        <f>"31902021072418593144819"</f>
        <v>31902021072418593144819</v>
      </c>
      <c r="C53" s="6" t="s">
        <v>5</v>
      </c>
      <c r="D53" s="6" t="str">
        <f>"曾素"</f>
        <v>曾素</v>
      </c>
    </row>
    <row r="54" spans="1:4" ht="30" customHeight="1">
      <c r="A54" s="6">
        <v>52</v>
      </c>
      <c r="B54" s="6" t="str">
        <f>"31902021072419055644839"</f>
        <v>31902021072419055644839</v>
      </c>
      <c r="C54" s="6" t="s">
        <v>5</v>
      </c>
      <c r="D54" s="6" t="str">
        <f>"陈一星"</f>
        <v>陈一星</v>
      </c>
    </row>
    <row r="55" spans="1:4" ht="30" customHeight="1">
      <c r="A55" s="6">
        <v>53</v>
      </c>
      <c r="B55" s="6" t="str">
        <f>"31902021072420153045048"</f>
        <v>31902021072420153045048</v>
      </c>
      <c r="C55" s="6" t="s">
        <v>5</v>
      </c>
      <c r="D55" s="6" t="str">
        <f>"冯祺钰"</f>
        <v>冯祺钰</v>
      </c>
    </row>
    <row r="56" spans="1:4" ht="30" customHeight="1">
      <c r="A56" s="6">
        <v>54</v>
      </c>
      <c r="B56" s="6" t="str">
        <f>"31902021072421270245279"</f>
        <v>31902021072421270245279</v>
      </c>
      <c r="C56" s="6" t="s">
        <v>5</v>
      </c>
      <c r="D56" s="6" t="str">
        <f>"李秋鸾"</f>
        <v>李秋鸾</v>
      </c>
    </row>
    <row r="57" spans="1:4" ht="30" customHeight="1">
      <c r="A57" s="6">
        <v>55</v>
      </c>
      <c r="B57" s="6" t="str">
        <f>"31902021072422312645488"</f>
        <v>31902021072422312645488</v>
      </c>
      <c r="C57" s="6" t="s">
        <v>5</v>
      </c>
      <c r="D57" s="6" t="str">
        <f>"陈嘉妹"</f>
        <v>陈嘉妹</v>
      </c>
    </row>
    <row r="58" spans="1:4" ht="30" customHeight="1">
      <c r="A58" s="6">
        <v>56</v>
      </c>
      <c r="B58" s="6" t="str">
        <f>"31902021072422471545524"</f>
        <v>31902021072422471545524</v>
      </c>
      <c r="C58" s="6" t="s">
        <v>5</v>
      </c>
      <c r="D58" s="6" t="str">
        <f>"陈佳玲"</f>
        <v>陈佳玲</v>
      </c>
    </row>
    <row r="59" spans="1:4" ht="30" customHeight="1">
      <c r="A59" s="6">
        <v>57</v>
      </c>
      <c r="B59" s="6" t="str">
        <f>"31902021072509394645986"</f>
        <v>31902021072509394645986</v>
      </c>
      <c r="C59" s="6" t="s">
        <v>5</v>
      </c>
      <c r="D59" s="6" t="str">
        <f>"余家莹"</f>
        <v>余家莹</v>
      </c>
    </row>
    <row r="60" spans="1:4" ht="30" customHeight="1">
      <c r="A60" s="6">
        <v>58</v>
      </c>
      <c r="B60" s="6" t="str">
        <f>"31902021072511073046264"</f>
        <v>31902021072511073046264</v>
      </c>
      <c r="C60" s="6" t="s">
        <v>5</v>
      </c>
      <c r="D60" s="6" t="str">
        <f>"谢国川"</f>
        <v>谢国川</v>
      </c>
    </row>
    <row r="61" spans="1:4" ht="30" customHeight="1">
      <c r="A61" s="6">
        <v>59</v>
      </c>
      <c r="B61" s="6" t="str">
        <f>"31902021072511542246397"</f>
        <v>31902021072511542246397</v>
      </c>
      <c r="C61" s="6" t="s">
        <v>5</v>
      </c>
      <c r="D61" s="6" t="str">
        <f>"王晶"</f>
        <v>王晶</v>
      </c>
    </row>
    <row r="62" spans="1:4" ht="30" customHeight="1">
      <c r="A62" s="6">
        <v>60</v>
      </c>
      <c r="B62" s="6" t="str">
        <f>"31902021072512585346581"</f>
        <v>31902021072512585346581</v>
      </c>
      <c r="C62" s="6" t="s">
        <v>5</v>
      </c>
      <c r="D62" s="6" t="str">
        <f>"王小选"</f>
        <v>王小选</v>
      </c>
    </row>
    <row r="63" spans="1:4" ht="30" customHeight="1">
      <c r="A63" s="6">
        <v>61</v>
      </c>
      <c r="B63" s="6" t="str">
        <f>"31902021072513111946609"</f>
        <v>31902021072513111946609</v>
      </c>
      <c r="C63" s="6" t="s">
        <v>5</v>
      </c>
      <c r="D63" s="6" t="str">
        <f>"梁笛"</f>
        <v>梁笛</v>
      </c>
    </row>
    <row r="64" spans="1:4" ht="30" customHeight="1">
      <c r="A64" s="6">
        <v>62</v>
      </c>
      <c r="B64" s="6" t="str">
        <f>"31902021072515241946979"</f>
        <v>31902021072515241946979</v>
      </c>
      <c r="C64" s="6" t="s">
        <v>5</v>
      </c>
      <c r="D64" s="6" t="str">
        <f>"吴小花"</f>
        <v>吴小花</v>
      </c>
    </row>
    <row r="65" spans="1:4" ht="30" customHeight="1">
      <c r="A65" s="6">
        <v>63</v>
      </c>
      <c r="B65" s="6" t="str">
        <f>"31902021072516571147278"</f>
        <v>31902021072516571147278</v>
      </c>
      <c r="C65" s="6" t="s">
        <v>5</v>
      </c>
      <c r="D65" s="6" t="str">
        <f>"陈妙"</f>
        <v>陈妙</v>
      </c>
    </row>
    <row r="66" spans="1:4" ht="30" customHeight="1">
      <c r="A66" s="6">
        <v>64</v>
      </c>
      <c r="B66" s="6" t="str">
        <f>"31902021072519335047604"</f>
        <v>31902021072519335047604</v>
      </c>
      <c r="C66" s="6" t="s">
        <v>5</v>
      </c>
      <c r="D66" s="6" t="str">
        <f>"黄小芬"</f>
        <v>黄小芬</v>
      </c>
    </row>
    <row r="67" spans="1:4" ht="30" customHeight="1">
      <c r="A67" s="6">
        <v>65</v>
      </c>
      <c r="B67" s="6" t="str">
        <f>"31902021072520292147729"</f>
        <v>31902021072520292147729</v>
      </c>
      <c r="C67" s="6" t="s">
        <v>5</v>
      </c>
      <c r="D67" s="6" t="str">
        <f>"钟恒静"</f>
        <v>钟恒静</v>
      </c>
    </row>
    <row r="68" spans="1:4" ht="30" customHeight="1">
      <c r="A68" s="6">
        <v>66</v>
      </c>
      <c r="B68" s="6" t="str">
        <f>"31902021072521035347814"</f>
        <v>31902021072521035347814</v>
      </c>
      <c r="C68" s="6" t="s">
        <v>5</v>
      </c>
      <c r="D68" s="6" t="str">
        <f>"柳美玉"</f>
        <v>柳美玉</v>
      </c>
    </row>
    <row r="69" spans="1:4" ht="30" customHeight="1">
      <c r="A69" s="6">
        <v>67</v>
      </c>
      <c r="B69" s="6" t="str">
        <f>"31902021072521342647896"</f>
        <v>31902021072521342647896</v>
      </c>
      <c r="C69" s="6" t="s">
        <v>5</v>
      </c>
      <c r="D69" s="6" t="str">
        <f>"黄小蓉"</f>
        <v>黄小蓉</v>
      </c>
    </row>
    <row r="70" spans="1:4" ht="30" customHeight="1">
      <c r="A70" s="6">
        <v>68</v>
      </c>
      <c r="B70" s="6" t="str">
        <f>"31902021072522533448078"</f>
        <v>31902021072522533448078</v>
      </c>
      <c r="C70" s="6" t="s">
        <v>5</v>
      </c>
      <c r="D70" s="6" t="str">
        <f>"李诗婕"</f>
        <v>李诗婕</v>
      </c>
    </row>
    <row r="71" spans="1:4" ht="30" customHeight="1">
      <c r="A71" s="6">
        <v>69</v>
      </c>
      <c r="B71" s="6" t="str">
        <f>"31902021072523033648096"</f>
        <v>31902021072523033648096</v>
      </c>
      <c r="C71" s="6" t="s">
        <v>5</v>
      </c>
      <c r="D71" s="6" t="str">
        <f>"吴亚姑"</f>
        <v>吴亚姑</v>
      </c>
    </row>
    <row r="72" spans="1:4" ht="30" customHeight="1">
      <c r="A72" s="6">
        <v>70</v>
      </c>
      <c r="B72" s="6" t="str">
        <f>"31902021072600075548169"</f>
        <v>31902021072600075548169</v>
      </c>
      <c r="C72" s="6" t="s">
        <v>5</v>
      </c>
      <c r="D72" s="6" t="str">
        <f>"沈淑桃"</f>
        <v>沈淑桃</v>
      </c>
    </row>
    <row r="73" spans="1:4" ht="30" customHeight="1">
      <c r="A73" s="6">
        <v>71</v>
      </c>
      <c r="B73" s="6" t="str">
        <f>"31902021072610164249021"</f>
        <v>31902021072610164249021</v>
      </c>
      <c r="C73" s="6" t="s">
        <v>5</v>
      </c>
      <c r="D73" s="6" t="str">
        <f>"陈慧玉"</f>
        <v>陈慧玉</v>
      </c>
    </row>
    <row r="74" spans="1:4" ht="30" customHeight="1">
      <c r="A74" s="6">
        <v>72</v>
      </c>
      <c r="B74" s="6" t="str">
        <f>"31902021072610282549098"</f>
        <v>31902021072610282549098</v>
      </c>
      <c r="C74" s="6" t="s">
        <v>5</v>
      </c>
      <c r="D74" s="6" t="str">
        <f>"王英凡"</f>
        <v>王英凡</v>
      </c>
    </row>
    <row r="75" spans="1:4" ht="30" customHeight="1">
      <c r="A75" s="6">
        <v>73</v>
      </c>
      <c r="B75" s="6" t="str">
        <f>"31902021072610510449255"</f>
        <v>31902021072610510449255</v>
      </c>
      <c r="C75" s="6" t="s">
        <v>5</v>
      </c>
      <c r="D75" s="6" t="str">
        <f>"符立煌"</f>
        <v>符立煌</v>
      </c>
    </row>
    <row r="76" spans="1:4" ht="30" customHeight="1">
      <c r="A76" s="6">
        <v>74</v>
      </c>
      <c r="B76" s="6" t="str">
        <f>"31902021072612374049722"</f>
        <v>31902021072612374049722</v>
      </c>
      <c r="C76" s="6" t="s">
        <v>5</v>
      </c>
      <c r="D76" s="6" t="str">
        <f>"吴丽娟"</f>
        <v>吴丽娟</v>
      </c>
    </row>
    <row r="77" spans="1:4" ht="30" customHeight="1">
      <c r="A77" s="6">
        <v>75</v>
      </c>
      <c r="B77" s="6" t="str">
        <f>"31902021072612400649728"</f>
        <v>31902021072612400649728</v>
      </c>
      <c r="C77" s="6" t="s">
        <v>5</v>
      </c>
      <c r="D77" s="6" t="str">
        <f>"陈丽"</f>
        <v>陈丽</v>
      </c>
    </row>
    <row r="78" spans="1:4" ht="30" customHeight="1">
      <c r="A78" s="6">
        <v>76</v>
      </c>
      <c r="B78" s="6" t="str">
        <f>"31902021072613115449854"</f>
        <v>31902021072613115449854</v>
      </c>
      <c r="C78" s="6" t="s">
        <v>5</v>
      </c>
      <c r="D78" s="6" t="str">
        <f>"刘君"</f>
        <v>刘君</v>
      </c>
    </row>
    <row r="79" spans="1:4" ht="30" customHeight="1">
      <c r="A79" s="6">
        <v>77</v>
      </c>
      <c r="B79" s="6" t="str">
        <f>"31902021072613245049895"</f>
        <v>31902021072613245049895</v>
      </c>
      <c r="C79" s="6" t="s">
        <v>5</v>
      </c>
      <c r="D79" s="6" t="str">
        <f>"郑玉茉"</f>
        <v>郑玉茉</v>
      </c>
    </row>
    <row r="80" spans="1:4" ht="30" customHeight="1">
      <c r="A80" s="6">
        <v>78</v>
      </c>
      <c r="B80" s="6" t="str">
        <f>"31902021072613535349984"</f>
        <v>31902021072613535349984</v>
      </c>
      <c r="C80" s="6" t="s">
        <v>5</v>
      </c>
      <c r="D80" s="6" t="str">
        <f>"郑雅"</f>
        <v>郑雅</v>
      </c>
    </row>
    <row r="81" spans="1:4" ht="30" customHeight="1">
      <c r="A81" s="6">
        <v>79</v>
      </c>
      <c r="B81" s="6" t="str">
        <f>"31902021072614313650107"</f>
        <v>31902021072614313650107</v>
      </c>
      <c r="C81" s="6" t="s">
        <v>5</v>
      </c>
      <c r="D81" s="6" t="str">
        <f>"高冰莹"</f>
        <v>高冰莹</v>
      </c>
    </row>
    <row r="82" spans="1:4" ht="30" customHeight="1">
      <c r="A82" s="6">
        <v>80</v>
      </c>
      <c r="B82" s="6" t="str">
        <f>"31902021072614420350140"</f>
        <v>31902021072614420350140</v>
      </c>
      <c r="C82" s="6" t="s">
        <v>5</v>
      </c>
      <c r="D82" s="6" t="str">
        <f>"李桂桃"</f>
        <v>李桂桃</v>
      </c>
    </row>
    <row r="83" spans="1:4" ht="30" customHeight="1">
      <c r="A83" s="6">
        <v>81</v>
      </c>
      <c r="B83" s="6" t="str">
        <f>"31902021072615465950442"</f>
        <v>31902021072615465950442</v>
      </c>
      <c r="C83" s="6" t="s">
        <v>5</v>
      </c>
      <c r="D83" s="6" t="str">
        <f>"符怡"</f>
        <v>符怡</v>
      </c>
    </row>
    <row r="84" spans="1:4" ht="30" customHeight="1">
      <c r="A84" s="6">
        <v>82</v>
      </c>
      <c r="B84" s="6" t="str">
        <f>"31902021072615572150496"</f>
        <v>31902021072615572150496</v>
      </c>
      <c r="C84" s="6" t="s">
        <v>5</v>
      </c>
      <c r="D84" s="6" t="str">
        <f>"陈春宇"</f>
        <v>陈春宇</v>
      </c>
    </row>
    <row r="85" spans="1:4" ht="30" customHeight="1">
      <c r="A85" s="6">
        <v>83</v>
      </c>
      <c r="B85" s="6" t="str">
        <f>"31902021072616355850686"</f>
        <v>31902021072616355850686</v>
      </c>
      <c r="C85" s="6" t="s">
        <v>5</v>
      </c>
      <c r="D85" s="6" t="str">
        <f>"王平"</f>
        <v>王平</v>
      </c>
    </row>
    <row r="86" spans="1:4" ht="30" customHeight="1">
      <c r="A86" s="6">
        <v>84</v>
      </c>
      <c r="B86" s="6" t="str">
        <f>"31902021072617222550853"</f>
        <v>31902021072617222550853</v>
      </c>
      <c r="C86" s="6" t="s">
        <v>5</v>
      </c>
      <c r="D86" s="6" t="str">
        <f>"蔡桂清"</f>
        <v>蔡桂清</v>
      </c>
    </row>
    <row r="87" spans="1:4" ht="30" customHeight="1">
      <c r="A87" s="6">
        <v>85</v>
      </c>
      <c r="B87" s="6" t="str">
        <f>"31902021072617463450926"</f>
        <v>31902021072617463450926</v>
      </c>
      <c r="C87" s="6" t="s">
        <v>5</v>
      </c>
      <c r="D87" s="6" t="str">
        <f>"黎井秀"</f>
        <v>黎井秀</v>
      </c>
    </row>
    <row r="88" spans="1:4" ht="30" customHeight="1">
      <c r="A88" s="6">
        <v>86</v>
      </c>
      <c r="B88" s="6" t="str">
        <f>"31902021072617533450945"</f>
        <v>31902021072617533450945</v>
      </c>
      <c r="C88" s="6" t="s">
        <v>5</v>
      </c>
      <c r="D88" s="6" t="str">
        <f>"方卉兰"</f>
        <v>方卉兰</v>
      </c>
    </row>
    <row r="89" spans="1:4" ht="30" customHeight="1">
      <c r="A89" s="6">
        <v>87</v>
      </c>
      <c r="B89" s="6" t="str">
        <f>"31902021072619220651165"</f>
        <v>31902021072619220651165</v>
      </c>
      <c r="C89" s="6" t="s">
        <v>5</v>
      </c>
      <c r="D89" s="6" t="str">
        <f>"朱海燕"</f>
        <v>朱海燕</v>
      </c>
    </row>
    <row r="90" spans="1:4" ht="30" customHeight="1">
      <c r="A90" s="6">
        <v>88</v>
      </c>
      <c r="B90" s="6" t="str">
        <f>"31902021072621421051552"</f>
        <v>31902021072621421051552</v>
      </c>
      <c r="C90" s="6" t="s">
        <v>5</v>
      </c>
      <c r="D90" s="6" t="str">
        <f>"郭义慧"</f>
        <v>郭义慧</v>
      </c>
    </row>
    <row r="91" spans="1:4" ht="30" customHeight="1">
      <c r="A91" s="6">
        <v>89</v>
      </c>
      <c r="B91" s="6" t="str">
        <f>"31902021072622000551609"</f>
        <v>31902021072622000551609</v>
      </c>
      <c r="C91" s="6" t="s">
        <v>5</v>
      </c>
      <c r="D91" s="6" t="str">
        <f>"王小慧"</f>
        <v>王小慧</v>
      </c>
    </row>
    <row r="92" spans="1:4" ht="30" customHeight="1">
      <c r="A92" s="6">
        <v>90</v>
      </c>
      <c r="B92" s="6" t="str">
        <f>"31902021072622234251664"</f>
        <v>31902021072622234251664</v>
      </c>
      <c r="C92" s="6" t="s">
        <v>5</v>
      </c>
      <c r="D92" s="6" t="str">
        <f>"郑月艳"</f>
        <v>郑月艳</v>
      </c>
    </row>
    <row r="93" spans="1:4" ht="30" customHeight="1">
      <c r="A93" s="6">
        <v>91</v>
      </c>
      <c r="B93" s="6" t="str">
        <f>"31902021072622301451677"</f>
        <v>31902021072622301451677</v>
      </c>
      <c r="C93" s="6" t="s">
        <v>5</v>
      </c>
      <c r="D93" s="6" t="str">
        <f>"骆静芳"</f>
        <v>骆静芳</v>
      </c>
    </row>
    <row r="94" spans="1:4" ht="30" customHeight="1">
      <c r="A94" s="6">
        <v>92</v>
      </c>
      <c r="B94" s="6" t="str">
        <f>"31902021072622422451708"</f>
        <v>31902021072622422451708</v>
      </c>
      <c r="C94" s="6" t="s">
        <v>5</v>
      </c>
      <c r="D94" s="6" t="str">
        <f>"何妹"</f>
        <v>何妹</v>
      </c>
    </row>
    <row r="95" spans="1:4" ht="30" customHeight="1">
      <c r="A95" s="6">
        <v>93</v>
      </c>
      <c r="B95" s="6" t="str">
        <f>"31902021072623241051792"</f>
        <v>31902021072623241051792</v>
      </c>
      <c r="C95" s="6" t="s">
        <v>5</v>
      </c>
      <c r="D95" s="6" t="str">
        <f>"朱华英"</f>
        <v>朱华英</v>
      </c>
    </row>
    <row r="96" spans="1:4" ht="30" customHeight="1">
      <c r="A96" s="6">
        <v>94</v>
      </c>
      <c r="B96" s="6" t="str">
        <f>"31902021072623263751796"</f>
        <v>31902021072623263751796</v>
      </c>
      <c r="C96" s="6" t="s">
        <v>5</v>
      </c>
      <c r="D96" s="6" t="str">
        <f>"陈重元"</f>
        <v>陈重元</v>
      </c>
    </row>
    <row r="97" spans="1:4" ht="30" customHeight="1">
      <c r="A97" s="6">
        <v>95</v>
      </c>
      <c r="B97" s="6" t="str">
        <f>"31902021072701215051861"</f>
        <v>31902021072701215051861</v>
      </c>
      <c r="C97" s="6" t="s">
        <v>5</v>
      </c>
      <c r="D97" s="6" t="str">
        <f>"李秀颖"</f>
        <v>李秀颖</v>
      </c>
    </row>
    <row r="98" spans="1:4" ht="30" customHeight="1">
      <c r="A98" s="6">
        <v>96</v>
      </c>
      <c r="B98" s="6" t="str">
        <f>"31902021072709142252168"</f>
        <v>31902021072709142252168</v>
      </c>
      <c r="C98" s="6" t="s">
        <v>5</v>
      </c>
      <c r="D98" s="6" t="str">
        <f>"董文雯"</f>
        <v>董文雯</v>
      </c>
    </row>
    <row r="99" spans="1:4" ht="30" customHeight="1">
      <c r="A99" s="6">
        <v>97</v>
      </c>
      <c r="B99" s="6" t="str">
        <f>"31902021072711233152950"</f>
        <v>31902021072711233152950</v>
      </c>
      <c r="C99" s="6" t="s">
        <v>5</v>
      </c>
      <c r="D99" s="6" t="str">
        <f>"李娟"</f>
        <v>李娟</v>
      </c>
    </row>
    <row r="100" spans="1:4" ht="30" customHeight="1">
      <c r="A100" s="6">
        <v>98</v>
      </c>
      <c r="B100" s="6" t="str">
        <f>"31902021072712183853216"</f>
        <v>31902021072712183853216</v>
      </c>
      <c r="C100" s="6" t="s">
        <v>5</v>
      </c>
      <c r="D100" s="6" t="str">
        <f>"吴清平"</f>
        <v>吴清平</v>
      </c>
    </row>
    <row r="101" spans="1:4" ht="30" customHeight="1">
      <c r="A101" s="6">
        <v>99</v>
      </c>
      <c r="B101" s="6" t="str">
        <f>"31902021072713172353516"</f>
        <v>31902021072713172353516</v>
      </c>
      <c r="C101" s="6" t="s">
        <v>5</v>
      </c>
      <c r="D101" s="6" t="str">
        <f>"陈婆桃"</f>
        <v>陈婆桃</v>
      </c>
    </row>
    <row r="102" spans="1:4" ht="30" customHeight="1">
      <c r="A102" s="6">
        <v>100</v>
      </c>
      <c r="B102" s="6" t="str">
        <f>"31902021072713184653521"</f>
        <v>31902021072713184653521</v>
      </c>
      <c r="C102" s="6" t="s">
        <v>5</v>
      </c>
      <c r="D102" s="6" t="str">
        <f>"周林朱"</f>
        <v>周林朱</v>
      </c>
    </row>
    <row r="103" spans="1:4" ht="30" customHeight="1">
      <c r="A103" s="6">
        <v>101</v>
      </c>
      <c r="B103" s="6" t="str">
        <f>"31902021072721331155743"</f>
        <v>31902021072721331155743</v>
      </c>
      <c r="C103" s="6" t="s">
        <v>5</v>
      </c>
      <c r="D103" s="6" t="str">
        <f>"羊丽霞"</f>
        <v>羊丽霞</v>
      </c>
    </row>
    <row r="104" spans="1:4" ht="30" customHeight="1">
      <c r="A104" s="6">
        <v>102</v>
      </c>
      <c r="B104" s="6" t="str">
        <f>"31902021072722273055930"</f>
        <v>31902021072722273055930</v>
      </c>
      <c r="C104" s="6" t="s">
        <v>5</v>
      </c>
      <c r="D104" s="6" t="str">
        <f>"李紫红"</f>
        <v>李紫红</v>
      </c>
    </row>
    <row r="105" spans="1:4" ht="30" customHeight="1">
      <c r="A105" s="6">
        <v>103</v>
      </c>
      <c r="B105" s="6" t="str">
        <f>"31902021072722274955932"</f>
        <v>31902021072722274955932</v>
      </c>
      <c r="C105" s="6" t="s">
        <v>5</v>
      </c>
      <c r="D105" s="6" t="str">
        <f>"吉秀玉"</f>
        <v>吉秀玉</v>
      </c>
    </row>
    <row r="106" spans="1:4" ht="30" customHeight="1">
      <c r="A106" s="6">
        <v>104</v>
      </c>
      <c r="B106" s="6" t="str">
        <f>"31902021072723312756087"</f>
        <v>31902021072723312756087</v>
      </c>
      <c r="C106" s="6" t="s">
        <v>5</v>
      </c>
      <c r="D106" s="6" t="str">
        <f>"张庆丽"</f>
        <v>张庆丽</v>
      </c>
    </row>
    <row r="107" spans="1:4" ht="30" customHeight="1">
      <c r="A107" s="6">
        <v>105</v>
      </c>
      <c r="B107" s="6" t="str">
        <f>"31902021072800165956136"</f>
        <v>31902021072800165956136</v>
      </c>
      <c r="C107" s="6" t="s">
        <v>5</v>
      </c>
      <c r="D107" s="6" t="str">
        <f>"卢仪"</f>
        <v>卢仪</v>
      </c>
    </row>
    <row r="108" spans="1:4" ht="30" customHeight="1">
      <c r="A108" s="6">
        <v>106</v>
      </c>
      <c r="B108" s="6" t="str">
        <f>"31902021072800535256158"</f>
        <v>31902021072800535256158</v>
      </c>
      <c r="C108" s="6" t="s">
        <v>5</v>
      </c>
      <c r="D108" s="6" t="str">
        <f>"王梁英"</f>
        <v>王梁英</v>
      </c>
    </row>
    <row r="109" spans="1:4" ht="30" customHeight="1">
      <c r="A109" s="6">
        <v>107</v>
      </c>
      <c r="B109" s="6" t="str">
        <f>"31902021072801294556171"</f>
        <v>31902021072801294556171</v>
      </c>
      <c r="C109" s="6" t="s">
        <v>5</v>
      </c>
      <c r="D109" s="6" t="str">
        <f>"陈祖捷"</f>
        <v>陈祖捷</v>
      </c>
    </row>
    <row r="110" spans="1:4" ht="30" customHeight="1">
      <c r="A110" s="6">
        <v>108</v>
      </c>
      <c r="B110" s="6" t="str">
        <f>"31902021072810203657784"</f>
        <v>31902021072810203657784</v>
      </c>
      <c r="C110" s="6" t="s">
        <v>5</v>
      </c>
      <c r="D110" s="6" t="str">
        <f>"李思玲"</f>
        <v>李思玲</v>
      </c>
    </row>
    <row r="111" spans="1:4" ht="30" customHeight="1">
      <c r="A111" s="6">
        <v>109</v>
      </c>
      <c r="B111" s="6" t="str">
        <f>"31902021072810410558045"</f>
        <v>31902021072810410558045</v>
      </c>
      <c r="C111" s="6" t="s">
        <v>5</v>
      </c>
      <c r="D111" s="6" t="str">
        <f>"张瑜香"</f>
        <v>张瑜香</v>
      </c>
    </row>
    <row r="112" spans="1:4" ht="30" customHeight="1">
      <c r="A112" s="6">
        <v>110</v>
      </c>
      <c r="B112" s="6" t="str">
        <f>"31902021072810555158246"</f>
        <v>31902021072810555158246</v>
      </c>
      <c r="C112" s="6" t="s">
        <v>5</v>
      </c>
      <c r="D112" s="6" t="str">
        <f>"许秋妹"</f>
        <v>许秋妹</v>
      </c>
    </row>
    <row r="113" spans="1:4" ht="30" customHeight="1">
      <c r="A113" s="6">
        <v>111</v>
      </c>
      <c r="B113" s="6" t="str">
        <f>"31902021072814320259986"</f>
        <v>31902021072814320259986</v>
      </c>
      <c r="C113" s="6" t="s">
        <v>5</v>
      </c>
      <c r="D113" s="6" t="str">
        <f>"符淑娴"</f>
        <v>符淑娴</v>
      </c>
    </row>
    <row r="114" spans="1:4" ht="30" customHeight="1">
      <c r="A114" s="6">
        <v>112</v>
      </c>
      <c r="B114" s="6" t="str">
        <f>"31902021072818511361520"</f>
        <v>31902021072818511361520</v>
      </c>
      <c r="C114" s="6" t="s">
        <v>5</v>
      </c>
      <c r="D114" s="6" t="str">
        <f>"杨璐"</f>
        <v>杨璐</v>
      </c>
    </row>
    <row r="115" spans="1:4" ht="30" customHeight="1">
      <c r="A115" s="6">
        <v>113</v>
      </c>
      <c r="B115" s="6" t="str">
        <f>"31902021072819161061612"</f>
        <v>31902021072819161061612</v>
      </c>
      <c r="C115" s="6" t="s">
        <v>5</v>
      </c>
      <c r="D115" s="6" t="str">
        <f>"李秀月"</f>
        <v>李秀月</v>
      </c>
    </row>
    <row r="116" spans="1:4" ht="30" customHeight="1">
      <c r="A116" s="6">
        <v>114</v>
      </c>
      <c r="B116" s="6" t="str">
        <f>"31902021072819302461672"</f>
        <v>31902021072819302461672</v>
      </c>
      <c r="C116" s="6" t="s">
        <v>5</v>
      </c>
      <c r="D116" s="6" t="str">
        <f>"黄春媛"</f>
        <v>黄春媛</v>
      </c>
    </row>
    <row r="117" spans="1:4" ht="30" customHeight="1">
      <c r="A117" s="6">
        <v>115</v>
      </c>
      <c r="B117" s="6" t="str">
        <f>"31902021072819352261690"</f>
        <v>31902021072819352261690</v>
      </c>
      <c r="C117" s="6" t="s">
        <v>5</v>
      </c>
      <c r="D117" s="6" t="str">
        <f>"王小盈"</f>
        <v>王小盈</v>
      </c>
    </row>
    <row r="118" spans="1:4" ht="30" customHeight="1">
      <c r="A118" s="6">
        <v>116</v>
      </c>
      <c r="B118" s="6" t="str">
        <f>"31902021072820201461872"</f>
        <v>31902021072820201461872</v>
      </c>
      <c r="C118" s="6" t="s">
        <v>5</v>
      </c>
      <c r="D118" s="6" t="str">
        <f>"黎丹"</f>
        <v>黎丹</v>
      </c>
    </row>
    <row r="119" spans="1:4" ht="30" customHeight="1">
      <c r="A119" s="6">
        <v>117</v>
      </c>
      <c r="B119" s="6" t="str">
        <f>"31902021072821501762288"</f>
        <v>31902021072821501762288</v>
      </c>
      <c r="C119" s="6" t="s">
        <v>5</v>
      </c>
      <c r="D119" s="6" t="str">
        <f>"陈井妹"</f>
        <v>陈井妹</v>
      </c>
    </row>
    <row r="120" spans="1:4" ht="30" customHeight="1">
      <c r="A120" s="6">
        <v>118</v>
      </c>
      <c r="B120" s="6" t="str">
        <f>"31902021072900282462725"</f>
        <v>31902021072900282462725</v>
      </c>
      <c r="C120" s="6" t="s">
        <v>5</v>
      </c>
      <c r="D120" s="6" t="str">
        <f>"戴玉"</f>
        <v>戴玉</v>
      </c>
    </row>
    <row r="121" spans="1:4" ht="30" customHeight="1">
      <c r="A121" s="6">
        <v>119</v>
      </c>
      <c r="B121" s="6" t="str">
        <f>"31902021072900435762736"</f>
        <v>31902021072900435762736</v>
      </c>
      <c r="C121" s="6" t="s">
        <v>5</v>
      </c>
      <c r="D121" s="6" t="str">
        <f>"陈慧"</f>
        <v>陈慧</v>
      </c>
    </row>
    <row r="122" spans="1:4" ht="30" customHeight="1">
      <c r="A122" s="6">
        <v>120</v>
      </c>
      <c r="B122" s="6" t="str">
        <f>"31902021072903254962769"</f>
        <v>31902021072903254962769</v>
      </c>
      <c r="C122" s="6" t="s">
        <v>5</v>
      </c>
      <c r="D122" s="6" t="str">
        <f>"黄颖柔"</f>
        <v>黄颖柔</v>
      </c>
    </row>
    <row r="123" spans="1:4" ht="30" customHeight="1">
      <c r="A123" s="6">
        <v>121</v>
      </c>
      <c r="B123" s="6" t="str">
        <f>"31902021072908193562876"</f>
        <v>31902021072908193562876</v>
      </c>
      <c r="C123" s="6" t="s">
        <v>5</v>
      </c>
      <c r="D123" s="6" t="str">
        <f>"王晶晶"</f>
        <v>王晶晶</v>
      </c>
    </row>
    <row r="124" spans="1:4" ht="30" customHeight="1">
      <c r="A124" s="6">
        <v>122</v>
      </c>
      <c r="B124" s="6" t="str">
        <f>"31902021072909011463028"</f>
        <v>31902021072909011463028</v>
      </c>
      <c r="C124" s="6" t="s">
        <v>5</v>
      </c>
      <c r="D124" s="6" t="str">
        <f>"周琬儀"</f>
        <v>周琬儀</v>
      </c>
    </row>
    <row r="125" spans="1:4" ht="30" customHeight="1">
      <c r="A125" s="6">
        <v>123</v>
      </c>
      <c r="B125" s="6" t="str">
        <f>"31902021072910542264864"</f>
        <v>31902021072910542264864</v>
      </c>
      <c r="C125" s="6" t="s">
        <v>5</v>
      </c>
      <c r="D125" s="6" t="str">
        <f>"许引妃"</f>
        <v>许引妃</v>
      </c>
    </row>
    <row r="126" spans="1:4" ht="30" customHeight="1">
      <c r="A126" s="6">
        <v>124</v>
      </c>
      <c r="B126" s="6" t="str">
        <f>"31902021072911371865371"</f>
        <v>31902021072911371865371</v>
      </c>
      <c r="C126" s="6" t="s">
        <v>5</v>
      </c>
      <c r="D126" s="6" t="str">
        <f>"王婕"</f>
        <v>王婕</v>
      </c>
    </row>
    <row r="127" spans="1:4" ht="30" customHeight="1">
      <c r="A127" s="6">
        <v>125</v>
      </c>
      <c r="B127" s="6" t="str">
        <f>"31902021072309070136393"</f>
        <v>31902021072309070136393</v>
      </c>
      <c r="C127" s="6" t="s">
        <v>6</v>
      </c>
      <c r="D127" s="6" t="str">
        <f>"陈雅婷"</f>
        <v>陈雅婷</v>
      </c>
    </row>
    <row r="128" spans="1:4" ht="30" customHeight="1">
      <c r="A128" s="6">
        <v>126</v>
      </c>
      <c r="B128" s="6" t="str">
        <f>"31902021072309182136680"</f>
        <v>31902021072309182136680</v>
      </c>
      <c r="C128" s="6" t="s">
        <v>6</v>
      </c>
      <c r="D128" s="6" t="str">
        <f>"罗洪茜"</f>
        <v>罗洪茜</v>
      </c>
    </row>
    <row r="129" spans="1:4" ht="30" customHeight="1">
      <c r="A129" s="6">
        <v>127</v>
      </c>
      <c r="B129" s="6" t="str">
        <f>"31902021072309411937188"</f>
        <v>31902021072309411937188</v>
      </c>
      <c r="C129" s="6" t="s">
        <v>6</v>
      </c>
      <c r="D129" s="6" t="str">
        <f>"黄国丹"</f>
        <v>黄国丹</v>
      </c>
    </row>
    <row r="130" spans="1:4" ht="30" customHeight="1">
      <c r="A130" s="6">
        <v>128</v>
      </c>
      <c r="B130" s="6" t="str">
        <f>"31902021072309414937196"</f>
        <v>31902021072309414937196</v>
      </c>
      <c r="C130" s="6" t="s">
        <v>6</v>
      </c>
      <c r="D130" s="6" t="str">
        <f>"刘一"</f>
        <v>刘一</v>
      </c>
    </row>
    <row r="131" spans="1:4" ht="30" customHeight="1">
      <c r="A131" s="6">
        <v>129</v>
      </c>
      <c r="B131" s="6" t="str">
        <f>"31902021072309434137234"</f>
        <v>31902021072309434137234</v>
      </c>
      <c r="C131" s="6" t="s">
        <v>6</v>
      </c>
      <c r="D131" s="6" t="str">
        <f>"羊庆妍"</f>
        <v>羊庆妍</v>
      </c>
    </row>
    <row r="132" spans="1:4" ht="30" customHeight="1">
      <c r="A132" s="6">
        <v>130</v>
      </c>
      <c r="B132" s="6" t="str">
        <f>"31902021072309474037301"</f>
        <v>31902021072309474037301</v>
      </c>
      <c r="C132" s="6" t="s">
        <v>6</v>
      </c>
      <c r="D132" s="6" t="str">
        <f>"李小薇"</f>
        <v>李小薇</v>
      </c>
    </row>
    <row r="133" spans="1:4" ht="30" customHeight="1">
      <c r="A133" s="6">
        <v>131</v>
      </c>
      <c r="B133" s="6" t="str">
        <f>"31902021072310122837714"</f>
        <v>31902021072310122837714</v>
      </c>
      <c r="C133" s="6" t="s">
        <v>6</v>
      </c>
      <c r="D133" s="6" t="str">
        <f>"徐赫"</f>
        <v>徐赫</v>
      </c>
    </row>
    <row r="134" spans="1:4" ht="30" customHeight="1">
      <c r="A134" s="6">
        <v>132</v>
      </c>
      <c r="B134" s="6" t="str">
        <f>"31902021072310140137739"</f>
        <v>31902021072310140137739</v>
      </c>
      <c r="C134" s="6" t="s">
        <v>6</v>
      </c>
      <c r="D134" s="6" t="str">
        <f>"王静静"</f>
        <v>王静静</v>
      </c>
    </row>
    <row r="135" spans="1:4" ht="30" customHeight="1">
      <c r="A135" s="6">
        <v>133</v>
      </c>
      <c r="B135" s="6" t="str">
        <f>"31902021072310474438213"</f>
        <v>31902021072310474438213</v>
      </c>
      <c r="C135" s="6" t="s">
        <v>6</v>
      </c>
      <c r="D135" s="6" t="str">
        <f>"钟杰妹"</f>
        <v>钟杰妹</v>
      </c>
    </row>
    <row r="136" spans="1:4" ht="30" customHeight="1">
      <c r="A136" s="6">
        <v>134</v>
      </c>
      <c r="B136" s="6" t="str">
        <f>"31902021072310510638259"</f>
        <v>31902021072310510638259</v>
      </c>
      <c r="C136" s="6" t="s">
        <v>6</v>
      </c>
      <c r="D136" s="6" t="str">
        <f>"王求美"</f>
        <v>王求美</v>
      </c>
    </row>
    <row r="137" spans="1:4" ht="30" customHeight="1">
      <c r="A137" s="6">
        <v>135</v>
      </c>
      <c r="B137" s="6" t="str">
        <f>"31902021072311353038718"</f>
        <v>31902021072311353038718</v>
      </c>
      <c r="C137" s="6" t="s">
        <v>6</v>
      </c>
      <c r="D137" s="6" t="str">
        <f>"唐成丽"</f>
        <v>唐成丽</v>
      </c>
    </row>
    <row r="138" spans="1:4" ht="30" customHeight="1">
      <c r="A138" s="6">
        <v>136</v>
      </c>
      <c r="B138" s="6" t="str">
        <f>"31902021072312100738970"</f>
        <v>31902021072312100738970</v>
      </c>
      <c r="C138" s="6" t="s">
        <v>6</v>
      </c>
      <c r="D138" s="6" t="str">
        <f>"黄和庆"</f>
        <v>黄和庆</v>
      </c>
    </row>
    <row r="139" spans="1:4" ht="30" customHeight="1">
      <c r="A139" s="6">
        <v>137</v>
      </c>
      <c r="B139" s="6" t="str">
        <f>"31902021072312262639081"</f>
        <v>31902021072312262639081</v>
      </c>
      <c r="C139" s="6" t="s">
        <v>6</v>
      </c>
      <c r="D139" s="6" t="str">
        <f>"王金莉"</f>
        <v>王金莉</v>
      </c>
    </row>
    <row r="140" spans="1:4" ht="30" customHeight="1">
      <c r="A140" s="6">
        <v>138</v>
      </c>
      <c r="B140" s="6" t="str">
        <f>"31902021072312270839083"</f>
        <v>31902021072312270839083</v>
      </c>
      <c r="C140" s="6" t="s">
        <v>6</v>
      </c>
      <c r="D140" s="6" t="str">
        <f>"丁悦桢"</f>
        <v>丁悦桢</v>
      </c>
    </row>
    <row r="141" spans="1:4" ht="30" customHeight="1">
      <c r="A141" s="6">
        <v>139</v>
      </c>
      <c r="B141" s="6" t="str">
        <f>"31902021072312431539197"</f>
        <v>31902021072312431539197</v>
      </c>
      <c r="C141" s="6" t="s">
        <v>6</v>
      </c>
      <c r="D141" s="6" t="str">
        <f>"陈泽银"</f>
        <v>陈泽银</v>
      </c>
    </row>
    <row r="142" spans="1:4" ht="30" customHeight="1">
      <c r="A142" s="6">
        <v>140</v>
      </c>
      <c r="B142" s="6" t="str">
        <f>"31902021072313062139341"</f>
        <v>31902021072313062139341</v>
      </c>
      <c r="C142" s="6" t="s">
        <v>6</v>
      </c>
      <c r="D142" s="6" t="str">
        <f>"史苗苗"</f>
        <v>史苗苗</v>
      </c>
    </row>
    <row r="143" spans="1:4" ht="30" customHeight="1">
      <c r="A143" s="6">
        <v>141</v>
      </c>
      <c r="B143" s="6" t="str">
        <f>"31902021072313223339428"</f>
        <v>31902021072313223339428</v>
      </c>
      <c r="C143" s="6" t="s">
        <v>6</v>
      </c>
      <c r="D143" s="6" t="str">
        <f>"张金妹"</f>
        <v>张金妹</v>
      </c>
    </row>
    <row r="144" spans="1:4" ht="30" customHeight="1">
      <c r="A144" s="6">
        <v>142</v>
      </c>
      <c r="B144" s="6" t="str">
        <f>"31902021072313253839445"</f>
        <v>31902021072313253839445</v>
      </c>
      <c r="C144" s="6" t="s">
        <v>6</v>
      </c>
      <c r="D144" s="6" t="str">
        <f>"郭小柳"</f>
        <v>郭小柳</v>
      </c>
    </row>
    <row r="145" spans="1:4" ht="30" customHeight="1">
      <c r="A145" s="6">
        <v>143</v>
      </c>
      <c r="B145" s="6" t="str">
        <f>"31902021072313400939517"</f>
        <v>31902021072313400939517</v>
      </c>
      <c r="C145" s="6" t="s">
        <v>6</v>
      </c>
      <c r="D145" s="6" t="str">
        <f>"符凤钰"</f>
        <v>符凤钰</v>
      </c>
    </row>
    <row r="146" spans="1:4" ht="30" customHeight="1">
      <c r="A146" s="6">
        <v>144</v>
      </c>
      <c r="B146" s="6" t="str">
        <f>"31902021072314594839895"</f>
        <v>31902021072314594839895</v>
      </c>
      <c r="C146" s="6" t="s">
        <v>6</v>
      </c>
      <c r="D146" s="6" t="str">
        <f>"卢雅菁"</f>
        <v>卢雅菁</v>
      </c>
    </row>
    <row r="147" spans="1:4" ht="30" customHeight="1">
      <c r="A147" s="6">
        <v>145</v>
      </c>
      <c r="B147" s="6" t="str">
        <f>"31902021072315245640055"</f>
        <v>31902021072315245640055</v>
      </c>
      <c r="C147" s="6" t="s">
        <v>6</v>
      </c>
      <c r="D147" s="6" t="str">
        <f>"林声花"</f>
        <v>林声花</v>
      </c>
    </row>
    <row r="148" spans="1:4" ht="30" customHeight="1">
      <c r="A148" s="6">
        <v>146</v>
      </c>
      <c r="B148" s="6" t="str">
        <f>"31902021072315324440099"</f>
        <v>31902021072315324440099</v>
      </c>
      <c r="C148" s="6" t="s">
        <v>6</v>
      </c>
      <c r="D148" s="6" t="str">
        <f>"吴少敏"</f>
        <v>吴少敏</v>
      </c>
    </row>
    <row r="149" spans="1:4" ht="30" customHeight="1">
      <c r="A149" s="6">
        <v>147</v>
      </c>
      <c r="B149" s="6" t="str">
        <f>"31902021072315571040273"</f>
        <v>31902021072315571040273</v>
      </c>
      <c r="C149" s="6" t="s">
        <v>6</v>
      </c>
      <c r="D149" s="6" t="str">
        <f>"文芳芳"</f>
        <v>文芳芳</v>
      </c>
    </row>
    <row r="150" spans="1:4" ht="30" customHeight="1">
      <c r="A150" s="6">
        <v>148</v>
      </c>
      <c r="B150" s="6" t="str">
        <f>"31902021072316193340431"</f>
        <v>31902021072316193340431</v>
      </c>
      <c r="C150" s="6" t="s">
        <v>6</v>
      </c>
      <c r="D150" s="6" t="str">
        <f>"林洁"</f>
        <v>林洁</v>
      </c>
    </row>
    <row r="151" spans="1:4" ht="30" customHeight="1">
      <c r="A151" s="6">
        <v>149</v>
      </c>
      <c r="B151" s="6" t="str">
        <f>"31902021072316200340438"</f>
        <v>31902021072316200340438</v>
      </c>
      <c r="C151" s="6" t="s">
        <v>6</v>
      </c>
      <c r="D151" s="6" t="str">
        <f>"黄淑蓉"</f>
        <v>黄淑蓉</v>
      </c>
    </row>
    <row r="152" spans="1:4" ht="30" customHeight="1">
      <c r="A152" s="6">
        <v>150</v>
      </c>
      <c r="B152" s="6" t="str">
        <f>"31902021072316253540479"</f>
        <v>31902021072316253540479</v>
      </c>
      <c r="C152" s="6" t="s">
        <v>6</v>
      </c>
      <c r="D152" s="6" t="str">
        <f>"黄玲珑"</f>
        <v>黄玲珑</v>
      </c>
    </row>
    <row r="153" spans="1:4" ht="30" customHeight="1">
      <c r="A153" s="6">
        <v>151</v>
      </c>
      <c r="B153" s="6" t="str">
        <f>"31902021072316394240578"</f>
        <v>31902021072316394240578</v>
      </c>
      <c r="C153" s="6" t="s">
        <v>6</v>
      </c>
      <c r="D153" s="6" t="str">
        <f>"陈辉丽"</f>
        <v>陈辉丽</v>
      </c>
    </row>
    <row r="154" spans="1:4" ht="30" customHeight="1">
      <c r="A154" s="6">
        <v>152</v>
      </c>
      <c r="B154" s="6" t="str">
        <f>"31902021072316561540670"</f>
        <v>31902021072316561540670</v>
      </c>
      <c r="C154" s="6" t="s">
        <v>6</v>
      </c>
      <c r="D154" s="6" t="str">
        <f>"陈思彬"</f>
        <v>陈思彬</v>
      </c>
    </row>
    <row r="155" spans="1:4" ht="30" customHeight="1">
      <c r="A155" s="6">
        <v>153</v>
      </c>
      <c r="B155" s="6" t="str">
        <f>"31902021072317051640712"</f>
        <v>31902021072317051640712</v>
      </c>
      <c r="C155" s="6" t="s">
        <v>6</v>
      </c>
      <c r="D155" s="6" t="str">
        <f>"李娇艳"</f>
        <v>李娇艳</v>
      </c>
    </row>
    <row r="156" spans="1:4" ht="30" customHeight="1">
      <c r="A156" s="6">
        <v>154</v>
      </c>
      <c r="B156" s="6" t="str">
        <f>"31902021072317213540789"</f>
        <v>31902021072317213540789</v>
      </c>
      <c r="C156" s="6" t="s">
        <v>6</v>
      </c>
      <c r="D156" s="6" t="str">
        <f>"陈婷婷"</f>
        <v>陈婷婷</v>
      </c>
    </row>
    <row r="157" spans="1:4" ht="30" customHeight="1">
      <c r="A157" s="6">
        <v>155</v>
      </c>
      <c r="B157" s="6" t="str">
        <f>"31902021072317244040805"</f>
        <v>31902021072317244040805</v>
      </c>
      <c r="C157" s="6" t="s">
        <v>6</v>
      </c>
      <c r="D157" s="6" t="str">
        <f>"王萍"</f>
        <v>王萍</v>
      </c>
    </row>
    <row r="158" spans="1:4" ht="30" customHeight="1">
      <c r="A158" s="6">
        <v>156</v>
      </c>
      <c r="B158" s="6" t="str">
        <f>"31902021072317275340819"</f>
        <v>31902021072317275340819</v>
      </c>
      <c r="C158" s="6" t="s">
        <v>6</v>
      </c>
      <c r="D158" s="6" t="str">
        <f>"何琪"</f>
        <v>何琪</v>
      </c>
    </row>
    <row r="159" spans="1:4" ht="30" customHeight="1">
      <c r="A159" s="6">
        <v>157</v>
      </c>
      <c r="B159" s="6" t="str">
        <f>"31902021072317283840822"</f>
        <v>31902021072317283840822</v>
      </c>
      <c r="C159" s="6" t="s">
        <v>6</v>
      </c>
      <c r="D159" s="6" t="str">
        <f>"郭妹"</f>
        <v>郭妹</v>
      </c>
    </row>
    <row r="160" spans="1:4" ht="30" customHeight="1">
      <c r="A160" s="6">
        <v>158</v>
      </c>
      <c r="B160" s="6" t="str">
        <f>"31902021072318060840983"</f>
        <v>31902021072318060840983</v>
      </c>
      <c r="C160" s="6" t="s">
        <v>6</v>
      </c>
      <c r="D160" s="6" t="str">
        <f>"苏莎莎"</f>
        <v>苏莎莎</v>
      </c>
    </row>
    <row r="161" spans="1:4" ht="30" customHeight="1">
      <c r="A161" s="6">
        <v>159</v>
      </c>
      <c r="B161" s="6" t="str">
        <f>"31902021072318504841197"</f>
        <v>31902021072318504841197</v>
      </c>
      <c r="C161" s="6" t="s">
        <v>6</v>
      </c>
      <c r="D161" s="6" t="str">
        <f>"刘丹凤"</f>
        <v>刘丹凤</v>
      </c>
    </row>
    <row r="162" spans="1:4" ht="30" customHeight="1">
      <c r="A162" s="6">
        <v>160</v>
      </c>
      <c r="B162" s="6" t="str">
        <f>"31902021072320042141478"</f>
        <v>31902021072320042141478</v>
      </c>
      <c r="C162" s="6" t="s">
        <v>6</v>
      </c>
      <c r="D162" s="6" t="str">
        <f>"符芳华"</f>
        <v>符芳华</v>
      </c>
    </row>
    <row r="163" spans="1:4" ht="30" customHeight="1">
      <c r="A163" s="6">
        <v>161</v>
      </c>
      <c r="B163" s="6" t="str">
        <f>"31902021072322372342142"</f>
        <v>31902021072322372342142</v>
      </c>
      <c r="C163" s="6" t="s">
        <v>6</v>
      </c>
      <c r="D163" s="6" t="str">
        <f>"谢善娜"</f>
        <v>谢善娜</v>
      </c>
    </row>
    <row r="164" spans="1:4" ht="30" customHeight="1">
      <c r="A164" s="6">
        <v>162</v>
      </c>
      <c r="B164" s="6" t="str">
        <f>"31902021072322494242179"</f>
        <v>31902021072322494242179</v>
      </c>
      <c r="C164" s="6" t="s">
        <v>6</v>
      </c>
      <c r="D164" s="6" t="str">
        <f>"万滢璞"</f>
        <v>万滢璞</v>
      </c>
    </row>
    <row r="165" spans="1:4" ht="30" customHeight="1">
      <c r="A165" s="6">
        <v>163</v>
      </c>
      <c r="B165" s="6" t="str">
        <f>"31902021072323335642270"</f>
        <v>31902021072323335642270</v>
      </c>
      <c r="C165" s="6" t="s">
        <v>6</v>
      </c>
      <c r="D165" s="6" t="str">
        <f>"梁佳"</f>
        <v>梁佳</v>
      </c>
    </row>
    <row r="166" spans="1:4" ht="30" customHeight="1">
      <c r="A166" s="6">
        <v>164</v>
      </c>
      <c r="B166" s="6" t="str">
        <f>"31902021072323435442290"</f>
        <v>31902021072323435442290</v>
      </c>
      <c r="C166" s="6" t="s">
        <v>6</v>
      </c>
      <c r="D166" s="6" t="str">
        <f>"陈美桂"</f>
        <v>陈美桂</v>
      </c>
    </row>
    <row r="167" spans="1:4" ht="30" customHeight="1">
      <c r="A167" s="6">
        <v>165</v>
      </c>
      <c r="B167" s="6" t="str">
        <f>"31902021072400571542332"</f>
        <v>31902021072400571542332</v>
      </c>
      <c r="C167" s="6" t="s">
        <v>6</v>
      </c>
      <c r="D167" s="6" t="str">
        <f>"邢妙琼"</f>
        <v>邢妙琼</v>
      </c>
    </row>
    <row r="168" spans="1:4" ht="30" customHeight="1">
      <c r="A168" s="6">
        <v>166</v>
      </c>
      <c r="B168" s="6" t="str">
        <f>"31902021072401233142341"</f>
        <v>31902021072401233142341</v>
      </c>
      <c r="C168" s="6" t="s">
        <v>6</v>
      </c>
      <c r="D168" s="6" t="str">
        <f>"林薇薇"</f>
        <v>林薇薇</v>
      </c>
    </row>
    <row r="169" spans="1:4" ht="30" customHeight="1">
      <c r="A169" s="6">
        <v>167</v>
      </c>
      <c r="B169" s="6" t="str">
        <f>"31902021072409422942778"</f>
        <v>31902021072409422942778</v>
      </c>
      <c r="C169" s="6" t="s">
        <v>6</v>
      </c>
      <c r="D169" s="6" t="str">
        <f>"吉丽菊"</f>
        <v>吉丽菊</v>
      </c>
    </row>
    <row r="170" spans="1:4" ht="30" customHeight="1">
      <c r="A170" s="6">
        <v>168</v>
      </c>
      <c r="B170" s="6" t="str">
        <f>"31902021072410002942865"</f>
        <v>31902021072410002942865</v>
      </c>
      <c r="C170" s="6" t="s">
        <v>6</v>
      </c>
      <c r="D170" s="6" t="str">
        <f>"岑红贞"</f>
        <v>岑红贞</v>
      </c>
    </row>
    <row r="171" spans="1:4" ht="30" customHeight="1">
      <c r="A171" s="6">
        <v>169</v>
      </c>
      <c r="B171" s="6" t="str">
        <f>"31902021072410053942889"</f>
        <v>31902021072410053942889</v>
      </c>
      <c r="C171" s="6" t="s">
        <v>6</v>
      </c>
      <c r="D171" s="6" t="str">
        <f>"林菜"</f>
        <v>林菜</v>
      </c>
    </row>
    <row r="172" spans="1:4" ht="30" customHeight="1">
      <c r="A172" s="6">
        <v>170</v>
      </c>
      <c r="B172" s="6" t="str">
        <f>"31902021072410253442984"</f>
        <v>31902021072410253442984</v>
      </c>
      <c r="C172" s="6" t="s">
        <v>6</v>
      </c>
      <c r="D172" s="6" t="str">
        <f>"郑国娟"</f>
        <v>郑国娟</v>
      </c>
    </row>
    <row r="173" spans="1:4" ht="30" customHeight="1">
      <c r="A173" s="6">
        <v>171</v>
      </c>
      <c r="B173" s="6" t="str">
        <f>"31902021072410463043070"</f>
        <v>31902021072410463043070</v>
      </c>
      <c r="C173" s="6" t="s">
        <v>6</v>
      </c>
      <c r="D173" s="6" t="str">
        <f>"曾彩雪"</f>
        <v>曾彩雪</v>
      </c>
    </row>
    <row r="174" spans="1:4" ht="30" customHeight="1">
      <c r="A174" s="6">
        <v>172</v>
      </c>
      <c r="B174" s="6" t="str">
        <f>"31902021072411074643183"</f>
        <v>31902021072411074643183</v>
      </c>
      <c r="C174" s="6" t="s">
        <v>6</v>
      </c>
      <c r="D174" s="6" t="str">
        <f>"张晓妮"</f>
        <v>张晓妮</v>
      </c>
    </row>
    <row r="175" spans="1:4" ht="30" customHeight="1">
      <c r="A175" s="6">
        <v>173</v>
      </c>
      <c r="B175" s="6" t="str">
        <f>"31902021072411195043245"</f>
        <v>31902021072411195043245</v>
      </c>
      <c r="C175" s="6" t="s">
        <v>6</v>
      </c>
      <c r="D175" s="6" t="str">
        <f>"周启兰"</f>
        <v>周启兰</v>
      </c>
    </row>
    <row r="176" spans="1:4" ht="30" customHeight="1">
      <c r="A176" s="6">
        <v>174</v>
      </c>
      <c r="B176" s="6" t="str">
        <f>"31902021072411300743279"</f>
        <v>31902021072411300743279</v>
      </c>
      <c r="C176" s="6" t="s">
        <v>6</v>
      </c>
      <c r="D176" s="6" t="str">
        <f>"潘惠婷"</f>
        <v>潘惠婷</v>
      </c>
    </row>
    <row r="177" spans="1:4" ht="30" customHeight="1">
      <c r="A177" s="6">
        <v>175</v>
      </c>
      <c r="B177" s="6" t="str">
        <f>"31902021072411342343301"</f>
        <v>31902021072411342343301</v>
      </c>
      <c r="C177" s="6" t="s">
        <v>6</v>
      </c>
      <c r="D177" s="6" t="str">
        <f>"周俊如"</f>
        <v>周俊如</v>
      </c>
    </row>
    <row r="178" spans="1:4" ht="30" customHeight="1">
      <c r="A178" s="6">
        <v>176</v>
      </c>
      <c r="B178" s="6" t="str">
        <f>"31902021072411535143368"</f>
        <v>31902021072411535143368</v>
      </c>
      <c r="C178" s="6" t="s">
        <v>6</v>
      </c>
      <c r="D178" s="6" t="str">
        <f>"张海波"</f>
        <v>张海波</v>
      </c>
    </row>
    <row r="179" spans="1:4" ht="30" customHeight="1">
      <c r="A179" s="6">
        <v>177</v>
      </c>
      <c r="B179" s="6" t="str">
        <f>"31902021072413322443712"</f>
        <v>31902021072413322443712</v>
      </c>
      <c r="C179" s="6" t="s">
        <v>6</v>
      </c>
      <c r="D179" s="6" t="str">
        <f>"周秀云"</f>
        <v>周秀云</v>
      </c>
    </row>
    <row r="180" spans="1:4" ht="30" customHeight="1">
      <c r="A180" s="6">
        <v>178</v>
      </c>
      <c r="B180" s="6" t="str">
        <f>"31902021072414511343956"</f>
        <v>31902021072414511343956</v>
      </c>
      <c r="C180" s="6" t="s">
        <v>6</v>
      </c>
      <c r="D180" s="6" t="str">
        <f>"陈丽南"</f>
        <v>陈丽南</v>
      </c>
    </row>
    <row r="181" spans="1:4" ht="30" customHeight="1">
      <c r="A181" s="6">
        <v>179</v>
      </c>
      <c r="B181" s="6" t="str">
        <f>"31902021072417470344581"</f>
        <v>31902021072417470344581</v>
      </c>
      <c r="C181" s="6" t="s">
        <v>6</v>
      </c>
      <c r="D181" s="6" t="str">
        <f>"刘龙君"</f>
        <v>刘龙君</v>
      </c>
    </row>
    <row r="182" spans="1:4" ht="30" customHeight="1">
      <c r="A182" s="6">
        <v>180</v>
      </c>
      <c r="B182" s="6" t="str">
        <f>"31902021072417560144619"</f>
        <v>31902021072417560144619</v>
      </c>
      <c r="C182" s="6" t="s">
        <v>6</v>
      </c>
      <c r="D182" s="6" t="str">
        <f>"王瑜"</f>
        <v>王瑜</v>
      </c>
    </row>
    <row r="183" spans="1:4" ht="30" customHeight="1">
      <c r="A183" s="6">
        <v>181</v>
      </c>
      <c r="B183" s="6" t="str">
        <f>"31902021072419281844916"</f>
        <v>31902021072419281844916</v>
      </c>
      <c r="C183" s="6" t="s">
        <v>6</v>
      </c>
      <c r="D183" s="6" t="str">
        <f>"余雪琴"</f>
        <v>余雪琴</v>
      </c>
    </row>
    <row r="184" spans="1:4" ht="30" customHeight="1">
      <c r="A184" s="6">
        <v>182</v>
      </c>
      <c r="B184" s="6" t="str">
        <f>"31902021072420110945040"</f>
        <v>31902021072420110945040</v>
      </c>
      <c r="C184" s="6" t="s">
        <v>6</v>
      </c>
      <c r="D184" s="6" t="str">
        <f>"吕丽坤"</f>
        <v>吕丽坤</v>
      </c>
    </row>
    <row r="185" spans="1:4" ht="30" customHeight="1">
      <c r="A185" s="6">
        <v>183</v>
      </c>
      <c r="B185" s="6" t="str">
        <f>"31902021072421374245318"</f>
        <v>31902021072421374245318</v>
      </c>
      <c r="C185" s="6" t="s">
        <v>6</v>
      </c>
      <c r="D185" s="6" t="str">
        <f>"叶海霏"</f>
        <v>叶海霏</v>
      </c>
    </row>
    <row r="186" spans="1:4" ht="30" customHeight="1">
      <c r="A186" s="6">
        <v>184</v>
      </c>
      <c r="B186" s="6" t="str">
        <f>"31902021072422092245426"</f>
        <v>31902021072422092245426</v>
      </c>
      <c r="C186" s="6" t="s">
        <v>6</v>
      </c>
      <c r="D186" s="6" t="str">
        <f>"黄大燕"</f>
        <v>黄大燕</v>
      </c>
    </row>
    <row r="187" spans="1:4" ht="30" customHeight="1">
      <c r="A187" s="6">
        <v>185</v>
      </c>
      <c r="B187" s="6" t="str">
        <f>"31902021072423205645604"</f>
        <v>31902021072423205645604</v>
      </c>
      <c r="C187" s="6" t="s">
        <v>6</v>
      </c>
      <c r="D187" s="6" t="str">
        <f>"吴春菊"</f>
        <v>吴春菊</v>
      </c>
    </row>
    <row r="188" spans="1:4" ht="30" customHeight="1">
      <c r="A188" s="6">
        <v>186</v>
      </c>
      <c r="B188" s="6" t="str">
        <f>"31902021072423400245642"</f>
        <v>31902021072423400245642</v>
      </c>
      <c r="C188" s="6" t="s">
        <v>6</v>
      </c>
      <c r="D188" s="6" t="str">
        <f>"韩志华"</f>
        <v>韩志华</v>
      </c>
    </row>
    <row r="189" spans="1:4" ht="30" customHeight="1">
      <c r="A189" s="6">
        <v>187</v>
      </c>
      <c r="B189" s="6" t="str">
        <f>"31902021072509331245968"</f>
        <v>31902021072509331245968</v>
      </c>
      <c r="C189" s="6" t="s">
        <v>6</v>
      </c>
      <c r="D189" s="6" t="str">
        <f>"庄瑾怡"</f>
        <v>庄瑾怡</v>
      </c>
    </row>
    <row r="190" spans="1:4" ht="30" customHeight="1">
      <c r="A190" s="6">
        <v>188</v>
      </c>
      <c r="B190" s="6" t="str">
        <f>"31902021072510293246142"</f>
        <v>31902021072510293246142</v>
      </c>
      <c r="C190" s="6" t="s">
        <v>6</v>
      </c>
      <c r="D190" s="6" t="str">
        <f>"林菲菲"</f>
        <v>林菲菲</v>
      </c>
    </row>
    <row r="191" spans="1:4" ht="30" customHeight="1">
      <c r="A191" s="6">
        <v>189</v>
      </c>
      <c r="B191" s="6" t="str">
        <f>"31902021072510311246152"</f>
        <v>31902021072510311246152</v>
      </c>
      <c r="C191" s="6" t="s">
        <v>6</v>
      </c>
      <c r="D191" s="6" t="str">
        <f>"符倩瑜"</f>
        <v>符倩瑜</v>
      </c>
    </row>
    <row r="192" spans="1:4" ht="30" customHeight="1">
      <c r="A192" s="6">
        <v>190</v>
      </c>
      <c r="B192" s="6" t="str">
        <f>"31902021072513351946685"</f>
        <v>31902021072513351946685</v>
      </c>
      <c r="C192" s="6" t="s">
        <v>6</v>
      </c>
      <c r="D192" s="6" t="str">
        <f>"陈丽莉"</f>
        <v>陈丽莉</v>
      </c>
    </row>
    <row r="193" spans="1:4" ht="30" customHeight="1">
      <c r="A193" s="6">
        <v>191</v>
      </c>
      <c r="B193" s="6" t="str">
        <f>"31902021072517032247291"</f>
        <v>31902021072517032247291</v>
      </c>
      <c r="C193" s="6" t="s">
        <v>6</v>
      </c>
      <c r="D193" s="6" t="str">
        <f>"黄海强"</f>
        <v>黄海强</v>
      </c>
    </row>
    <row r="194" spans="1:4" ht="30" customHeight="1">
      <c r="A194" s="6">
        <v>192</v>
      </c>
      <c r="B194" s="6" t="str">
        <f>"31902021072517100847307"</f>
        <v>31902021072517100847307</v>
      </c>
      <c r="C194" s="6" t="s">
        <v>6</v>
      </c>
      <c r="D194" s="6" t="str">
        <f>"黄蓉"</f>
        <v>黄蓉</v>
      </c>
    </row>
    <row r="195" spans="1:4" ht="30" customHeight="1">
      <c r="A195" s="6">
        <v>193</v>
      </c>
      <c r="B195" s="6" t="str">
        <f>"31902021072600325848179"</f>
        <v>31902021072600325848179</v>
      </c>
      <c r="C195" s="6" t="s">
        <v>6</v>
      </c>
      <c r="D195" s="6" t="str">
        <f>"杨小慧"</f>
        <v>杨小慧</v>
      </c>
    </row>
    <row r="196" spans="1:4" ht="30" customHeight="1">
      <c r="A196" s="6">
        <v>194</v>
      </c>
      <c r="B196" s="6" t="str">
        <f>"31902021072610023648924"</f>
        <v>31902021072610023648924</v>
      </c>
      <c r="C196" s="6" t="s">
        <v>6</v>
      </c>
      <c r="D196" s="6" t="str">
        <f>"吴海婷"</f>
        <v>吴海婷</v>
      </c>
    </row>
    <row r="197" spans="1:4" ht="30" customHeight="1">
      <c r="A197" s="6">
        <v>195</v>
      </c>
      <c r="B197" s="6" t="str">
        <f>"31902021072610052248941"</f>
        <v>31902021072610052248941</v>
      </c>
      <c r="C197" s="6" t="s">
        <v>6</v>
      </c>
      <c r="D197" s="6" t="str">
        <f>"黄珍"</f>
        <v>黄珍</v>
      </c>
    </row>
    <row r="198" spans="1:4" ht="30" customHeight="1">
      <c r="A198" s="6">
        <v>196</v>
      </c>
      <c r="B198" s="6" t="str">
        <f>"31902021072611540649577"</f>
        <v>31902021072611540649577</v>
      </c>
      <c r="C198" s="6" t="s">
        <v>6</v>
      </c>
      <c r="D198" s="6" t="str">
        <f>"王吉南"</f>
        <v>王吉南</v>
      </c>
    </row>
    <row r="199" spans="1:4" ht="30" customHeight="1">
      <c r="A199" s="6">
        <v>197</v>
      </c>
      <c r="B199" s="6" t="str">
        <f>"31902021072614175550049"</f>
        <v>31902021072614175550049</v>
      </c>
      <c r="C199" s="6" t="s">
        <v>6</v>
      </c>
      <c r="D199" s="6" t="str">
        <f>"陈海霞"</f>
        <v>陈海霞</v>
      </c>
    </row>
    <row r="200" spans="1:4" ht="30" customHeight="1">
      <c r="A200" s="6">
        <v>198</v>
      </c>
      <c r="B200" s="6" t="str">
        <f>"31902021072617331250885"</f>
        <v>31902021072617331250885</v>
      </c>
      <c r="C200" s="6" t="s">
        <v>6</v>
      </c>
      <c r="D200" s="6" t="str">
        <f>"吴初允"</f>
        <v>吴初允</v>
      </c>
    </row>
    <row r="201" spans="1:4" ht="30" customHeight="1">
      <c r="A201" s="6">
        <v>199</v>
      </c>
      <c r="B201" s="6" t="str">
        <f>"31902021072617333050887"</f>
        <v>31902021072617333050887</v>
      </c>
      <c r="C201" s="6" t="s">
        <v>6</v>
      </c>
      <c r="D201" s="6" t="str">
        <f>"周全萍"</f>
        <v>周全萍</v>
      </c>
    </row>
    <row r="202" spans="1:4" ht="30" customHeight="1">
      <c r="A202" s="6">
        <v>200</v>
      </c>
      <c r="B202" s="6" t="str">
        <f>"31902021072619243651172"</f>
        <v>31902021072619243651172</v>
      </c>
      <c r="C202" s="6" t="s">
        <v>6</v>
      </c>
      <c r="D202" s="6" t="str">
        <f>"周文惠"</f>
        <v>周文惠</v>
      </c>
    </row>
    <row r="203" spans="1:4" ht="30" customHeight="1">
      <c r="A203" s="6">
        <v>201</v>
      </c>
      <c r="B203" s="6" t="str">
        <f>"31902021072620273751323"</f>
        <v>31902021072620273751323</v>
      </c>
      <c r="C203" s="6" t="s">
        <v>6</v>
      </c>
      <c r="D203" s="6" t="str">
        <f>"林冰"</f>
        <v>林冰</v>
      </c>
    </row>
    <row r="204" spans="1:4" ht="30" customHeight="1">
      <c r="A204" s="6">
        <v>202</v>
      </c>
      <c r="B204" s="6" t="str">
        <f>"31902021072620550951390"</f>
        <v>31902021072620550951390</v>
      </c>
      <c r="C204" s="6" t="s">
        <v>6</v>
      </c>
      <c r="D204" s="6" t="str">
        <f>"程冬平"</f>
        <v>程冬平</v>
      </c>
    </row>
    <row r="205" spans="1:4" ht="30" customHeight="1">
      <c r="A205" s="6">
        <v>203</v>
      </c>
      <c r="B205" s="6" t="str">
        <f>"31902021072620583851397"</f>
        <v>31902021072620583851397</v>
      </c>
      <c r="C205" s="6" t="s">
        <v>6</v>
      </c>
      <c r="D205" s="6" t="str">
        <f>"李秋菊"</f>
        <v>李秋菊</v>
      </c>
    </row>
    <row r="206" spans="1:4" ht="30" customHeight="1">
      <c r="A206" s="6">
        <v>204</v>
      </c>
      <c r="B206" s="6" t="str">
        <f>"31902021072621080551419"</f>
        <v>31902021072621080551419</v>
      </c>
      <c r="C206" s="6" t="s">
        <v>6</v>
      </c>
      <c r="D206" s="6" t="str">
        <f>"吴四妹"</f>
        <v>吴四妹</v>
      </c>
    </row>
    <row r="207" spans="1:4" ht="30" customHeight="1">
      <c r="A207" s="6">
        <v>205</v>
      </c>
      <c r="B207" s="6" t="str">
        <f>"31902021072621165251457"</f>
        <v>31902021072621165251457</v>
      </c>
      <c r="C207" s="6" t="s">
        <v>6</v>
      </c>
      <c r="D207" s="6" t="str">
        <f>"黄金鑫"</f>
        <v>黄金鑫</v>
      </c>
    </row>
    <row r="208" spans="1:4" ht="30" customHeight="1">
      <c r="A208" s="6">
        <v>206</v>
      </c>
      <c r="B208" s="6" t="str">
        <f>"31902021072621244451488"</f>
        <v>31902021072621244451488</v>
      </c>
      <c r="C208" s="6" t="s">
        <v>6</v>
      </c>
      <c r="D208" s="6" t="str">
        <f>"符长丹"</f>
        <v>符长丹</v>
      </c>
    </row>
    <row r="209" spans="1:4" ht="30" customHeight="1">
      <c r="A209" s="6">
        <v>207</v>
      </c>
      <c r="B209" s="6" t="str">
        <f>"31902021072621421951554"</f>
        <v>31902021072621421951554</v>
      </c>
      <c r="C209" s="6" t="s">
        <v>6</v>
      </c>
      <c r="D209" s="6" t="str">
        <f>"梁淑芸"</f>
        <v>梁淑芸</v>
      </c>
    </row>
    <row r="210" spans="1:4" ht="30" customHeight="1">
      <c r="A210" s="6">
        <v>208</v>
      </c>
      <c r="B210" s="6" t="str">
        <f>"31902021072621452751563"</f>
        <v>31902021072621452751563</v>
      </c>
      <c r="C210" s="6" t="s">
        <v>6</v>
      </c>
      <c r="D210" s="6" t="str">
        <f>"黄海萍"</f>
        <v>黄海萍</v>
      </c>
    </row>
    <row r="211" spans="1:4" ht="30" customHeight="1">
      <c r="A211" s="6">
        <v>209</v>
      </c>
      <c r="B211" s="6" t="str">
        <f>"31902021072621474651569"</f>
        <v>31902021072621474651569</v>
      </c>
      <c r="C211" s="6" t="s">
        <v>6</v>
      </c>
      <c r="D211" s="6" t="str">
        <f>"朱丽凤"</f>
        <v>朱丽凤</v>
      </c>
    </row>
    <row r="212" spans="1:4" ht="30" customHeight="1">
      <c r="A212" s="6">
        <v>210</v>
      </c>
      <c r="B212" s="6" t="str">
        <f>"31902021072621543451595"</f>
        <v>31902021072621543451595</v>
      </c>
      <c r="C212" s="6" t="s">
        <v>6</v>
      </c>
      <c r="D212" s="6" t="str">
        <f>"梁素姣"</f>
        <v>梁素姣</v>
      </c>
    </row>
    <row r="213" spans="1:4" ht="30" customHeight="1">
      <c r="A213" s="6">
        <v>211</v>
      </c>
      <c r="B213" s="6" t="str">
        <f>"31902021072622123751649"</f>
        <v>31902021072622123751649</v>
      </c>
      <c r="C213" s="6" t="s">
        <v>6</v>
      </c>
      <c r="D213" s="6" t="str">
        <f>"王晓玉"</f>
        <v>王晓玉</v>
      </c>
    </row>
    <row r="214" spans="1:4" ht="30" customHeight="1">
      <c r="A214" s="6">
        <v>212</v>
      </c>
      <c r="B214" s="6" t="str">
        <f>"31902021072622323151684"</f>
        <v>31902021072622323151684</v>
      </c>
      <c r="C214" s="6" t="s">
        <v>6</v>
      </c>
      <c r="D214" s="6" t="str">
        <f>"钟一媚"</f>
        <v>钟一媚</v>
      </c>
    </row>
    <row r="215" spans="1:4" ht="30" customHeight="1">
      <c r="A215" s="6">
        <v>213</v>
      </c>
      <c r="B215" s="6" t="str">
        <f>"31902021072622344151690"</f>
        <v>31902021072622344151690</v>
      </c>
      <c r="C215" s="6" t="s">
        <v>6</v>
      </c>
      <c r="D215" s="6" t="str">
        <f>"吴迪"</f>
        <v>吴迪</v>
      </c>
    </row>
    <row r="216" spans="1:4" ht="30" customHeight="1">
      <c r="A216" s="6">
        <v>214</v>
      </c>
      <c r="B216" s="6" t="str">
        <f>"31902021072622415851707"</f>
        <v>31902021072622415851707</v>
      </c>
      <c r="C216" s="6" t="s">
        <v>6</v>
      </c>
      <c r="D216" s="6" t="str">
        <f>"符海云"</f>
        <v>符海云</v>
      </c>
    </row>
    <row r="217" spans="1:4" ht="30" customHeight="1">
      <c r="A217" s="6">
        <v>215</v>
      </c>
      <c r="B217" s="6" t="str">
        <f>"31902021072623031951749"</f>
        <v>31902021072623031951749</v>
      </c>
      <c r="C217" s="6" t="s">
        <v>6</v>
      </c>
      <c r="D217" s="6" t="str">
        <f>"陈婵婵"</f>
        <v>陈婵婵</v>
      </c>
    </row>
    <row r="218" spans="1:4" ht="30" customHeight="1">
      <c r="A218" s="6">
        <v>216</v>
      </c>
      <c r="B218" s="6" t="str">
        <f>"31902021072623155451777"</f>
        <v>31902021072623155451777</v>
      </c>
      <c r="C218" s="6" t="s">
        <v>6</v>
      </c>
      <c r="D218" s="6" t="str">
        <f>"王小蕊"</f>
        <v>王小蕊</v>
      </c>
    </row>
    <row r="219" spans="1:4" ht="30" customHeight="1">
      <c r="A219" s="6">
        <v>217</v>
      </c>
      <c r="B219" s="6" t="str">
        <f>"31902021072623170951781"</f>
        <v>31902021072623170951781</v>
      </c>
      <c r="C219" s="6" t="s">
        <v>6</v>
      </c>
      <c r="D219" s="6" t="str">
        <f>"韩笛"</f>
        <v>韩笛</v>
      </c>
    </row>
    <row r="220" spans="1:4" ht="30" customHeight="1">
      <c r="A220" s="6">
        <v>218</v>
      </c>
      <c r="B220" s="6" t="str">
        <f>"31902021072708521052033"</f>
        <v>31902021072708521052033</v>
      </c>
      <c r="C220" s="6" t="s">
        <v>6</v>
      </c>
      <c r="D220" s="6" t="str">
        <f>"陈丹"</f>
        <v>陈丹</v>
      </c>
    </row>
    <row r="221" spans="1:4" ht="30" customHeight="1">
      <c r="A221" s="6">
        <v>219</v>
      </c>
      <c r="B221" s="6" t="str">
        <f>"31902021072710011052462"</f>
        <v>31902021072710011052462</v>
      </c>
      <c r="C221" s="6" t="s">
        <v>6</v>
      </c>
      <c r="D221" s="6" t="str">
        <f>"陈丽花"</f>
        <v>陈丽花</v>
      </c>
    </row>
    <row r="222" spans="1:4" ht="30" customHeight="1">
      <c r="A222" s="6">
        <v>220</v>
      </c>
      <c r="B222" s="6" t="str">
        <f>"31902021072710045552485"</f>
        <v>31902021072710045552485</v>
      </c>
      <c r="C222" s="6" t="s">
        <v>6</v>
      </c>
      <c r="D222" s="6" t="str">
        <f>"刘玮"</f>
        <v>刘玮</v>
      </c>
    </row>
    <row r="223" spans="1:4" ht="30" customHeight="1">
      <c r="A223" s="6">
        <v>221</v>
      </c>
      <c r="B223" s="6" t="str">
        <f>"31902021072710533152768"</f>
        <v>31902021072710533152768</v>
      </c>
      <c r="C223" s="6" t="s">
        <v>6</v>
      </c>
      <c r="D223" s="6" t="str">
        <f>"王惠妹"</f>
        <v>王惠妹</v>
      </c>
    </row>
    <row r="224" spans="1:4" ht="30" customHeight="1">
      <c r="A224" s="6">
        <v>222</v>
      </c>
      <c r="B224" s="6" t="str">
        <f>"31902021072715030554016"</f>
        <v>31902021072715030554016</v>
      </c>
      <c r="C224" s="6" t="s">
        <v>6</v>
      </c>
      <c r="D224" s="6" t="str">
        <f>"刘娴真"</f>
        <v>刘娴真</v>
      </c>
    </row>
    <row r="225" spans="1:4" ht="30" customHeight="1">
      <c r="A225" s="6">
        <v>223</v>
      </c>
      <c r="B225" s="6" t="str">
        <f>"31902021072717010154662"</f>
        <v>31902021072717010154662</v>
      </c>
      <c r="C225" s="6" t="s">
        <v>6</v>
      </c>
      <c r="D225" s="6" t="str">
        <f>"何菁霜"</f>
        <v>何菁霜</v>
      </c>
    </row>
    <row r="226" spans="1:4" ht="30" customHeight="1">
      <c r="A226" s="6">
        <v>224</v>
      </c>
      <c r="B226" s="6" t="str">
        <f>"31902021072717054554691"</f>
        <v>31902021072717054554691</v>
      </c>
      <c r="C226" s="6" t="s">
        <v>6</v>
      </c>
      <c r="D226" s="6" t="str">
        <f>"林雪玲"</f>
        <v>林雪玲</v>
      </c>
    </row>
    <row r="227" spans="1:4" ht="30" customHeight="1">
      <c r="A227" s="6">
        <v>225</v>
      </c>
      <c r="B227" s="6" t="str">
        <f>"31902021072718124754968"</f>
        <v>31902021072718124754968</v>
      </c>
      <c r="C227" s="6" t="s">
        <v>6</v>
      </c>
      <c r="D227" s="6" t="str">
        <f>"何小慧"</f>
        <v>何小慧</v>
      </c>
    </row>
    <row r="228" spans="1:4" ht="30" customHeight="1">
      <c r="A228" s="6">
        <v>226</v>
      </c>
      <c r="B228" s="6" t="str">
        <f>"31902021072719190455219"</f>
        <v>31902021072719190455219</v>
      </c>
      <c r="C228" s="6" t="s">
        <v>6</v>
      </c>
      <c r="D228" s="6" t="str">
        <f>"刘朝灵"</f>
        <v>刘朝灵</v>
      </c>
    </row>
    <row r="229" spans="1:4" ht="30" customHeight="1">
      <c r="A229" s="6">
        <v>227</v>
      </c>
      <c r="B229" s="6" t="str">
        <f>"31902021072719250155237"</f>
        <v>31902021072719250155237</v>
      </c>
      <c r="C229" s="6" t="s">
        <v>6</v>
      </c>
      <c r="D229" s="6" t="str">
        <f>"林勤勤"</f>
        <v>林勤勤</v>
      </c>
    </row>
    <row r="230" spans="1:4" ht="30" customHeight="1">
      <c r="A230" s="6">
        <v>228</v>
      </c>
      <c r="B230" s="6" t="str">
        <f>"31902021072719474255320"</f>
        <v>31902021072719474255320</v>
      </c>
      <c r="C230" s="6" t="s">
        <v>6</v>
      </c>
      <c r="D230" s="6" t="str">
        <f>"周晓蕊"</f>
        <v>周晓蕊</v>
      </c>
    </row>
    <row r="231" spans="1:4" ht="30" customHeight="1">
      <c r="A231" s="6">
        <v>229</v>
      </c>
      <c r="B231" s="6" t="str">
        <f>"31902021072809363257203"</f>
        <v>31902021072809363257203</v>
      </c>
      <c r="C231" s="6" t="s">
        <v>6</v>
      </c>
      <c r="D231" s="6" t="str">
        <f>"王雅"</f>
        <v>王雅</v>
      </c>
    </row>
    <row r="232" spans="1:4" ht="30" customHeight="1">
      <c r="A232" s="6">
        <v>230</v>
      </c>
      <c r="B232" s="6" t="str">
        <f>"31902021072809431657291"</f>
        <v>31902021072809431657291</v>
      </c>
      <c r="C232" s="6" t="s">
        <v>6</v>
      </c>
      <c r="D232" s="6" t="str">
        <f>"徐庆芳"</f>
        <v>徐庆芳</v>
      </c>
    </row>
    <row r="233" spans="1:4" ht="30" customHeight="1">
      <c r="A233" s="6">
        <v>231</v>
      </c>
      <c r="B233" s="6" t="str">
        <f>"31902021072810444958097"</f>
        <v>31902021072810444958097</v>
      </c>
      <c r="C233" s="6" t="s">
        <v>6</v>
      </c>
      <c r="D233" s="6" t="str">
        <f>"张雯亿"</f>
        <v>张雯亿</v>
      </c>
    </row>
    <row r="234" spans="1:4" ht="30" customHeight="1">
      <c r="A234" s="6">
        <v>232</v>
      </c>
      <c r="B234" s="6" t="str">
        <f>"31902021072810575258269"</f>
        <v>31902021072810575258269</v>
      </c>
      <c r="C234" s="6" t="s">
        <v>6</v>
      </c>
      <c r="D234" s="6" t="str">
        <f>"符青"</f>
        <v>符青</v>
      </c>
    </row>
    <row r="235" spans="1:4" ht="30" customHeight="1">
      <c r="A235" s="6">
        <v>233</v>
      </c>
      <c r="B235" s="6" t="str">
        <f>"31902021072813093159452"</f>
        <v>31902021072813093159452</v>
      </c>
      <c r="C235" s="6" t="s">
        <v>6</v>
      </c>
      <c r="D235" s="6" t="str">
        <f>"林著芳"</f>
        <v>林著芳</v>
      </c>
    </row>
    <row r="236" spans="1:4" ht="30" customHeight="1">
      <c r="A236" s="6">
        <v>234</v>
      </c>
      <c r="B236" s="6" t="str">
        <f>"31902021072816153660755"</f>
        <v>31902021072816153660755</v>
      </c>
      <c r="C236" s="6" t="s">
        <v>6</v>
      </c>
      <c r="D236" s="6" t="str">
        <f>"刘慧子"</f>
        <v>刘慧子</v>
      </c>
    </row>
    <row r="237" spans="1:4" ht="30" customHeight="1">
      <c r="A237" s="6">
        <v>235</v>
      </c>
      <c r="B237" s="6" t="str">
        <f>"31902021072816423860930"</f>
        <v>31902021072816423860930</v>
      </c>
      <c r="C237" s="6" t="s">
        <v>6</v>
      </c>
      <c r="D237" s="6" t="str">
        <f>"李莎莎"</f>
        <v>李莎莎</v>
      </c>
    </row>
    <row r="238" spans="1:4" ht="30" customHeight="1">
      <c r="A238" s="6">
        <v>236</v>
      </c>
      <c r="B238" s="6" t="str">
        <f>"31902021072816444060944"</f>
        <v>31902021072816444060944</v>
      </c>
      <c r="C238" s="6" t="s">
        <v>6</v>
      </c>
      <c r="D238" s="6" t="str">
        <f>"王海珍"</f>
        <v>王海珍</v>
      </c>
    </row>
    <row r="239" spans="1:4" ht="30" customHeight="1">
      <c r="A239" s="6">
        <v>237</v>
      </c>
      <c r="B239" s="6" t="str">
        <f>"31902021072900125462711"</f>
        <v>31902021072900125462711</v>
      </c>
      <c r="C239" s="6" t="s">
        <v>6</v>
      </c>
      <c r="D239" s="6" t="str">
        <f>"李美前"</f>
        <v>李美前</v>
      </c>
    </row>
    <row r="240" spans="1:4" ht="30" customHeight="1">
      <c r="A240" s="6">
        <v>238</v>
      </c>
      <c r="B240" s="6" t="str">
        <f>"31902021072901044262748"</f>
        <v>31902021072901044262748</v>
      </c>
      <c r="C240" s="6" t="s">
        <v>6</v>
      </c>
      <c r="D240" s="6" t="str">
        <f>"许淋婷"</f>
        <v>许淋婷</v>
      </c>
    </row>
    <row r="241" spans="1:4" ht="30" customHeight="1">
      <c r="A241" s="6">
        <v>239</v>
      </c>
      <c r="B241" s="6" t="str">
        <f>"31902021072901324062756"</f>
        <v>31902021072901324062756</v>
      </c>
      <c r="C241" s="6" t="s">
        <v>6</v>
      </c>
      <c r="D241" s="6" t="str">
        <f>"陈仕婷"</f>
        <v>陈仕婷</v>
      </c>
    </row>
    <row r="242" spans="1:4" ht="30" customHeight="1">
      <c r="A242" s="6">
        <v>240</v>
      </c>
      <c r="B242" s="6" t="str">
        <f>"31902021072909021863058"</f>
        <v>31902021072909021863058</v>
      </c>
      <c r="C242" s="6" t="s">
        <v>6</v>
      </c>
      <c r="D242" s="6" t="str">
        <f>"陈子希"</f>
        <v>陈子希</v>
      </c>
    </row>
    <row r="243" spans="1:4" ht="30" customHeight="1">
      <c r="A243" s="6">
        <v>241</v>
      </c>
      <c r="B243" s="6" t="str">
        <f>"31902021072909430463789"</f>
        <v>31902021072909430463789</v>
      </c>
      <c r="C243" s="6" t="s">
        <v>6</v>
      </c>
      <c r="D243" s="6" t="str">
        <f>"袁碧波"</f>
        <v>袁碧波</v>
      </c>
    </row>
    <row r="244" spans="1:4" ht="30" customHeight="1">
      <c r="A244" s="6">
        <v>242</v>
      </c>
      <c r="B244" s="6" t="str">
        <f>"31902021072910553264882"</f>
        <v>31902021072910553264882</v>
      </c>
      <c r="C244" s="6" t="s">
        <v>6</v>
      </c>
      <c r="D244" s="6" t="str">
        <f>"黄娟"</f>
        <v>黄娟</v>
      </c>
    </row>
    <row r="245" spans="1:4" ht="30" customHeight="1">
      <c r="A245" s="6">
        <v>243</v>
      </c>
      <c r="B245" s="6" t="str">
        <f>"31902021072911405765416"</f>
        <v>31902021072911405765416</v>
      </c>
      <c r="C245" s="6" t="s">
        <v>6</v>
      </c>
      <c r="D245" s="6" t="str">
        <f>"苻梦瑶"</f>
        <v>苻梦瑶</v>
      </c>
    </row>
    <row r="246" spans="1:4" ht="30" customHeight="1">
      <c r="A246" s="6">
        <v>244</v>
      </c>
      <c r="B246" s="6" t="str">
        <f>"31902021072309084836431"</f>
        <v>31902021072309084836431</v>
      </c>
      <c r="C246" s="6" t="s">
        <v>7</v>
      </c>
      <c r="D246" s="6" t="str">
        <f>"苏丽燕"</f>
        <v>苏丽燕</v>
      </c>
    </row>
    <row r="247" spans="1:4" ht="30" customHeight="1">
      <c r="A247" s="6">
        <v>245</v>
      </c>
      <c r="B247" s="6" t="str">
        <f>"31902021072310245137918"</f>
        <v>31902021072310245137918</v>
      </c>
      <c r="C247" s="6" t="s">
        <v>7</v>
      </c>
      <c r="D247" s="6" t="str">
        <f>"唐小燕"</f>
        <v>唐小燕</v>
      </c>
    </row>
    <row r="248" spans="1:4" ht="30" customHeight="1">
      <c r="A248" s="6">
        <v>246</v>
      </c>
      <c r="B248" s="6" t="str">
        <f>"31902021072311282838660"</f>
        <v>31902021072311282838660</v>
      </c>
      <c r="C248" s="6" t="s">
        <v>7</v>
      </c>
      <c r="D248" s="6" t="str">
        <f>"王嫘"</f>
        <v>王嫘</v>
      </c>
    </row>
    <row r="249" spans="1:4" ht="30" customHeight="1">
      <c r="A249" s="6">
        <v>247</v>
      </c>
      <c r="B249" s="6" t="str">
        <f>"31902021072313040339324"</f>
        <v>31902021072313040339324</v>
      </c>
      <c r="C249" s="6" t="s">
        <v>7</v>
      </c>
      <c r="D249" s="6" t="str">
        <f>"吴育敏"</f>
        <v>吴育敏</v>
      </c>
    </row>
    <row r="250" spans="1:4" ht="30" customHeight="1">
      <c r="A250" s="6">
        <v>248</v>
      </c>
      <c r="B250" s="6" t="str">
        <f>"31902021072313053839334"</f>
        <v>31902021072313053839334</v>
      </c>
      <c r="C250" s="6" t="s">
        <v>7</v>
      </c>
      <c r="D250" s="6" t="str">
        <f>"郭菁鹤"</f>
        <v>郭菁鹤</v>
      </c>
    </row>
    <row r="251" spans="1:4" ht="30" customHeight="1">
      <c r="A251" s="6">
        <v>249</v>
      </c>
      <c r="B251" s="6" t="str">
        <f>"31902021072314434539823"</f>
        <v>31902021072314434539823</v>
      </c>
      <c r="C251" s="6" t="s">
        <v>7</v>
      </c>
      <c r="D251" s="6" t="str">
        <f>"韩金喜"</f>
        <v>韩金喜</v>
      </c>
    </row>
    <row r="252" spans="1:4" ht="30" customHeight="1">
      <c r="A252" s="6">
        <v>250</v>
      </c>
      <c r="B252" s="6" t="str">
        <f>"31902021072315061339943"</f>
        <v>31902021072315061339943</v>
      </c>
      <c r="C252" s="6" t="s">
        <v>7</v>
      </c>
      <c r="D252" s="6" t="str">
        <f>"王诗云"</f>
        <v>王诗云</v>
      </c>
    </row>
    <row r="253" spans="1:4" ht="30" customHeight="1">
      <c r="A253" s="6">
        <v>251</v>
      </c>
      <c r="B253" s="6" t="str">
        <f>"31902021072315194940029"</f>
        <v>31902021072315194940029</v>
      </c>
      <c r="C253" s="6" t="s">
        <v>7</v>
      </c>
      <c r="D253" s="6" t="str">
        <f>"管婷婷"</f>
        <v>管婷婷</v>
      </c>
    </row>
    <row r="254" spans="1:4" ht="30" customHeight="1">
      <c r="A254" s="6">
        <v>252</v>
      </c>
      <c r="B254" s="6" t="str">
        <f>"31902021072320391041638"</f>
        <v>31902021072320391041638</v>
      </c>
      <c r="C254" s="6" t="s">
        <v>7</v>
      </c>
      <c r="D254" s="6" t="str">
        <f>"夏钰"</f>
        <v>夏钰</v>
      </c>
    </row>
    <row r="255" spans="1:4" ht="30" customHeight="1">
      <c r="A255" s="6">
        <v>253</v>
      </c>
      <c r="B255" s="6" t="str">
        <f>"31902021072321334141881"</f>
        <v>31902021072321334141881</v>
      </c>
      <c r="C255" s="6" t="s">
        <v>7</v>
      </c>
      <c r="D255" s="6" t="str">
        <f>"许文联"</f>
        <v>许文联</v>
      </c>
    </row>
    <row r="256" spans="1:4" ht="30" customHeight="1">
      <c r="A256" s="6">
        <v>254</v>
      </c>
      <c r="B256" s="6" t="str">
        <f>"31902021072409092142611"</f>
        <v>31902021072409092142611</v>
      </c>
      <c r="C256" s="6" t="s">
        <v>7</v>
      </c>
      <c r="D256" s="6" t="str">
        <f>"黄冰冰"</f>
        <v>黄冰冰</v>
      </c>
    </row>
    <row r="257" spans="1:4" ht="30" customHeight="1">
      <c r="A257" s="6">
        <v>255</v>
      </c>
      <c r="B257" s="6" t="str">
        <f>"31902021072409541142836"</f>
        <v>31902021072409541142836</v>
      </c>
      <c r="C257" s="6" t="s">
        <v>7</v>
      </c>
      <c r="D257" s="6" t="str">
        <f>"符冰"</f>
        <v>符冰</v>
      </c>
    </row>
    <row r="258" spans="1:4" ht="30" customHeight="1">
      <c r="A258" s="6">
        <v>256</v>
      </c>
      <c r="B258" s="6" t="str">
        <f>"31902021072413503743776"</f>
        <v>31902021072413503743776</v>
      </c>
      <c r="C258" s="6" t="s">
        <v>7</v>
      </c>
      <c r="D258" s="6" t="str">
        <f>"蔡曼花"</f>
        <v>蔡曼花</v>
      </c>
    </row>
    <row r="259" spans="1:4" ht="30" customHeight="1">
      <c r="A259" s="6">
        <v>257</v>
      </c>
      <c r="B259" s="6" t="str">
        <f>"31902021072414302243884"</f>
        <v>31902021072414302243884</v>
      </c>
      <c r="C259" s="6" t="s">
        <v>7</v>
      </c>
      <c r="D259" s="6" t="str">
        <f>"王雅"</f>
        <v>王雅</v>
      </c>
    </row>
    <row r="260" spans="1:4" ht="30" customHeight="1">
      <c r="A260" s="6">
        <v>258</v>
      </c>
      <c r="B260" s="6" t="str">
        <f>"31902021072421505945357"</f>
        <v>31902021072421505945357</v>
      </c>
      <c r="C260" s="6" t="s">
        <v>7</v>
      </c>
      <c r="D260" s="6" t="str">
        <f>"陈晓畅"</f>
        <v>陈晓畅</v>
      </c>
    </row>
    <row r="261" spans="1:4" ht="30" customHeight="1">
      <c r="A261" s="6">
        <v>259</v>
      </c>
      <c r="B261" s="6" t="str">
        <f>"31902021072422433245517"</f>
        <v>31902021072422433245517</v>
      </c>
      <c r="C261" s="6" t="s">
        <v>7</v>
      </c>
      <c r="D261" s="6" t="str">
        <f>"范文颖"</f>
        <v>范文颖</v>
      </c>
    </row>
    <row r="262" spans="1:4" ht="30" customHeight="1">
      <c r="A262" s="6">
        <v>260</v>
      </c>
      <c r="B262" s="6" t="str">
        <f>"31902021072513281446659"</f>
        <v>31902021072513281446659</v>
      </c>
      <c r="C262" s="6" t="s">
        <v>7</v>
      </c>
      <c r="D262" s="6" t="str">
        <f>"薛伟田"</f>
        <v>薛伟田</v>
      </c>
    </row>
    <row r="263" spans="1:4" ht="30" customHeight="1">
      <c r="A263" s="6">
        <v>261</v>
      </c>
      <c r="B263" s="6" t="str">
        <f>"31902021072516082547118"</f>
        <v>31902021072516082547118</v>
      </c>
      <c r="C263" s="6" t="s">
        <v>7</v>
      </c>
      <c r="D263" s="6" t="str">
        <f>"郑立莹"</f>
        <v>郑立莹</v>
      </c>
    </row>
    <row r="264" spans="1:4" ht="30" customHeight="1">
      <c r="A264" s="6">
        <v>262</v>
      </c>
      <c r="B264" s="6" t="str">
        <f>"31902021072516291847189"</f>
        <v>31902021072516291847189</v>
      </c>
      <c r="C264" s="6" t="s">
        <v>7</v>
      </c>
      <c r="D264" s="6" t="str">
        <f>"岑丽姑"</f>
        <v>岑丽姑</v>
      </c>
    </row>
    <row r="265" spans="1:4" ht="30" customHeight="1">
      <c r="A265" s="6">
        <v>263</v>
      </c>
      <c r="B265" s="6" t="str">
        <f>"31902021072517405447372"</f>
        <v>31902021072517405447372</v>
      </c>
      <c r="C265" s="6" t="s">
        <v>7</v>
      </c>
      <c r="D265" s="6" t="str">
        <f>"吴钟莲"</f>
        <v>吴钟莲</v>
      </c>
    </row>
    <row r="266" spans="1:4" ht="30" customHeight="1">
      <c r="A266" s="6">
        <v>264</v>
      </c>
      <c r="B266" s="6" t="str">
        <f>"31902021072522422048059"</f>
        <v>31902021072522422048059</v>
      </c>
      <c r="C266" s="6" t="s">
        <v>7</v>
      </c>
      <c r="D266" s="6" t="str">
        <f>"符吉仙"</f>
        <v>符吉仙</v>
      </c>
    </row>
    <row r="267" spans="1:4" ht="30" customHeight="1">
      <c r="A267" s="6">
        <v>265</v>
      </c>
      <c r="B267" s="6" t="str">
        <f>"31902021072609115948533"</f>
        <v>31902021072609115948533</v>
      </c>
      <c r="C267" s="6" t="s">
        <v>7</v>
      </c>
      <c r="D267" s="6" t="str">
        <f>"周保风"</f>
        <v>周保风</v>
      </c>
    </row>
    <row r="268" spans="1:4" ht="30" customHeight="1">
      <c r="A268" s="6">
        <v>266</v>
      </c>
      <c r="B268" s="6" t="str">
        <f>"31902021072612374449723"</f>
        <v>31902021072612374449723</v>
      </c>
      <c r="C268" s="6" t="s">
        <v>7</v>
      </c>
      <c r="D268" s="6" t="str">
        <f>"钟文欣"</f>
        <v>钟文欣</v>
      </c>
    </row>
    <row r="269" spans="1:4" ht="30" customHeight="1">
      <c r="A269" s="6">
        <v>267</v>
      </c>
      <c r="B269" s="6" t="str">
        <f>"31902021072612421349734"</f>
        <v>31902021072612421349734</v>
      </c>
      <c r="C269" s="6" t="s">
        <v>7</v>
      </c>
      <c r="D269" s="6" t="str">
        <f>"韦郦芳"</f>
        <v>韦郦芳</v>
      </c>
    </row>
    <row r="270" spans="1:4" ht="30" customHeight="1">
      <c r="A270" s="6">
        <v>268</v>
      </c>
      <c r="B270" s="6" t="str">
        <f>"31902021072612595249817"</f>
        <v>31902021072612595249817</v>
      </c>
      <c r="C270" s="6" t="s">
        <v>7</v>
      </c>
      <c r="D270" s="6" t="str">
        <f>"钟木春"</f>
        <v>钟木春</v>
      </c>
    </row>
    <row r="271" spans="1:4" ht="30" customHeight="1">
      <c r="A271" s="6">
        <v>269</v>
      </c>
      <c r="B271" s="6" t="str">
        <f>"31902021072615431650421"</f>
        <v>31902021072615431650421</v>
      </c>
      <c r="C271" s="6" t="s">
        <v>7</v>
      </c>
      <c r="D271" s="6" t="str">
        <f>"王婷"</f>
        <v>王婷</v>
      </c>
    </row>
    <row r="272" spans="1:4" ht="30" customHeight="1">
      <c r="A272" s="6">
        <v>270</v>
      </c>
      <c r="B272" s="6" t="str">
        <f>"31902021072621215251475"</f>
        <v>31902021072621215251475</v>
      </c>
      <c r="C272" s="6" t="s">
        <v>7</v>
      </c>
      <c r="D272" s="6" t="str">
        <f>"王堂玉"</f>
        <v>王堂玉</v>
      </c>
    </row>
    <row r="273" spans="1:4" ht="30" customHeight="1">
      <c r="A273" s="6">
        <v>271</v>
      </c>
      <c r="B273" s="6" t="str">
        <f>"31902021072622172551659"</f>
        <v>31902021072622172551659</v>
      </c>
      <c r="C273" s="6" t="s">
        <v>7</v>
      </c>
      <c r="D273" s="6" t="str">
        <f>"郑必晓"</f>
        <v>郑必晓</v>
      </c>
    </row>
    <row r="274" spans="1:4" ht="30" customHeight="1">
      <c r="A274" s="6">
        <v>272</v>
      </c>
      <c r="B274" s="6" t="str">
        <f>"31902021072714470253928"</f>
        <v>31902021072714470253928</v>
      </c>
      <c r="C274" s="6" t="s">
        <v>7</v>
      </c>
      <c r="D274" s="6" t="str">
        <f>"王珍珍"</f>
        <v>王珍珍</v>
      </c>
    </row>
    <row r="275" spans="1:4" ht="30" customHeight="1">
      <c r="A275" s="6">
        <v>273</v>
      </c>
      <c r="B275" s="6" t="str">
        <f>"31902021072722363855957"</f>
        <v>31902021072722363855957</v>
      </c>
      <c r="C275" s="6" t="s">
        <v>7</v>
      </c>
      <c r="D275" s="6" t="str">
        <f>"唐昆玲"</f>
        <v>唐昆玲</v>
      </c>
    </row>
    <row r="276" spans="1:4" ht="30" customHeight="1">
      <c r="A276" s="6">
        <v>274</v>
      </c>
      <c r="B276" s="6" t="str">
        <f>"31902021072723333056089"</f>
        <v>31902021072723333056089</v>
      </c>
      <c r="C276" s="6" t="s">
        <v>7</v>
      </c>
      <c r="D276" s="6" t="str">
        <f>"洪巧灵"</f>
        <v>洪巧灵</v>
      </c>
    </row>
    <row r="277" spans="1:4" ht="30" customHeight="1">
      <c r="A277" s="6">
        <v>275</v>
      </c>
      <c r="B277" s="6" t="str">
        <f>"31902021072807310056234"</f>
        <v>31902021072807310056234</v>
      </c>
      <c r="C277" s="6" t="s">
        <v>7</v>
      </c>
      <c r="D277" s="6" t="str">
        <f>"吴碧云"</f>
        <v>吴碧云</v>
      </c>
    </row>
    <row r="278" spans="1:4" ht="30" customHeight="1">
      <c r="A278" s="6">
        <v>276</v>
      </c>
      <c r="B278" s="6" t="str">
        <f>"31902021072816254360812"</f>
        <v>31902021072816254360812</v>
      </c>
      <c r="C278" s="6" t="s">
        <v>7</v>
      </c>
      <c r="D278" s="6" t="str">
        <f>"程风"</f>
        <v>程风</v>
      </c>
    </row>
    <row r="279" spans="1:4" ht="30" customHeight="1">
      <c r="A279" s="6">
        <v>277</v>
      </c>
      <c r="B279" s="6" t="str">
        <f>"31902021072821293662199"</f>
        <v>31902021072821293662199</v>
      </c>
      <c r="C279" s="6" t="s">
        <v>7</v>
      </c>
      <c r="D279" s="6" t="str">
        <f>"曾霞"</f>
        <v>曾霞</v>
      </c>
    </row>
    <row r="280" spans="1:4" ht="30" customHeight="1">
      <c r="A280" s="6">
        <v>278</v>
      </c>
      <c r="B280" s="6" t="str">
        <f>"31902021072821592562332"</f>
        <v>31902021072821592562332</v>
      </c>
      <c r="C280" s="6" t="s">
        <v>7</v>
      </c>
      <c r="D280" s="6" t="str">
        <f>"卢丽丹"</f>
        <v>卢丽丹</v>
      </c>
    </row>
    <row r="281" spans="1:4" ht="30" customHeight="1">
      <c r="A281" s="6">
        <v>279</v>
      </c>
      <c r="B281" s="6" t="str">
        <f>"31902021072823003162563"</f>
        <v>31902021072823003162563</v>
      </c>
      <c r="C281" s="6" t="s">
        <v>7</v>
      </c>
      <c r="D281" s="6" t="str">
        <f>"谭小蔓"</f>
        <v>谭小蔓</v>
      </c>
    </row>
    <row r="282" spans="1:4" ht="30" customHeight="1">
      <c r="A282" s="6">
        <v>280</v>
      </c>
      <c r="B282" s="6" t="str">
        <f>"31902021072823563762694"</f>
        <v>31902021072823563762694</v>
      </c>
      <c r="C282" s="6" t="s">
        <v>7</v>
      </c>
      <c r="D282" s="6" t="str">
        <f>"陈晓敏"</f>
        <v>陈晓敏</v>
      </c>
    </row>
    <row r="283" spans="1:4" ht="30" customHeight="1">
      <c r="A283" s="6">
        <v>281</v>
      </c>
      <c r="B283" s="6" t="str">
        <f>"31902021072910451364740"</f>
        <v>31902021072910451364740</v>
      </c>
      <c r="C283" s="6" t="s">
        <v>7</v>
      </c>
      <c r="D283" s="6" t="str">
        <f>"林雅"</f>
        <v>林雅</v>
      </c>
    </row>
    <row r="284" spans="1:4" ht="30" customHeight="1">
      <c r="A284" s="6">
        <v>282</v>
      </c>
      <c r="B284" s="6" t="str">
        <f>"31902021072310165337789"</f>
        <v>31902021072310165337789</v>
      </c>
      <c r="C284" s="6" t="s">
        <v>8</v>
      </c>
      <c r="D284" s="6" t="str">
        <f>"陈瑜"</f>
        <v>陈瑜</v>
      </c>
    </row>
    <row r="285" spans="1:4" ht="30" customHeight="1">
      <c r="A285" s="6">
        <v>283</v>
      </c>
      <c r="B285" s="6" t="str">
        <f>"31902021072315053039933"</f>
        <v>31902021072315053039933</v>
      </c>
      <c r="C285" s="6" t="s">
        <v>8</v>
      </c>
      <c r="D285" s="6" t="str">
        <f>"黄宏圆"</f>
        <v>黄宏圆</v>
      </c>
    </row>
    <row r="286" spans="1:4" ht="30" customHeight="1">
      <c r="A286" s="6">
        <v>284</v>
      </c>
      <c r="B286" s="6" t="str">
        <f>"31902021072321593041997"</f>
        <v>31902021072321593041997</v>
      </c>
      <c r="C286" s="6" t="s">
        <v>8</v>
      </c>
      <c r="D286" s="6" t="str">
        <f>"卢静"</f>
        <v>卢静</v>
      </c>
    </row>
    <row r="287" spans="1:4" ht="30" customHeight="1">
      <c r="A287" s="6">
        <v>285</v>
      </c>
      <c r="B287" s="6" t="str">
        <f>"31902021072400424342330"</f>
        <v>31902021072400424342330</v>
      </c>
      <c r="C287" s="6" t="s">
        <v>8</v>
      </c>
      <c r="D287" s="6" t="str">
        <f>"邓李娇"</f>
        <v>邓李娇</v>
      </c>
    </row>
    <row r="288" spans="1:4" ht="30" customHeight="1">
      <c r="A288" s="6">
        <v>286</v>
      </c>
      <c r="B288" s="6" t="str">
        <f>"31902021072408593842548"</f>
        <v>31902021072408593842548</v>
      </c>
      <c r="C288" s="6" t="s">
        <v>8</v>
      </c>
      <c r="D288" s="6" t="str">
        <f>"钟浪"</f>
        <v>钟浪</v>
      </c>
    </row>
    <row r="289" spans="1:4" ht="30" customHeight="1">
      <c r="A289" s="6">
        <v>287</v>
      </c>
      <c r="B289" s="6" t="str">
        <f>"31902021072418592644818"</f>
        <v>31902021072418592644818</v>
      </c>
      <c r="C289" s="6" t="s">
        <v>8</v>
      </c>
      <c r="D289" s="6" t="str">
        <f>"吕和姑"</f>
        <v>吕和姑</v>
      </c>
    </row>
    <row r="290" spans="1:4" ht="30" customHeight="1">
      <c r="A290" s="6">
        <v>288</v>
      </c>
      <c r="B290" s="6" t="str">
        <f>"31902021072606120548207"</f>
        <v>31902021072606120548207</v>
      </c>
      <c r="C290" s="6" t="s">
        <v>8</v>
      </c>
      <c r="D290" s="6" t="str">
        <f>"黄润钰"</f>
        <v>黄润钰</v>
      </c>
    </row>
    <row r="291" spans="1:4" ht="30" customHeight="1">
      <c r="A291" s="6">
        <v>289</v>
      </c>
      <c r="B291" s="6" t="str">
        <f>"31902021072607053848222"</f>
        <v>31902021072607053848222</v>
      </c>
      <c r="C291" s="6" t="s">
        <v>8</v>
      </c>
      <c r="D291" s="6" t="str">
        <f>"覃琼燕"</f>
        <v>覃琼燕</v>
      </c>
    </row>
    <row r="292" spans="1:4" ht="30" customHeight="1">
      <c r="A292" s="6">
        <v>290</v>
      </c>
      <c r="B292" s="6" t="str">
        <f>"31902021072718415255086"</f>
        <v>31902021072718415255086</v>
      </c>
      <c r="C292" s="6" t="s">
        <v>8</v>
      </c>
      <c r="D292" s="6" t="str">
        <f>"蔡金萍"</f>
        <v>蔡金萍</v>
      </c>
    </row>
    <row r="293" spans="1:4" ht="30" customHeight="1">
      <c r="A293" s="6">
        <v>291</v>
      </c>
      <c r="B293" s="6" t="str">
        <f>"31902021072811354958672"</f>
        <v>31902021072811354958672</v>
      </c>
      <c r="C293" s="6" t="s">
        <v>8</v>
      </c>
      <c r="D293" s="6" t="str">
        <f>"王丽花"</f>
        <v>王丽花</v>
      </c>
    </row>
    <row r="294" spans="1:4" ht="30" customHeight="1">
      <c r="A294" s="6">
        <v>292</v>
      </c>
      <c r="B294" s="6" t="str">
        <f>"31902021072813022859409"</f>
        <v>31902021072813022859409</v>
      </c>
      <c r="C294" s="6" t="s">
        <v>8</v>
      </c>
      <c r="D294" s="6" t="str">
        <f>"冯椿苏"</f>
        <v>冯椿苏</v>
      </c>
    </row>
    <row r="295" spans="1:4" ht="30" customHeight="1">
      <c r="A295" s="6">
        <v>293</v>
      </c>
      <c r="B295" s="6" t="str">
        <f>"31902021072815361060489"</f>
        <v>31902021072815361060489</v>
      </c>
      <c r="C295" s="6" t="s">
        <v>8</v>
      </c>
      <c r="D295" s="6" t="str">
        <f>"彭玲"</f>
        <v>彭玲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2021-07-30T07:42:03Z</dcterms:created>
  <dcterms:modified xsi:type="dcterms:W3CDTF">2021-08-24T01:49:41Z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B0AFEB7B970646CDA638AF8CFB444B02</vt:lpwstr>
  </property>
  <property fmtid="{D5CDD505-2E9C-101B-9397-08002B2CF9AE}" pid="4" name="KSOProductBuildV">
    <vt:lpwstr>2052-11.1.0.10700</vt:lpwstr>
  </property>
</Properties>
</file>