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<sst xmlns="http://schemas.openxmlformats.org/spreadsheetml/2006/main" count="121" uniqueCount="78">
  <si>
    <t>阜阳市颍东区2021年公开招聘幼儿教师                     第二次递补资格复审人员名单</t>
  </si>
  <si>
    <t>报考岗位</t>
  </si>
  <si>
    <t>考场号</t>
  </si>
  <si>
    <t>座位号</t>
  </si>
  <si>
    <t>准考证号</t>
  </si>
  <si>
    <t>姓名</t>
  </si>
  <si>
    <t>学前教育专业知识成绩</t>
  </si>
  <si>
    <t>教育公共基础知识成绩</t>
  </si>
  <si>
    <t>笔试合成成绩</t>
  </si>
  <si>
    <t>2021002</t>
  </si>
  <si>
    <t>谷丽君</t>
  </si>
  <si>
    <t>李静静</t>
  </si>
  <si>
    <t>朱雨晨</t>
  </si>
  <si>
    <t>刘瑞婷</t>
  </si>
  <si>
    <t>郭亚男</t>
  </si>
  <si>
    <t>曹文娜</t>
  </si>
  <si>
    <t>刘畅</t>
  </si>
  <si>
    <t>2021003</t>
  </si>
  <si>
    <t>李婉莹</t>
  </si>
  <si>
    <t>刘彭娜</t>
  </si>
  <si>
    <t>姚思文</t>
  </si>
  <si>
    <t>2021004</t>
  </si>
  <si>
    <t>杨鑫</t>
  </si>
  <si>
    <t>刘陶利</t>
  </si>
  <si>
    <t>李硕</t>
  </si>
  <si>
    <t>齐淼</t>
  </si>
  <si>
    <t>2021005</t>
  </si>
  <si>
    <t>王静雯</t>
  </si>
  <si>
    <t>2021006</t>
  </si>
  <si>
    <t>周琦红</t>
  </si>
  <si>
    <t>2021007</t>
  </si>
  <si>
    <t>孙玉婷</t>
  </si>
  <si>
    <t>方玉青</t>
  </si>
  <si>
    <t>孙静</t>
  </si>
  <si>
    <t>蒋雪</t>
  </si>
  <si>
    <t>张欣雨</t>
  </si>
  <si>
    <t>杨华丽</t>
  </si>
  <si>
    <t>2021008</t>
  </si>
  <si>
    <t>刘丽</t>
  </si>
  <si>
    <t>韩晓嫚</t>
  </si>
  <si>
    <t>甄悦</t>
  </si>
  <si>
    <t>刘艳飞</t>
  </si>
  <si>
    <t>2021010</t>
  </si>
  <si>
    <t>于凯丽</t>
  </si>
  <si>
    <t>韩泽云</t>
  </si>
  <si>
    <t>梁丹阳</t>
  </si>
  <si>
    <t>孟燕婷</t>
  </si>
  <si>
    <t>颜盼盼</t>
  </si>
  <si>
    <t>谢梦雅</t>
  </si>
  <si>
    <t>袁威威</t>
  </si>
  <si>
    <t>李顶珍</t>
  </si>
  <si>
    <t>杨影</t>
  </si>
  <si>
    <t>2021011</t>
  </si>
  <si>
    <t>吴小芹</t>
  </si>
  <si>
    <t>李晓燕</t>
  </si>
  <si>
    <t>戴婉玉</t>
  </si>
  <si>
    <t>姜晴</t>
  </si>
  <si>
    <t>刘南南</t>
  </si>
  <si>
    <t>2021013</t>
  </si>
  <si>
    <t>刘雪静</t>
  </si>
  <si>
    <t>张然然</t>
  </si>
  <si>
    <t>陈艳</t>
  </si>
  <si>
    <t>韩建飞</t>
  </si>
  <si>
    <t>2021014</t>
  </si>
  <si>
    <t>王丹丹</t>
  </si>
  <si>
    <t>刘梦宇</t>
  </si>
  <si>
    <t>王可欣</t>
  </si>
  <si>
    <t>朱莉</t>
  </si>
  <si>
    <t>范晶晶</t>
  </si>
  <si>
    <t>周紫薇</t>
  </si>
  <si>
    <t>张晶晶</t>
  </si>
  <si>
    <t>常梦茹</t>
  </si>
  <si>
    <t>2021015</t>
  </si>
  <si>
    <t>余莎莎</t>
  </si>
  <si>
    <t>韩静文</t>
  </si>
  <si>
    <t>孟令楠</t>
  </si>
  <si>
    <t>2021016</t>
  </si>
  <si>
    <t>杨淼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</si>
</sst>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3" borderId="5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49" applyNumberForma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workbookViewId="0">
      <selection activeCell="D8" sqref="D8"/>
    </sheetView>
  </sheetViews>
  <sheetFormatPr defaultColWidth="9" defaultRowHeight="14.25" outlineLevelCol="7"/>
  <cols>
    <col min="1" max="3" width="9" style="1"/>
    <col min="4" max="4" width="13.375" style="1" customWidth="1"/>
    <col min="5" max="5" width="9" style="1"/>
    <col min="6" max="6" width="12.375" style="1" customWidth="1"/>
    <col min="7" max="7" width="11.5" style="1" customWidth="1"/>
    <col min="8" max="16382" width="9" style="1"/>
  </cols>
  <sheetData>
    <row r="1" s="1" customFormat="1" ht="48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s="2" customFormat="1" ht="38" customHeight="1" spans="1:8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</row>
    <row r="3" s="3" customFormat="1" spans="1:8">
      <c r="A3" s="10" t="s">
        <v>9</v>
      </c>
      <c r="B3" s="10" t="str">
        <f>"04"</f>
        <v>04</v>
      </c>
      <c r="C3" s="10" t="str">
        <f>"17"</f>
        <v>17</v>
      </c>
      <c r="D3" s="10" t="str">
        <f>"20210020417"</f>
        <v>20210020417</v>
      </c>
      <c r="E3" s="10" t="s">
        <v>10</v>
      </c>
      <c r="F3" s="10">
        <v>53</v>
      </c>
      <c r="G3" s="10">
        <v>70</v>
      </c>
      <c r="H3" s="11">
        <f t="shared" ref="H3:H58" si="0">F3*0.7+G3*0.3</f>
        <v>58.1</v>
      </c>
    </row>
    <row r="4" s="4" customFormat="1" spans="1:8">
      <c r="A4" s="10" t="s">
        <v>9</v>
      </c>
      <c r="B4" s="10" t="str">
        <f t="shared" ref="B4:B7" si="1">"03"</f>
        <v>03</v>
      </c>
      <c r="C4" s="10" t="str">
        <f>"24"</f>
        <v>24</v>
      </c>
      <c r="D4" s="10" t="str">
        <f>"20210020324"</f>
        <v>20210020324</v>
      </c>
      <c r="E4" s="10" t="s">
        <v>11</v>
      </c>
      <c r="F4" s="10">
        <v>50</v>
      </c>
      <c r="G4" s="10">
        <v>75</v>
      </c>
      <c r="H4" s="11">
        <f t="shared" si="0"/>
        <v>57.5</v>
      </c>
    </row>
    <row r="5" s="4" customFormat="1" spans="1:8">
      <c r="A5" s="10" t="s">
        <v>9</v>
      </c>
      <c r="B5" s="10" t="str">
        <f t="shared" si="1"/>
        <v>03</v>
      </c>
      <c r="C5" s="10" t="str">
        <f>"26"</f>
        <v>26</v>
      </c>
      <c r="D5" s="10" t="str">
        <f>"20210020326"</f>
        <v>20210020326</v>
      </c>
      <c r="E5" s="10" t="s">
        <v>12</v>
      </c>
      <c r="F5" s="10">
        <v>55</v>
      </c>
      <c r="G5" s="10">
        <v>60</v>
      </c>
      <c r="H5" s="11">
        <f t="shared" si="0"/>
        <v>56.5</v>
      </c>
    </row>
    <row r="6" s="4" customFormat="1" spans="1:8">
      <c r="A6" s="10" t="s">
        <v>9</v>
      </c>
      <c r="B6" s="10" t="str">
        <f t="shared" si="1"/>
        <v>03</v>
      </c>
      <c r="C6" s="10" t="str">
        <f>"15"</f>
        <v>15</v>
      </c>
      <c r="D6" s="10" t="str">
        <f>"20210020315"</f>
        <v>20210020315</v>
      </c>
      <c r="E6" s="10" t="s">
        <v>13</v>
      </c>
      <c r="F6" s="10">
        <v>47</v>
      </c>
      <c r="G6" s="10">
        <v>70</v>
      </c>
      <c r="H6" s="11">
        <f t="shared" si="0"/>
        <v>53.9</v>
      </c>
    </row>
    <row r="7" s="3" customFormat="1" spans="1:8">
      <c r="A7" s="10" t="s">
        <v>9</v>
      </c>
      <c r="B7" s="10" t="str">
        <f t="shared" si="1"/>
        <v>03</v>
      </c>
      <c r="C7" s="10" t="str">
        <f>"29"</f>
        <v>29</v>
      </c>
      <c r="D7" s="10" t="str">
        <f>"20210020329"</f>
        <v>20210020329</v>
      </c>
      <c r="E7" s="10" t="s">
        <v>14</v>
      </c>
      <c r="F7" s="10">
        <v>61</v>
      </c>
      <c r="G7" s="10">
        <v>37</v>
      </c>
      <c r="H7" s="11">
        <f t="shared" si="0"/>
        <v>53.8</v>
      </c>
    </row>
    <row r="8" s="3" customFormat="1" spans="1:8">
      <c r="A8" s="10" t="s">
        <v>9</v>
      </c>
      <c r="B8" s="10" t="str">
        <f>"04"</f>
        <v>04</v>
      </c>
      <c r="C8" s="10" t="str">
        <f>"15"</f>
        <v>15</v>
      </c>
      <c r="D8" s="10" t="str">
        <f>"20210020415"</f>
        <v>20210020415</v>
      </c>
      <c r="E8" s="10" t="s">
        <v>15</v>
      </c>
      <c r="F8" s="10">
        <v>43</v>
      </c>
      <c r="G8" s="10">
        <v>77</v>
      </c>
      <c r="H8" s="11">
        <f t="shared" si="0"/>
        <v>53.2</v>
      </c>
    </row>
    <row r="9" s="4" customFormat="1" spans="1:8">
      <c r="A9" s="10" t="s">
        <v>9</v>
      </c>
      <c r="B9" s="10" t="str">
        <f>"04"</f>
        <v>04</v>
      </c>
      <c r="C9" s="10" t="str">
        <f>"06"</f>
        <v>06</v>
      </c>
      <c r="D9" s="10" t="str">
        <f>"20210020406"</f>
        <v>20210020406</v>
      </c>
      <c r="E9" s="10" t="s">
        <v>16</v>
      </c>
      <c r="F9" s="10">
        <v>55</v>
      </c>
      <c r="G9" s="10">
        <v>46</v>
      </c>
      <c r="H9" s="11">
        <f t="shared" si="0"/>
        <v>52.3</v>
      </c>
    </row>
    <row r="10" s="3" customFormat="1" spans="1:8">
      <c r="A10" s="10" t="s">
        <v>17</v>
      </c>
      <c r="B10" s="10" t="str">
        <f>"07"</f>
        <v>07</v>
      </c>
      <c r="C10" s="10" t="str">
        <f>"07"</f>
        <v>07</v>
      </c>
      <c r="D10" s="10" t="str">
        <f>"20210030707"</f>
        <v>20210030707</v>
      </c>
      <c r="E10" s="10" t="s">
        <v>18</v>
      </c>
      <c r="F10" s="10">
        <v>53</v>
      </c>
      <c r="G10" s="10">
        <v>72</v>
      </c>
      <c r="H10" s="11">
        <f t="shared" si="0"/>
        <v>58.7</v>
      </c>
    </row>
    <row r="11" s="4" customFormat="1" spans="1:8">
      <c r="A11" s="10" t="s">
        <v>17</v>
      </c>
      <c r="B11" s="10" t="str">
        <f>"06"</f>
        <v>06</v>
      </c>
      <c r="C11" s="10" t="str">
        <f>"10"</f>
        <v>10</v>
      </c>
      <c r="D11" s="10" t="str">
        <f>"20210030610"</f>
        <v>20210030610</v>
      </c>
      <c r="E11" s="10" t="s">
        <v>19</v>
      </c>
      <c r="F11" s="10">
        <v>58</v>
      </c>
      <c r="G11" s="10">
        <v>60</v>
      </c>
      <c r="H11" s="11">
        <f t="shared" si="0"/>
        <v>58.6</v>
      </c>
    </row>
    <row r="12" s="3" customFormat="1" spans="1:8">
      <c r="A12" s="10" t="s">
        <v>17</v>
      </c>
      <c r="B12" s="10" t="str">
        <f>"07"</f>
        <v>07</v>
      </c>
      <c r="C12" s="10" t="str">
        <f>"10"</f>
        <v>10</v>
      </c>
      <c r="D12" s="10" t="str">
        <f>"20210030710"</f>
        <v>20210030710</v>
      </c>
      <c r="E12" s="10" t="s">
        <v>20</v>
      </c>
      <c r="F12" s="10">
        <v>54</v>
      </c>
      <c r="G12" s="10">
        <v>69</v>
      </c>
      <c r="H12" s="11">
        <f t="shared" si="0"/>
        <v>58.5</v>
      </c>
    </row>
    <row r="13" s="4" customFormat="1" spans="1:8">
      <c r="A13" s="10" t="s">
        <v>21</v>
      </c>
      <c r="B13" s="10" t="str">
        <f>"09"</f>
        <v>09</v>
      </c>
      <c r="C13" s="10" t="str">
        <f>"14"</f>
        <v>14</v>
      </c>
      <c r="D13" s="10" t="str">
        <f>"20210040914"</f>
        <v>20210040914</v>
      </c>
      <c r="E13" s="10" t="s">
        <v>22</v>
      </c>
      <c r="F13" s="10">
        <v>52.5</v>
      </c>
      <c r="G13" s="10">
        <v>59</v>
      </c>
      <c r="H13" s="11">
        <f t="shared" si="0"/>
        <v>54.45</v>
      </c>
    </row>
    <row r="14" s="3" customFormat="1" spans="1:8">
      <c r="A14" s="10" t="s">
        <v>21</v>
      </c>
      <c r="B14" s="10" t="str">
        <f>"08"</f>
        <v>08</v>
      </c>
      <c r="C14" s="10" t="str">
        <f>"06"</f>
        <v>06</v>
      </c>
      <c r="D14" s="10" t="str">
        <f>"20210040806"</f>
        <v>20210040806</v>
      </c>
      <c r="E14" s="10" t="s">
        <v>23</v>
      </c>
      <c r="F14" s="10">
        <v>54</v>
      </c>
      <c r="G14" s="10">
        <v>53</v>
      </c>
      <c r="H14" s="11">
        <f t="shared" si="0"/>
        <v>53.7</v>
      </c>
    </row>
    <row r="15" s="4" customFormat="1" spans="1:8">
      <c r="A15" s="10" t="s">
        <v>21</v>
      </c>
      <c r="B15" s="10" t="str">
        <f>"08"</f>
        <v>08</v>
      </c>
      <c r="C15" s="10" t="str">
        <f>"14"</f>
        <v>14</v>
      </c>
      <c r="D15" s="10" t="str">
        <f>"20210040814"</f>
        <v>20210040814</v>
      </c>
      <c r="E15" s="10" t="s">
        <v>24</v>
      </c>
      <c r="F15" s="10">
        <v>45</v>
      </c>
      <c r="G15" s="10">
        <v>73</v>
      </c>
      <c r="H15" s="11">
        <f t="shared" si="0"/>
        <v>53.4</v>
      </c>
    </row>
    <row r="16" s="4" customFormat="1" spans="1:8">
      <c r="A16" s="10" t="s">
        <v>21</v>
      </c>
      <c r="B16" s="10" t="str">
        <f>"07"</f>
        <v>07</v>
      </c>
      <c r="C16" s="10" t="str">
        <f>"30"</f>
        <v>30</v>
      </c>
      <c r="D16" s="10" t="str">
        <f>"20210040730"</f>
        <v>20210040730</v>
      </c>
      <c r="E16" s="10" t="s">
        <v>25</v>
      </c>
      <c r="F16" s="10">
        <v>49</v>
      </c>
      <c r="G16" s="10">
        <v>60</v>
      </c>
      <c r="H16" s="11">
        <f t="shared" si="0"/>
        <v>52.3</v>
      </c>
    </row>
    <row r="17" s="4" customFormat="1" spans="1:8">
      <c r="A17" s="10" t="s">
        <v>26</v>
      </c>
      <c r="B17" s="10" t="str">
        <f>"11"</f>
        <v>11</v>
      </c>
      <c r="C17" s="10" t="str">
        <f>"02"</f>
        <v>02</v>
      </c>
      <c r="D17" s="10" t="str">
        <f>"20210051102"</f>
        <v>20210051102</v>
      </c>
      <c r="E17" s="10" t="s">
        <v>27</v>
      </c>
      <c r="F17" s="10">
        <v>59</v>
      </c>
      <c r="G17" s="10">
        <v>60</v>
      </c>
      <c r="H17" s="11">
        <f t="shared" si="0"/>
        <v>59.3</v>
      </c>
    </row>
    <row r="18" s="4" customFormat="1" spans="1:8">
      <c r="A18" s="10" t="s">
        <v>28</v>
      </c>
      <c r="B18" s="10" t="str">
        <f>"13"</f>
        <v>13</v>
      </c>
      <c r="C18" s="10" t="str">
        <f>"13"</f>
        <v>13</v>
      </c>
      <c r="D18" s="10" t="str">
        <f>"20210061313"</f>
        <v>20210061313</v>
      </c>
      <c r="E18" s="10" t="s">
        <v>29</v>
      </c>
      <c r="F18" s="10">
        <v>59</v>
      </c>
      <c r="G18" s="10">
        <v>72</v>
      </c>
      <c r="H18" s="11">
        <f t="shared" si="0"/>
        <v>62.9</v>
      </c>
    </row>
    <row r="19" s="3" customFormat="1" spans="1:8">
      <c r="A19" s="10" t="s">
        <v>30</v>
      </c>
      <c r="B19" s="10" t="str">
        <f t="shared" ref="B19:B24" si="2">"17"</f>
        <v>17</v>
      </c>
      <c r="C19" s="10" t="str">
        <f>"05"</f>
        <v>05</v>
      </c>
      <c r="D19" s="10" t="str">
        <f>"20210071705"</f>
        <v>20210071705</v>
      </c>
      <c r="E19" s="10" t="s">
        <v>31</v>
      </c>
      <c r="F19" s="10">
        <v>55</v>
      </c>
      <c r="G19" s="10">
        <v>69</v>
      </c>
      <c r="H19" s="11">
        <f t="shared" si="0"/>
        <v>59.2</v>
      </c>
    </row>
    <row r="20" s="3" customFormat="1" spans="1:8">
      <c r="A20" s="10" t="s">
        <v>30</v>
      </c>
      <c r="B20" s="10" t="str">
        <f>"15"</f>
        <v>15</v>
      </c>
      <c r="C20" s="10" t="str">
        <f>"19"</f>
        <v>19</v>
      </c>
      <c r="D20" s="10" t="str">
        <f>"20210071519"</f>
        <v>20210071519</v>
      </c>
      <c r="E20" s="10" t="s">
        <v>32</v>
      </c>
      <c r="F20" s="10">
        <v>55</v>
      </c>
      <c r="G20" s="10">
        <v>64</v>
      </c>
      <c r="H20" s="11">
        <f t="shared" si="0"/>
        <v>57.7</v>
      </c>
    </row>
    <row r="21" s="4" customFormat="1" spans="1:8">
      <c r="A21" s="10" t="s">
        <v>30</v>
      </c>
      <c r="B21" s="10" t="str">
        <f>"15"</f>
        <v>15</v>
      </c>
      <c r="C21" s="10" t="str">
        <f>"24"</f>
        <v>24</v>
      </c>
      <c r="D21" s="10" t="str">
        <f>"20210071524"</f>
        <v>20210071524</v>
      </c>
      <c r="E21" s="10" t="s">
        <v>33</v>
      </c>
      <c r="F21" s="10">
        <v>49</v>
      </c>
      <c r="G21" s="10">
        <v>78</v>
      </c>
      <c r="H21" s="11">
        <f t="shared" si="0"/>
        <v>57.7</v>
      </c>
    </row>
    <row r="22" s="4" customFormat="1" spans="1:8">
      <c r="A22" s="10" t="s">
        <v>30</v>
      </c>
      <c r="B22" s="10" t="str">
        <f t="shared" si="2"/>
        <v>17</v>
      </c>
      <c r="C22" s="10" t="str">
        <f>"07"</f>
        <v>07</v>
      </c>
      <c r="D22" s="10" t="str">
        <f>"20210071707"</f>
        <v>20210071707</v>
      </c>
      <c r="E22" s="10" t="s">
        <v>34</v>
      </c>
      <c r="F22" s="10">
        <v>57.5</v>
      </c>
      <c r="G22" s="10">
        <v>58</v>
      </c>
      <c r="H22" s="11">
        <f t="shared" si="0"/>
        <v>57.65</v>
      </c>
    </row>
    <row r="23" s="4" customFormat="1" spans="1:8">
      <c r="A23" s="10" t="s">
        <v>30</v>
      </c>
      <c r="B23" s="10" t="str">
        <f>"16"</f>
        <v>16</v>
      </c>
      <c r="C23" s="10" t="str">
        <f>"28"</f>
        <v>28</v>
      </c>
      <c r="D23" s="10" t="str">
        <f>"20210071628"</f>
        <v>20210071628</v>
      </c>
      <c r="E23" s="10" t="s">
        <v>35</v>
      </c>
      <c r="F23" s="10">
        <v>55.5</v>
      </c>
      <c r="G23" s="10">
        <v>62</v>
      </c>
      <c r="H23" s="11">
        <f t="shared" si="0"/>
        <v>57.45</v>
      </c>
    </row>
    <row r="24" s="3" customFormat="1" spans="1:8">
      <c r="A24" s="10" t="s">
        <v>30</v>
      </c>
      <c r="B24" s="10" t="str">
        <f t="shared" si="2"/>
        <v>17</v>
      </c>
      <c r="C24" s="10" t="str">
        <f>"04"</f>
        <v>04</v>
      </c>
      <c r="D24" s="10" t="str">
        <f>"20210071704"</f>
        <v>20210071704</v>
      </c>
      <c r="E24" s="10" t="s">
        <v>36</v>
      </c>
      <c r="F24" s="10">
        <v>58.5</v>
      </c>
      <c r="G24" s="10">
        <v>54</v>
      </c>
      <c r="H24" s="11">
        <f t="shared" si="0"/>
        <v>57.15</v>
      </c>
    </row>
    <row r="25" s="4" customFormat="1" ht="15" customHeight="1" spans="1:8">
      <c r="A25" s="10" t="s">
        <v>37</v>
      </c>
      <c r="B25" s="10" t="str">
        <f>"18"</f>
        <v>18</v>
      </c>
      <c r="C25" s="10" t="str">
        <f>"29"</f>
        <v>29</v>
      </c>
      <c r="D25" s="10" t="str">
        <f>"20210081829"</f>
        <v>20210081829</v>
      </c>
      <c r="E25" s="10" t="s">
        <v>38</v>
      </c>
      <c r="F25" s="10">
        <v>58</v>
      </c>
      <c r="G25" s="10">
        <v>51</v>
      </c>
      <c r="H25" s="12">
        <f t="shared" si="0"/>
        <v>55.9</v>
      </c>
    </row>
    <row r="26" s="4" customFormat="1" spans="1:8">
      <c r="A26" s="10" t="s">
        <v>37</v>
      </c>
      <c r="B26" s="10" t="str">
        <f>"17"</f>
        <v>17</v>
      </c>
      <c r="C26" s="10" t="str">
        <f>"14"</f>
        <v>14</v>
      </c>
      <c r="D26" s="10" t="str">
        <f>"20210081714"</f>
        <v>20210081714</v>
      </c>
      <c r="E26" s="10" t="s">
        <v>39</v>
      </c>
      <c r="F26" s="10">
        <v>51</v>
      </c>
      <c r="G26" s="10">
        <v>67</v>
      </c>
      <c r="H26" s="12">
        <f t="shared" si="0"/>
        <v>55.8</v>
      </c>
    </row>
    <row r="27" s="3" customFormat="1" spans="1:8">
      <c r="A27" s="10" t="s">
        <v>37</v>
      </c>
      <c r="B27" s="10" t="str">
        <f>"19"</f>
        <v>19</v>
      </c>
      <c r="C27" s="10" t="str">
        <f>"16"</f>
        <v>16</v>
      </c>
      <c r="D27" s="10" t="str">
        <f>"20210081916"</f>
        <v>20210081916</v>
      </c>
      <c r="E27" s="10" t="s">
        <v>40</v>
      </c>
      <c r="F27" s="10">
        <v>54</v>
      </c>
      <c r="G27" s="10">
        <v>56</v>
      </c>
      <c r="H27" s="11">
        <f t="shared" si="0"/>
        <v>54.6</v>
      </c>
    </row>
    <row r="28" s="3" customFormat="1" spans="1:8">
      <c r="A28" s="10" t="s">
        <v>37</v>
      </c>
      <c r="B28" s="10" t="str">
        <f>"17"</f>
        <v>17</v>
      </c>
      <c r="C28" s="10" t="str">
        <f>"28"</f>
        <v>28</v>
      </c>
      <c r="D28" s="10" t="str">
        <f>"20210081728"</f>
        <v>20210081728</v>
      </c>
      <c r="E28" s="10" t="s">
        <v>41</v>
      </c>
      <c r="F28" s="10">
        <v>47.5</v>
      </c>
      <c r="G28" s="10">
        <v>71</v>
      </c>
      <c r="H28" s="11">
        <f t="shared" si="0"/>
        <v>54.55</v>
      </c>
    </row>
    <row r="29" s="3" customFormat="1" spans="1:8">
      <c r="A29" s="10" t="s">
        <v>42</v>
      </c>
      <c r="B29" s="10" t="str">
        <f>"21"</f>
        <v>21</v>
      </c>
      <c r="C29" s="10" t="str">
        <f>"19"</f>
        <v>19</v>
      </c>
      <c r="D29" s="10" t="str">
        <f>"20210102119"</f>
        <v>20210102119</v>
      </c>
      <c r="E29" s="10" t="s">
        <v>43</v>
      </c>
      <c r="F29" s="10">
        <v>56</v>
      </c>
      <c r="G29" s="10">
        <v>64</v>
      </c>
      <c r="H29" s="11">
        <f t="shared" si="0"/>
        <v>58.4</v>
      </c>
    </row>
    <row r="30" s="3" customFormat="1" spans="1:8">
      <c r="A30" s="10" t="s">
        <v>42</v>
      </c>
      <c r="B30" s="10" t="str">
        <f t="shared" ref="B30:B35" si="3">"22"</f>
        <v>22</v>
      </c>
      <c r="C30" s="10" t="str">
        <f>"17"</f>
        <v>17</v>
      </c>
      <c r="D30" s="10" t="str">
        <f>"20210102217"</f>
        <v>20210102217</v>
      </c>
      <c r="E30" s="10" t="s">
        <v>44</v>
      </c>
      <c r="F30" s="10">
        <v>61.5</v>
      </c>
      <c r="G30" s="10">
        <v>50</v>
      </c>
      <c r="H30" s="11">
        <f t="shared" si="0"/>
        <v>58.05</v>
      </c>
    </row>
    <row r="31" s="4" customFormat="1" spans="1:8">
      <c r="A31" s="10" t="s">
        <v>42</v>
      </c>
      <c r="B31" s="10" t="str">
        <f>"23"</f>
        <v>23</v>
      </c>
      <c r="C31" s="10" t="str">
        <f>"11"</f>
        <v>11</v>
      </c>
      <c r="D31" s="10" t="str">
        <f>"20210102311"</f>
        <v>20210102311</v>
      </c>
      <c r="E31" s="10" t="s">
        <v>45</v>
      </c>
      <c r="F31" s="10">
        <v>51</v>
      </c>
      <c r="G31" s="10">
        <v>72</v>
      </c>
      <c r="H31" s="11">
        <f t="shared" si="0"/>
        <v>57.3</v>
      </c>
    </row>
    <row r="32" s="4" customFormat="1" spans="1:8">
      <c r="A32" s="10" t="s">
        <v>42</v>
      </c>
      <c r="B32" s="10" t="str">
        <f>"21"</f>
        <v>21</v>
      </c>
      <c r="C32" s="10" t="str">
        <f>"20"</f>
        <v>20</v>
      </c>
      <c r="D32" s="10" t="str">
        <f>"20210102120"</f>
        <v>20210102120</v>
      </c>
      <c r="E32" s="10" t="s">
        <v>46</v>
      </c>
      <c r="F32" s="10">
        <v>53.5</v>
      </c>
      <c r="G32" s="10">
        <v>63</v>
      </c>
      <c r="H32" s="11">
        <f t="shared" si="0"/>
        <v>56.35</v>
      </c>
    </row>
    <row r="33" s="4" customFormat="1" spans="1:8">
      <c r="A33" s="10" t="s">
        <v>42</v>
      </c>
      <c r="B33" s="10" t="str">
        <f t="shared" si="3"/>
        <v>22</v>
      </c>
      <c r="C33" s="10" t="str">
        <f>"05"</f>
        <v>05</v>
      </c>
      <c r="D33" s="10" t="str">
        <f>"20210102205"</f>
        <v>20210102205</v>
      </c>
      <c r="E33" s="10" t="s">
        <v>47</v>
      </c>
      <c r="F33" s="10">
        <v>49.5</v>
      </c>
      <c r="G33" s="10">
        <v>69</v>
      </c>
      <c r="H33" s="11">
        <f t="shared" si="0"/>
        <v>55.35</v>
      </c>
    </row>
    <row r="34" s="3" customFormat="1" spans="1:8">
      <c r="A34" s="10" t="s">
        <v>42</v>
      </c>
      <c r="B34" s="10" t="str">
        <f>"23"</f>
        <v>23</v>
      </c>
      <c r="C34" s="10" t="str">
        <f>"08"</f>
        <v>08</v>
      </c>
      <c r="D34" s="10" t="str">
        <f>"20210102308"</f>
        <v>20210102308</v>
      </c>
      <c r="E34" s="10" t="s">
        <v>48</v>
      </c>
      <c r="F34" s="10">
        <v>49.5</v>
      </c>
      <c r="G34" s="10">
        <v>68</v>
      </c>
      <c r="H34" s="11">
        <f t="shared" si="0"/>
        <v>55.05</v>
      </c>
    </row>
    <row r="35" s="3" customFormat="1" spans="1:8">
      <c r="A35" s="10" t="s">
        <v>42</v>
      </c>
      <c r="B35" s="10" t="str">
        <f t="shared" si="3"/>
        <v>22</v>
      </c>
      <c r="C35" s="10" t="str">
        <f>"10"</f>
        <v>10</v>
      </c>
      <c r="D35" s="10" t="str">
        <f>"20210102210"</f>
        <v>20210102210</v>
      </c>
      <c r="E35" s="10" t="s">
        <v>49</v>
      </c>
      <c r="F35" s="10">
        <v>56</v>
      </c>
      <c r="G35" s="10">
        <v>50</v>
      </c>
      <c r="H35" s="11">
        <f t="shared" si="0"/>
        <v>54.2</v>
      </c>
    </row>
    <row r="36" s="3" customFormat="1" spans="1:8">
      <c r="A36" s="10" t="s">
        <v>42</v>
      </c>
      <c r="B36" s="10" t="str">
        <f>"21"</f>
        <v>21</v>
      </c>
      <c r="C36" s="10" t="str">
        <f>"27"</f>
        <v>27</v>
      </c>
      <c r="D36" s="10" t="str">
        <f>"20210102127"</f>
        <v>20210102127</v>
      </c>
      <c r="E36" s="10" t="s">
        <v>50</v>
      </c>
      <c r="F36" s="10">
        <v>51</v>
      </c>
      <c r="G36" s="10">
        <v>61</v>
      </c>
      <c r="H36" s="11">
        <f t="shared" si="0"/>
        <v>54</v>
      </c>
    </row>
    <row r="37" s="4" customFormat="1" spans="1:8">
      <c r="A37" s="10" t="s">
        <v>42</v>
      </c>
      <c r="B37" s="10" t="str">
        <f>"22"</f>
        <v>22</v>
      </c>
      <c r="C37" s="10" t="str">
        <f>"28"</f>
        <v>28</v>
      </c>
      <c r="D37" s="10" t="str">
        <f>"20210102228"</f>
        <v>20210102228</v>
      </c>
      <c r="E37" s="10" t="s">
        <v>51</v>
      </c>
      <c r="F37" s="10">
        <v>50</v>
      </c>
      <c r="G37" s="10">
        <v>62</v>
      </c>
      <c r="H37" s="11">
        <f t="shared" si="0"/>
        <v>53.6</v>
      </c>
    </row>
    <row r="38" s="3" customFormat="1" spans="1:8">
      <c r="A38" s="10" t="s">
        <v>52</v>
      </c>
      <c r="B38" s="10" t="str">
        <f>"26"</f>
        <v>26</v>
      </c>
      <c r="C38" s="10" t="str">
        <f>"02"</f>
        <v>02</v>
      </c>
      <c r="D38" s="10" t="str">
        <f>"20210112602"</f>
        <v>20210112602</v>
      </c>
      <c r="E38" s="10" t="s">
        <v>53</v>
      </c>
      <c r="F38" s="10">
        <v>61</v>
      </c>
      <c r="G38" s="10">
        <v>57</v>
      </c>
      <c r="H38" s="11">
        <f t="shared" si="0"/>
        <v>59.8</v>
      </c>
    </row>
    <row r="39" s="3" customFormat="1" spans="1:8">
      <c r="A39" s="10" t="s">
        <v>52</v>
      </c>
      <c r="B39" s="10" t="str">
        <f>"24"</f>
        <v>24</v>
      </c>
      <c r="C39" s="10" t="str">
        <f>"12"</f>
        <v>12</v>
      </c>
      <c r="D39" s="10" t="str">
        <f>"20210112412"</f>
        <v>20210112412</v>
      </c>
      <c r="E39" s="10" t="s">
        <v>54</v>
      </c>
      <c r="F39" s="10">
        <v>56</v>
      </c>
      <c r="G39" s="10">
        <v>67</v>
      </c>
      <c r="H39" s="11">
        <f t="shared" si="0"/>
        <v>59.3</v>
      </c>
    </row>
    <row r="40" s="4" customFormat="1" spans="1:8">
      <c r="A40" s="10" t="s">
        <v>52</v>
      </c>
      <c r="B40" s="10" t="str">
        <f>"26"</f>
        <v>26</v>
      </c>
      <c r="C40" s="10" t="str">
        <f>"09"</f>
        <v>09</v>
      </c>
      <c r="D40" s="10" t="str">
        <f>"20210112609"</f>
        <v>20210112609</v>
      </c>
      <c r="E40" s="10" t="s">
        <v>55</v>
      </c>
      <c r="F40" s="10">
        <v>56</v>
      </c>
      <c r="G40" s="10">
        <v>67</v>
      </c>
      <c r="H40" s="11">
        <f t="shared" si="0"/>
        <v>59.3</v>
      </c>
    </row>
    <row r="41" s="3" customFormat="1" spans="1:8">
      <c r="A41" s="10" t="s">
        <v>52</v>
      </c>
      <c r="B41" s="10" t="str">
        <f>"25"</f>
        <v>25</v>
      </c>
      <c r="C41" s="10" t="str">
        <f>"12"</f>
        <v>12</v>
      </c>
      <c r="D41" s="10" t="str">
        <f>"20210112512"</f>
        <v>20210112512</v>
      </c>
      <c r="E41" s="10" t="s">
        <v>56</v>
      </c>
      <c r="F41" s="10">
        <v>51</v>
      </c>
      <c r="G41" s="10">
        <v>77</v>
      </c>
      <c r="H41" s="11">
        <f t="shared" si="0"/>
        <v>58.8</v>
      </c>
    </row>
    <row r="42" s="3" customFormat="1" spans="1:8">
      <c r="A42" s="10" t="s">
        <v>52</v>
      </c>
      <c r="B42" s="10" t="str">
        <f>"24"</f>
        <v>24</v>
      </c>
      <c r="C42" s="10" t="str">
        <f>"27"</f>
        <v>27</v>
      </c>
      <c r="D42" s="10" t="str">
        <f>"20210112427"</f>
        <v>20210112427</v>
      </c>
      <c r="E42" s="10" t="s">
        <v>57</v>
      </c>
      <c r="F42" s="10">
        <v>62</v>
      </c>
      <c r="G42" s="10">
        <v>51</v>
      </c>
      <c r="H42" s="11">
        <f t="shared" si="0"/>
        <v>58.7</v>
      </c>
    </row>
    <row r="43" s="3" customFormat="1" spans="1:8">
      <c r="A43" s="10" t="s">
        <v>58</v>
      </c>
      <c r="B43" s="10" t="str">
        <f t="shared" ref="B43:B48" si="4">"30"</f>
        <v>30</v>
      </c>
      <c r="C43" s="10" t="str">
        <f>"10"</f>
        <v>10</v>
      </c>
      <c r="D43" s="10" t="str">
        <f>"20210133010"</f>
        <v>20210133010</v>
      </c>
      <c r="E43" s="10" t="s">
        <v>59</v>
      </c>
      <c r="F43" s="10">
        <v>57</v>
      </c>
      <c r="G43" s="10">
        <v>70</v>
      </c>
      <c r="H43" s="11">
        <f t="shared" si="0"/>
        <v>60.9</v>
      </c>
    </row>
    <row r="44" s="3" customFormat="1" spans="1:8">
      <c r="A44" s="10" t="s">
        <v>58</v>
      </c>
      <c r="B44" s="10" t="str">
        <f>"29"</f>
        <v>29</v>
      </c>
      <c r="C44" s="10" t="str">
        <f>"17"</f>
        <v>17</v>
      </c>
      <c r="D44" s="10" t="str">
        <f>"20210132917"</f>
        <v>20210132917</v>
      </c>
      <c r="E44" s="10" t="s">
        <v>60</v>
      </c>
      <c r="F44" s="10">
        <v>66</v>
      </c>
      <c r="G44" s="10">
        <v>48</v>
      </c>
      <c r="H44" s="11">
        <f t="shared" si="0"/>
        <v>60.6</v>
      </c>
    </row>
    <row r="45" s="3" customFormat="1" spans="1:8">
      <c r="A45" s="10" t="s">
        <v>58</v>
      </c>
      <c r="B45" s="10" t="str">
        <f>"28"</f>
        <v>28</v>
      </c>
      <c r="C45" s="10" t="str">
        <f>"26"</f>
        <v>26</v>
      </c>
      <c r="D45" s="10" t="str">
        <f>"20210132826"</f>
        <v>20210132826</v>
      </c>
      <c r="E45" s="10" t="s">
        <v>61</v>
      </c>
      <c r="F45" s="10">
        <v>53.5</v>
      </c>
      <c r="G45" s="10">
        <v>74</v>
      </c>
      <c r="H45" s="11">
        <f t="shared" si="0"/>
        <v>59.65</v>
      </c>
    </row>
    <row r="46" s="4" customFormat="1" spans="1:8">
      <c r="A46" s="10" t="s">
        <v>58</v>
      </c>
      <c r="B46" s="10" t="str">
        <f>"29"</f>
        <v>29</v>
      </c>
      <c r="C46" s="10" t="str">
        <f>"13"</f>
        <v>13</v>
      </c>
      <c r="D46" s="10" t="str">
        <f>"20210132913"</f>
        <v>20210132913</v>
      </c>
      <c r="E46" s="10" t="s">
        <v>62</v>
      </c>
      <c r="F46" s="10">
        <v>59</v>
      </c>
      <c r="G46" s="10">
        <v>58</v>
      </c>
      <c r="H46" s="11">
        <f t="shared" si="0"/>
        <v>58.7</v>
      </c>
    </row>
    <row r="47" s="4" customFormat="1" spans="1:8">
      <c r="A47" s="10" t="s">
        <v>63</v>
      </c>
      <c r="B47" s="10" t="str">
        <f t="shared" si="4"/>
        <v>30</v>
      </c>
      <c r="C47" s="10" t="str">
        <f>"26"</f>
        <v>26</v>
      </c>
      <c r="D47" s="10" t="str">
        <f>"20210143026"</f>
        <v>20210143026</v>
      </c>
      <c r="E47" s="10" t="s">
        <v>64</v>
      </c>
      <c r="F47" s="10">
        <v>50</v>
      </c>
      <c r="G47" s="10">
        <v>65</v>
      </c>
      <c r="H47" s="11">
        <f t="shared" si="0"/>
        <v>54.5</v>
      </c>
    </row>
    <row r="48" s="3" customFormat="1" spans="1:8">
      <c r="A48" s="10" t="s">
        <v>63</v>
      </c>
      <c r="B48" s="10" t="str">
        <f t="shared" si="4"/>
        <v>30</v>
      </c>
      <c r="C48" s="10" t="str">
        <f>"23"</f>
        <v>23</v>
      </c>
      <c r="D48" s="10" t="str">
        <f>"20210143023"</f>
        <v>20210143023</v>
      </c>
      <c r="E48" s="10" t="s">
        <v>65</v>
      </c>
      <c r="F48" s="10">
        <v>52.5</v>
      </c>
      <c r="G48" s="10">
        <v>58</v>
      </c>
      <c r="H48" s="11">
        <f t="shared" si="0"/>
        <v>54.15</v>
      </c>
    </row>
    <row r="49" s="4" customFormat="1" spans="1:8">
      <c r="A49" s="10" t="s">
        <v>63</v>
      </c>
      <c r="B49" s="10" t="str">
        <f>"31"</f>
        <v>31</v>
      </c>
      <c r="C49" s="10" t="str">
        <f>"13"</f>
        <v>13</v>
      </c>
      <c r="D49" s="10" t="str">
        <f>"20210143113"</f>
        <v>20210143113</v>
      </c>
      <c r="E49" s="10" t="s">
        <v>66</v>
      </c>
      <c r="F49" s="10">
        <v>53.5</v>
      </c>
      <c r="G49" s="10">
        <v>54</v>
      </c>
      <c r="H49" s="11">
        <f t="shared" si="0"/>
        <v>53.65</v>
      </c>
    </row>
    <row r="50" s="3" customFormat="1" spans="1:8">
      <c r="A50" s="10" t="s">
        <v>63</v>
      </c>
      <c r="B50" s="10" t="str">
        <f>"32"</f>
        <v>32</v>
      </c>
      <c r="C50" s="10" t="str">
        <f>"03"</f>
        <v>03</v>
      </c>
      <c r="D50" s="10" t="str">
        <f>"20210143203"</f>
        <v>20210143203</v>
      </c>
      <c r="E50" s="10" t="s">
        <v>67</v>
      </c>
      <c r="F50" s="10">
        <v>41</v>
      </c>
      <c r="G50" s="10">
        <v>82</v>
      </c>
      <c r="H50" s="11">
        <f t="shared" si="0"/>
        <v>53.3</v>
      </c>
    </row>
    <row r="51" s="4" customFormat="1" spans="1:8">
      <c r="A51" s="10" t="s">
        <v>63</v>
      </c>
      <c r="B51" s="10" t="str">
        <f>"31"</f>
        <v>31</v>
      </c>
      <c r="C51" s="10" t="str">
        <f>"17"</f>
        <v>17</v>
      </c>
      <c r="D51" s="10" t="str">
        <f>"20210143117"</f>
        <v>20210143117</v>
      </c>
      <c r="E51" s="10" t="s">
        <v>68</v>
      </c>
      <c r="F51" s="10">
        <v>58</v>
      </c>
      <c r="G51" s="10">
        <v>42</v>
      </c>
      <c r="H51" s="11">
        <f t="shared" si="0"/>
        <v>53.2</v>
      </c>
    </row>
    <row r="52" s="3" customFormat="1" spans="1:8">
      <c r="A52" s="10" t="s">
        <v>63</v>
      </c>
      <c r="B52" s="10" t="str">
        <f t="shared" ref="B52:B54" si="5">"30"</f>
        <v>30</v>
      </c>
      <c r="C52" s="10" t="str">
        <f>"18"</f>
        <v>18</v>
      </c>
      <c r="D52" s="10" t="str">
        <f>"20210143018"</f>
        <v>20210143018</v>
      </c>
      <c r="E52" s="10" t="s">
        <v>69</v>
      </c>
      <c r="F52" s="10">
        <v>47.5</v>
      </c>
      <c r="G52" s="10">
        <v>65</v>
      </c>
      <c r="H52" s="11">
        <f t="shared" si="0"/>
        <v>52.75</v>
      </c>
    </row>
    <row r="53" s="4" customFormat="1" spans="1:8">
      <c r="A53" s="10" t="s">
        <v>63</v>
      </c>
      <c r="B53" s="10" t="str">
        <f t="shared" si="5"/>
        <v>30</v>
      </c>
      <c r="C53" s="10" t="str">
        <f>"30"</f>
        <v>30</v>
      </c>
      <c r="D53" s="10" t="str">
        <f>"20210143030"</f>
        <v>20210143030</v>
      </c>
      <c r="E53" s="10" t="s">
        <v>70</v>
      </c>
      <c r="F53" s="10">
        <v>52.5</v>
      </c>
      <c r="G53" s="10">
        <v>52</v>
      </c>
      <c r="H53" s="11">
        <f t="shared" si="0"/>
        <v>52.35</v>
      </c>
    </row>
    <row r="54" s="4" customFormat="1" spans="1:8">
      <c r="A54" s="10" t="s">
        <v>63</v>
      </c>
      <c r="B54" s="10" t="str">
        <f t="shared" si="5"/>
        <v>30</v>
      </c>
      <c r="C54" s="10" t="str">
        <f>"29"</f>
        <v>29</v>
      </c>
      <c r="D54" s="10" t="str">
        <f>"20210143029"</f>
        <v>20210143029</v>
      </c>
      <c r="E54" s="10" t="s">
        <v>71</v>
      </c>
      <c r="F54" s="10">
        <v>46.5</v>
      </c>
      <c r="G54" s="10">
        <v>66</v>
      </c>
      <c r="H54" s="11">
        <f t="shared" si="0"/>
        <v>52.35</v>
      </c>
    </row>
    <row r="55" s="3" customFormat="1" spans="1:8">
      <c r="A55" s="10" t="s">
        <v>72</v>
      </c>
      <c r="B55" s="10" t="str">
        <f>"32"</f>
        <v>32</v>
      </c>
      <c r="C55" s="10" t="str">
        <f>"22"</f>
        <v>22</v>
      </c>
      <c r="D55" s="10" t="str">
        <f>"20210153222"</f>
        <v>20210153222</v>
      </c>
      <c r="E55" s="10" t="s">
        <v>73</v>
      </c>
      <c r="F55" s="10">
        <v>52</v>
      </c>
      <c r="G55" s="10">
        <v>66</v>
      </c>
      <c r="H55" s="11">
        <f t="shared" si="0"/>
        <v>56.2</v>
      </c>
    </row>
    <row r="56" s="3" customFormat="1" spans="1:8">
      <c r="A56" s="10" t="s">
        <v>72</v>
      </c>
      <c r="B56" s="10" t="str">
        <f>"33"</f>
        <v>33</v>
      </c>
      <c r="C56" s="10" t="str">
        <f>"19"</f>
        <v>19</v>
      </c>
      <c r="D56" s="10" t="str">
        <f>"20210153319"</f>
        <v>20210153319</v>
      </c>
      <c r="E56" s="10" t="s">
        <v>74</v>
      </c>
      <c r="F56" s="10">
        <v>55.5</v>
      </c>
      <c r="G56" s="10">
        <v>51</v>
      </c>
      <c r="H56" s="11">
        <f t="shared" si="0"/>
        <v>54.15</v>
      </c>
    </row>
    <row r="57" s="3" customFormat="1" spans="1:8">
      <c r="A57" s="10" t="s">
        <v>72</v>
      </c>
      <c r="B57" s="10" t="str">
        <f>"34"</f>
        <v>34</v>
      </c>
      <c r="C57" s="10" t="str">
        <f>"20"</f>
        <v>20</v>
      </c>
      <c r="D57" s="10" t="str">
        <f>"20210153420"</f>
        <v>20210153420</v>
      </c>
      <c r="E57" s="10" t="s">
        <v>75</v>
      </c>
      <c r="F57" s="10">
        <v>61</v>
      </c>
      <c r="G57" s="10">
        <v>33</v>
      </c>
      <c r="H57" s="11">
        <f t="shared" si="0"/>
        <v>52.6</v>
      </c>
    </row>
    <row r="58" s="4" customFormat="1" spans="1:8">
      <c r="A58" s="10" t="s">
        <v>76</v>
      </c>
      <c r="B58" s="10" t="str">
        <f>"36"</f>
        <v>36</v>
      </c>
      <c r="C58" s="10" t="str">
        <f>"17"</f>
        <v>17</v>
      </c>
      <c r="D58" s="10" t="str">
        <f>"20210163617"</f>
        <v>20210163617</v>
      </c>
      <c r="E58" s="10" t="s">
        <v>77</v>
      </c>
      <c r="F58" s="10">
        <v>52.5</v>
      </c>
      <c r="G58" s="10">
        <v>62</v>
      </c>
      <c r="H58" s="11">
        <f t="shared" si="0"/>
        <v>55.35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海波</cp:lastModifiedBy>
  <dcterms:created xsi:type="dcterms:W3CDTF">2021-08-16T07:49:00Z</dcterms:created>
  <dcterms:modified xsi:type="dcterms:W3CDTF">2021-08-16T09:57:12Z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5138DD4E4E9841E9AD5EFBA861967FE3</vt:lpwstr>
  </property>
  <property fmtid="{D5CDD505-2E9C-101B-9397-08002B2CF9AE}" pid="3" name="KSOProductBuildVer">
    <vt:lpwstr>2052-11.1.0.10700</vt:lpwstr>
  </property>
</Properties>
</file>