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拟聘名单" sheetId="1" r:id="rId1"/>
  </sheets>
  <definedNames>
    <definedName name="_xlnm._FilterDatabase" localSheetId="0" hidden="1">'拟聘名单'!$A$2:$G$79</definedName>
  </definedNames>
  <calcPr fullCalcOnLoad="1"/>
</workbook>
</file>

<file path=xl/sharedStrings.xml><?xml version="1.0" encoding="utf-8"?>
<sst xmlns="http://schemas.openxmlformats.org/spreadsheetml/2006/main" count="239" uniqueCount="58">
  <si>
    <t>2021年保亭黎族苗族自治县教师及医务人员招聘拟聘用人员名单</t>
  </si>
  <si>
    <t>序号</t>
  </si>
  <si>
    <t>姓名</t>
  </si>
  <si>
    <t>性别</t>
  </si>
  <si>
    <t>民族</t>
  </si>
  <si>
    <t>出生年月</t>
  </si>
  <si>
    <t>现户籍所在地</t>
  </si>
  <si>
    <t>学历</t>
  </si>
  <si>
    <t>招考岗位</t>
  </si>
  <si>
    <t>备注</t>
  </si>
  <si>
    <t>汉族</t>
  </si>
  <si>
    <t>海南儋州</t>
  </si>
  <si>
    <t>高中政治教师</t>
  </si>
  <si>
    <t>海南乐东</t>
  </si>
  <si>
    <t>高中数学教师</t>
  </si>
  <si>
    <t>黎族</t>
  </si>
  <si>
    <t>海南陵水</t>
  </si>
  <si>
    <t>高中体育教师</t>
  </si>
  <si>
    <t>海南屯昌</t>
  </si>
  <si>
    <t>高中生物教师</t>
  </si>
  <si>
    <t>海南澄迈</t>
  </si>
  <si>
    <t>高中历史教师</t>
  </si>
  <si>
    <t>海南海口</t>
  </si>
  <si>
    <t>海南文昌</t>
  </si>
  <si>
    <t>高中地理教师</t>
  </si>
  <si>
    <t>海南东方</t>
  </si>
  <si>
    <t>小学语文教师（全国）</t>
  </si>
  <si>
    <t>海南临高</t>
  </si>
  <si>
    <t>海南保亭</t>
  </si>
  <si>
    <t>小学语文教师（海南）</t>
  </si>
  <si>
    <t>海南昌江</t>
  </si>
  <si>
    <t>海南三亚</t>
  </si>
  <si>
    <t>河南驻马店</t>
  </si>
  <si>
    <t>小学数学教师（全国）</t>
  </si>
  <si>
    <t>海南万宁</t>
  </si>
  <si>
    <t>海南琼中</t>
  </si>
  <si>
    <t>小学数学教师（海南）</t>
  </si>
  <si>
    <t>苗族</t>
  </si>
  <si>
    <t>小学英语教师（全国）</t>
  </si>
  <si>
    <t>小学英语教师（海南）</t>
  </si>
  <si>
    <t>小学信息技术教师</t>
  </si>
  <si>
    <t>吉林乾安</t>
  </si>
  <si>
    <t>小学体育教师</t>
  </si>
  <si>
    <t>河北沧州</t>
  </si>
  <si>
    <t>小学美术教师</t>
  </si>
  <si>
    <t>浙江温州</t>
  </si>
  <si>
    <t>黑龙江大庆</t>
  </si>
  <si>
    <t>彝族</t>
  </si>
  <si>
    <t>四川叙永</t>
  </si>
  <si>
    <t>甘肃庆阳</t>
  </si>
  <si>
    <t>海南五指山</t>
  </si>
  <si>
    <t>小学音乐教师</t>
  </si>
  <si>
    <t>蒙古族</t>
  </si>
  <si>
    <t>北京昌平</t>
  </si>
  <si>
    <t>学前教育（全国）</t>
  </si>
  <si>
    <t>学前教育（海南）</t>
  </si>
  <si>
    <t>幼儿园医务人员</t>
  </si>
  <si>
    <t>活动中心音乐教师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</si>
</sst>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79"/>
  <sheetViews>
    <sheetView tabSelected="1" workbookViewId="0" topLeftCell="A1">
      <pane ySplit="2" topLeftCell="A39" activePane="bottomLeft" state="frozen"/>
      <selection pane="bottomLeft" activeCell="O69" sqref="O69"/>
    </sheetView>
  </sheetViews>
  <sheetFormatPr defaultColWidth="9.00390625" defaultRowHeight="30" customHeight="1"/>
  <cols>
    <col min="1" max="1" width="5.7109375" style="3" customWidth="1"/>
    <col min="2" max="2" width="9.7109375" style="3" customWidth="1"/>
    <col min="3" max="3" width="7.00390625" style="3" customWidth="1"/>
    <col min="4" max="4" width="8.140625" style="3" customWidth="1"/>
    <col min="5" max="5" width="10.57421875" style="4" customWidth="1"/>
    <col min="6" max="6" width="14.140625" style="3" customWidth="1"/>
    <col min="7" max="7" width="7.421875" style="3" customWidth="1"/>
    <col min="8" max="8" width="22.8515625" style="4" customWidth="1"/>
    <col min="9" max="232" width="9.00390625" style="3" customWidth="1"/>
  </cols>
  <sheetData>
    <row r="1" spans="1:9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3" t="s">
        <v>9</v>
      </c>
    </row>
    <row r="3" spans="1:9" ht="24" customHeight="1">
      <c r="A3" s="7">
        <v>1</v>
      </c>
      <c r="B3" s="8" t="str">
        <f>"谢浩玲"</f>
        <v>谢浩玲</v>
      </c>
      <c r="C3" s="8" t="str">
        <f>"女"</f>
        <v>女</v>
      </c>
      <c r="D3" s="8" t="s">
        <v>10</v>
      </c>
      <c r="E3" s="9">
        <v>1996.03</v>
      </c>
      <c r="F3" s="10" t="s">
        <v>11</v>
      </c>
      <c r="G3" s="10" t="str">
        <f aca="true" t="shared" si="0" ref="G3:G12">"本科"</f>
        <v>本科</v>
      </c>
      <c r="H3" s="10" t="s">
        <v>12</v>
      </c>
      <c r="I3" s="14"/>
    </row>
    <row r="4" spans="1:9" ht="24" customHeight="1">
      <c r="A4" s="7">
        <v>2</v>
      </c>
      <c r="B4" s="8" t="str">
        <f>"吉妹"</f>
        <v>吉妹</v>
      </c>
      <c r="C4" s="8" t="str">
        <f>"女"</f>
        <v>女</v>
      </c>
      <c r="D4" s="8" t="s">
        <v>10</v>
      </c>
      <c r="E4" s="9">
        <v>1996.04</v>
      </c>
      <c r="F4" s="10" t="s">
        <v>13</v>
      </c>
      <c r="G4" s="10" t="str">
        <f t="shared" si="0"/>
        <v>本科</v>
      </c>
      <c r="H4" s="10" t="s">
        <v>12</v>
      </c>
      <c r="I4" s="14"/>
    </row>
    <row r="5" spans="1:9" ht="24" customHeight="1">
      <c r="A5" s="7">
        <v>3</v>
      </c>
      <c r="B5" s="8" t="str">
        <f>"黄肖可"</f>
        <v>黄肖可</v>
      </c>
      <c r="C5" s="8" t="str">
        <f>"男"</f>
        <v>男</v>
      </c>
      <c r="D5" s="8" t="s">
        <v>10</v>
      </c>
      <c r="E5" s="9">
        <v>1996.08</v>
      </c>
      <c r="F5" s="10" t="s">
        <v>11</v>
      </c>
      <c r="G5" s="10" t="str">
        <f t="shared" si="0"/>
        <v>本科</v>
      </c>
      <c r="H5" s="10" t="s">
        <v>14</v>
      </c>
      <c r="I5" s="14"/>
    </row>
    <row r="6" spans="1:9" ht="24" customHeight="1">
      <c r="A6" s="7">
        <v>4</v>
      </c>
      <c r="B6" s="8" t="str">
        <f>"陈天丹"</f>
        <v>陈天丹</v>
      </c>
      <c r="C6" s="8" t="str">
        <f>"男"</f>
        <v>男</v>
      </c>
      <c r="D6" s="11" t="s">
        <v>15</v>
      </c>
      <c r="E6" s="9">
        <v>1994.09</v>
      </c>
      <c r="F6" s="10" t="s">
        <v>16</v>
      </c>
      <c r="G6" s="10" t="str">
        <f t="shared" si="0"/>
        <v>本科</v>
      </c>
      <c r="H6" s="10" t="s">
        <v>17</v>
      </c>
      <c r="I6" s="14"/>
    </row>
    <row r="7" spans="1:9" ht="24" customHeight="1">
      <c r="A7" s="7">
        <v>5</v>
      </c>
      <c r="B7" s="8" t="str">
        <f>"黎日燕"</f>
        <v>黎日燕</v>
      </c>
      <c r="C7" s="8" t="str">
        <f>"女"</f>
        <v>女</v>
      </c>
      <c r="D7" s="8" t="s">
        <v>10</v>
      </c>
      <c r="E7" s="9">
        <v>1993.04</v>
      </c>
      <c r="F7" s="10" t="s">
        <v>18</v>
      </c>
      <c r="G7" s="10" t="str">
        <f t="shared" si="0"/>
        <v>本科</v>
      </c>
      <c r="H7" s="10" t="s">
        <v>19</v>
      </c>
      <c r="I7" s="14"/>
    </row>
    <row r="8" spans="1:9" ht="24" customHeight="1">
      <c r="A8" s="7">
        <v>6</v>
      </c>
      <c r="B8" s="8" t="str">
        <f>"王才莲"</f>
        <v>王才莲</v>
      </c>
      <c r="C8" s="8" t="str">
        <f>"男"</f>
        <v>男</v>
      </c>
      <c r="D8" s="8" t="s">
        <v>10</v>
      </c>
      <c r="E8" s="9">
        <v>1991.02</v>
      </c>
      <c r="F8" s="10" t="s">
        <v>20</v>
      </c>
      <c r="G8" s="10" t="str">
        <f t="shared" si="0"/>
        <v>本科</v>
      </c>
      <c r="H8" s="10" t="s">
        <v>21</v>
      </c>
      <c r="I8" s="14"/>
    </row>
    <row r="9" spans="1:9" ht="24" customHeight="1">
      <c r="A9" s="7">
        <v>7</v>
      </c>
      <c r="B9" s="8" t="str">
        <f>"杜丹丹"</f>
        <v>杜丹丹</v>
      </c>
      <c r="C9" s="8" t="str">
        <f>"女"</f>
        <v>女</v>
      </c>
      <c r="D9" s="8" t="s">
        <v>10</v>
      </c>
      <c r="E9" s="9">
        <v>1996.08</v>
      </c>
      <c r="F9" s="10" t="s">
        <v>22</v>
      </c>
      <c r="G9" s="10" t="str">
        <f t="shared" si="0"/>
        <v>本科</v>
      </c>
      <c r="H9" s="10" t="s">
        <v>21</v>
      </c>
      <c r="I9" s="14"/>
    </row>
    <row r="10" spans="1:9" ht="24" customHeight="1">
      <c r="A10" s="7">
        <v>8</v>
      </c>
      <c r="B10" s="8" t="str">
        <f>"林觉聘"</f>
        <v>林觉聘</v>
      </c>
      <c r="C10" s="8" t="str">
        <f>"男"</f>
        <v>男</v>
      </c>
      <c r="D10" s="8" t="s">
        <v>10</v>
      </c>
      <c r="E10" s="9">
        <v>1995.1</v>
      </c>
      <c r="F10" s="10" t="s">
        <v>23</v>
      </c>
      <c r="G10" s="10" t="str">
        <f t="shared" si="0"/>
        <v>本科</v>
      </c>
      <c r="H10" s="10" t="s">
        <v>24</v>
      </c>
      <c r="I10" s="14"/>
    </row>
    <row r="11" spans="1:9" ht="24" customHeight="1">
      <c r="A11" s="7">
        <v>9</v>
      </c>
      <c r="B11" s="8" t="str">
        <f>"庄丽株"</f>
        <v>庄丽株</v>
      </c>
      <c r="C11" s="8" t="str">
        <f>"女"</f>
        <v>女</v>
      </c>
      <c r="D11" s="8" t="s">
        <v>10</v>
      </c>
      <c r="E11" s="9">
        <v>1996.02</v>
      </c>
      <c r="F11" s="10" t="s">
        <v>25</v>
      </c>
      <c r="G11" s="10" t="str">
        <f t="shared" si="0"/>
        <v>本科</v>
      </c>
      <c r="H11" s="10" t="s">
        <v>24</v>
      </c>
      <c r="I11" s="14"/>
    </row>
    <row r="12" spans="1:9" s="2" customFormat="1" ht="24" customHeight="1">
      <c r="A12" s="7">
        <v>10</v>
      </c>
      <c r="B12" s="8" t="str">
        <f>"郭教薇"</f>
        <v>郭教薇</v>
      </c>
      <c r="C12" s="8" t="str">
        <f>"女"</f>
        <v>女</v>
      </c>
      <c r="D12" s="8" t="s">
        <v>10</v>
      </c>
      <c r="E12" s="9">
        <v>1995.07</v>
      </c>
      <c r="F12" s="10" t="s">
        <v>25</v>
      </c>
      <c r="G12" s="10" t="str">
        <f t="shared" si="0"/>
        <v>本科</v>
      </c>
      <c r="H12" s="10" t="s">
        <v>24</v>
      </c>
      <c r="I12" s="15"/>
    </row>
    <row r="13" spans="1:9" ht="24" customHeight="1">
      <c r="A13" s="7">
        <v>11</v>
      </c>
      <c r="B13" s="8" t="str">
        <f>"田卫平"</f>
        <v>田卫平</v>
      </c>
      <c r="C13" s="8" t="str">
        <f>"女"</f>
        <v>女</v>
      </c>
      <c r="D13" s="8" t="s">
        <v>10</v>
      </c>
      <c r="E13" s="9">
        <v>1987.11</v>
      </c>
      <c r="F13" s="10" t="s">
        <v>22</v>
      </c>
      <c r="G13" s="10" t="str">
        <f>"大专"</f>
        <v>大专</v>
      </c>
      <c r="H13" s="10" t="s">
        <v>26</v>
      </c>
      <c r="I13" s="14"/>
    </row>
    <row r="14" spans="1:9" ht="24" customHeight="1">
      <c r="A14" s="7">
        <v>12</v>
      </c>
      <c r="B14" s="8" t="str">
        <f>"符开霞"</f>
        <v>符开霞</v>
      </c>
      <c r="C14" s="8" t="str">
        <f>"女"</f>
        <v>女</v>
      </c>
      <c r="D14" s="8" t="s">
        <v>10</v>
      </c>
      <c r="E14" s="9">
        <v>1999.08</v>
      </c>
      <c r="F14" s="10" t="str">
        <f>"海南东方"</f>
        <v>海南东方</v>
      </c>
      <c r="G14" s="10" t="str">
        <f>"本科"</f>
        <v>本科</v>
      </c>
      <c r="H14" s="10" t="s">
        <v>26</v>
      </c>
      <c r="I14" s="14"/>
    </row>
    <row r="15" spans="1:9" ht="24" customHeight="1">
      <c r="A15" s="7">
        <v>13</v>
      </c>
      <c r="B15" s="8" t="str">
        <f>"王鸿"</f>
        <v>王鸿</v>
      </c>
      <c r="C15" s="8" t="str">
        <f>"男"</f>
        <v>男</v>
      </c>
      <c r="D15" s="8" t="s">
        <v>10</v>
      </c>
      <c r="E15" s="9">
        <v>1997.09</v>
      </c>
      <c r="F15" s="10" t="s">
        <v>18</v>
      </c>
      <c r="G15" s="10" t="str">
        <f>"大专"</f>
        <v>大专</v>
      </c>
      <c r="H15" s="10" t="s">
        <v>26</v>
      </c>
      <c r="I15" s="14"/>
    </row>
    <row r="16" spans="1:9" ht="24" customHeight="1">
      <c r="A16" s="7">
        <v>14</v>
      </c>
      <c r="B16" s="8" t="str">
        <f>"符绿梅"</f>
        <v>符绿梅</v>
      </c>
      <c r="C16" s="8" t="str">
        <f>"女"</f>
        <v>女</v>
      </c>
      <c r="D16" s="8" t="s">
        <v>10</v>
      </c>
      <c r="E16" s="9">
        <v>1997.09</v>
      </c>
      <c r="F16" s="10" t="s">
        <v>11</v>
      </c>
      <c r="G16" s="10" t="str">
        <f>"本科"</f>
        <v>本科</v>
      </c>
      <c r="H16" s="10" t="s">
        <v>26</v>
      </c>
      <c r="I16" s="14"/>
    </row>
    <row r="17" spans="1:9" ht="24" customHeight="1">
      <c r="A17" s="7">
        <v>15</v>
      </c>
      <c r="B17" s="8" t="str">
        <f>"王琼变"</f>
        <v>王琼变</v>
      </c>
      <c r="C17" s="8" t="str">
        <f>"女"</f>
        <v>女</v>
      </c>
      <c r="D17" s="8" t="s">
        <v>10</v>
      </c>
      <c r="E17" s="9">
        <v>1996.12</v>
      </c>
      <c r="F17" s="10" t="s">
        <v>27</v>
      </c>
      <c r="G17" s="10" t="str">
        <f>"本科"</f>
        <v>本科</v>
      </c>
      <c r="H17" s="10" t="s">
        <v>26</v>
      </c>
      <c r="I17" s="14"/>
    </row>
    <row r="18" spans="1:9" ht="24" customHeight="1">
      <c r="A18" s="7">
        <v>16</v>
      </c>
      <c r="B18" s="8" t="str">
        <f>"陈琪"</f>
        <v>陈琪</v>
      </c>
      <c r="C18" s="8" t="str">
        <f>"女"</f>
        <v>女</v>
      </c>
      <c r="D18" s="11" t="s">
        <v>15</v>
      </c>
      <c r="E18" s="9">
        <v>1997.12</v>
      </c>
      <c r="F18" s="10" t="s">
        <v>28</v>
      </c>
      <c r="G18" s="10" t="str">
        <f>"本科"</f>
        <v>本科</v>
      </c>
      <c r="H18" s="10" t="s">
        <v>29</v>
      </c>
      <c r="I18" s="14"/>
    </row>
    <row r="19" spans="1:9" ht="24" customHeight="1">
      <c r="A19" s="7">
        <v>17</v>
      </c>
      <c r="B19" s="8" t="str">
        <f>"石小康"</f>
        <v>石小康</v>
      </c>
      <c r="C19" s="8" t="str">
        <f>"女"</f>
        <v>女</v>
      </c>
      <c r="D19" s="11" t="s">
        <v>15</v>
      </c>
      <c r="E19" s="9">
        <v>1996.05</v>
      </c>
      <c r="F19" s="10" t="s">
        <v>28</v>
      </c>
      <c r="G19" s="10" t="str">
        <f>"本科"</f>
        <v>本科</v>
      </c>
      <c r="H19" s="10" t="s">
        <v>29</v>
      </c>
      <c r="I19" s="14"/>
    </row>
    <row r="20" spans="1:9" ht="24" customHeight="1">
      <c r="A20" s="7">
        <v>18</v>
      </c>
      <c r="B20" s="8" t="str">
        <f>"符乃仁"</f>
        <v>符乃仁</v>
      </c>
      <c r="C20" s="8" t="str">
        <f>"男"</f>
        <v>男</v>
      </c>
      <c r="D20" s="11" t="s">
        <v>15</v>
      </c>
      <c r="E20" s="9">
        <v>1994.11</v>
      </c>
      <c r="F20" s="10" t="s">
        <v>30</v>
      </c>
      <c r="G20" s="10" t="str">
        <f>"大专"</f>
        <v>大专</v>
      </c>
      <c r="H20" s="10" t="s">
        <v>29</v>
      </c>
      <c r="I20" s="14"/>
    </row>
    <row r="21" spans="1:9" ht="24" customHeight="1">
      <c r="A21" s="7">
        <v>19</v>
      </c>
      <c r="B21" s="8" t="str">
        <f>"周孝萍"</f>
        <v>周孝萍</v>
      </c>
      <c r="C21" s="8" t="str">
        <f aca="true" t="shared" si="1" ref="C21:C27">"女"</f>
        <v>女</v>
      </c>
      <c r="D21" s="11" t="s">
        <v>15</v>
      </c>
      <c r="E21" s="9">
        <v>1995.02</v>
      </c>
      <c r="F21" s="10" t="s">
        <v>31</v>
      </c>
      <c r="G21" s="10" t="str">
        <f>"本科"</f>
        <v>本科</v>
      </c>
      <c r="H21" s="10" t="s">
        <v>29</v>
      </c>
      <c r="I21" s="14"/>
    </row>
    <row r="22" spans="1:9" ht="24" customHeight="1">
      <c r="A22" s="7">
        <v>20</v>
      </c>
      <c r="B22" s="8" t="str">
        <f>"刘玲玲"</f>
        <v>刘玲玲</v>
      </c>
      <c r="C22" s="8" t="str">
        <f t="shared" si="1"/>
        <v>女</v>
      </c>
      <c r="D22" s="8" t="s">
        <v>10</v>
      </c>
      <c r="E22" s="9">
        <v>1994.08</v>
      </c>
      <c r="F22" s="10" t="s">
        <v>32</v>
      </c>
      <c r="G22" s="10" t="str">
        <f>"本科"</f>
        <v>本科</v>
      </c>
      <c r="H22" s="10" t="s">
        <v>33</v>
      </c>
      <c r="I22" s="14"/>
    </row>
    <row r="23" spans="1:9" ht="24" customHeight="1">
      <c r="A23" s="7">
        <v>21</v>
      </c>
      <c r="B23" s="8" t="str">
        <f>"冯红娜"</f>
        <v>冯红娜</v>
      </c>
      <c r="C23" s="8" t="str">
        <f t="shared" si="1"/>
        <v>女</v>
      </c>
      <c r="D23" s="8" t="s">
        <v>10</v>
      </c>
      <c r="E23" s="9">
        <v>1994.03</v>
      </c>
      <c r="F23" s="10" t="s">
        <v>34</v>
      </c>
      <c r="G23" s="10" t="str">
        <f>"本科"</f>
        <v>本科</v>
      </c>
      <c r="H23" s="10" t="s">
        <v>33</v>
      </c>
      <c r="I23" s="14"/>
    </row>
    <row r="24" spans="1:232" s="2" customFormat="1" ht="24" customHeight="1">
      <c r="A24" s="7">
        <v>22</v>
      </c>
      <c r="B24" s="8" t="str">
        <f>"赵香翠"</f>
        <v>赵香翠</v>
      </c>
      <c r="C24" s="8" t="str">
        <f t="shared" si="1"/>
        <v>女</v>
      </c>
      <c r="D24" s="8" t="s">
        <v>10</v>
      </c>
      <c r="E24" s="9">
        <v>1996.04</v>
      </c>
      <c r="F24" s="10" t="s">
        <v>25</v>
      </c>
      <c r="G24" s="10" t="str">
        <f>"本科"</f>
        <v>本科</v>
      </c>
      <c r="H24" s="10" t="s">
        <v>33</v>
      </c>
      <c r="I24" s="1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</row>
    <row r="25" spans="1:232" ht="24" customHeight="1">
      <c r="A25" s="7">
        <v>23</v>
      </c>
      <c r="B25" s="8" t="str">
        <f>"王小云"</f>
        <v>王小云</v>
      </c>
      <c r="C25" s="8" t="str">
        <f t="shared" si="1"/>
        <v>女</v>
      </c>
      <c r="D25" s="8" t="s">
        <v>10</v>
      </c>
      <c r="E25" s="9">
        <v>1995.07</v>
      </c>
      <c r="F25" s="10" t="s">
        <v>20</v>
      </c>
      <c r="G25" s="10" t="str">
        <f>"大专"</f>
        <v>大专</v>
      </c>
      <c r="H25" s="10" t="s">
        <v>33</v>
      </c>
      <c r="I25" s="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</row>
    <row r="26" spans="1:9" ht="24" customHeight="1">
      <c r="A26" s="7">
        <v>24</v>
      </c>
      <c r="B26" s="8" t="str">
        <f>"李敏"</f>
        <v>李敏</v>
      </c>
      <c r="C26" s="8" t="str">
        <f t="shared" si="1"/>
        <v>女</v>
      </c>
      <c r="D26" s="8" t="s">
        <v>10</v>
      </c>
      <c r="E26" s="9">
        <v>1994.1</v>
      </c>
      <c r="F26" s="10" t="s">
        <v>34</v>
      </c>
      <c r="G26" s="10" t="str">
        <f>"本科"</f>
        <v>本科</v>
      </c>
      <c r="H26" s="10" t="s">
        <v>33</v>
      </c>
      <c r="I26" s="14"/>
    </row>
    <row r="27" spans="1:9" ht="24" customHeight="1">
      <c r="A27" s="7">
        <v>25</v>
      </c>
      <c r="B27" s="8" t="str">
        <f>"黄燕玲"</f>
        <v>黄燕玲</v>
      </c>
      <c r="C27" s="8" t="str">
        <f t="shared" si="1"/>
        <v>女</v>
      </c>
      <c r="D27" s="11" t="s">
        <v>15</v>
      </c>
      <c r="E27" s="9">
        <v>1989.07</v>
      </c>
      <c r="F27" s="10" t="s">
        <v>35</v>
      </c>
      <c r="G27" s="10" t="str">
        <f>"本科"</f>
        <v>本科</v>
      </c>
      <c r="H27" s="10" t="s">
        <v>36</v>
      </c>
      <c r="I27" s="14"/>
    </row>
    <row r="28" spans="1:9" ht="24" customHeight="1">
      <c r="A28" s="7">
        <v>26</v>
      </c>
      <c r="B28" s="8" t="str">
        <f>"吴啟军"</f>
        <v>吴啟军</v>
      </c>
      <c r="C28" s="8" t="str">
        <f>"男"</f>
        <v>男</v>
      </c>
      <c r="D28" s="11" t="s">
        <v>15</v>
      </c>
      <c r="E28" s="9">
        <v>1988.07</v>
      </c>
      <c r="F28" s="10" t="s">
        <v>13</v>
      </c>
      <c r="G28" s="10" t="str">
        <f>"大专"</f>
        <v>大专</v>
      </c>
      <c r="H28" s="10" t="s">
        <v>36</v>
      </c>
      <c r="I28" s="14"/>
    </row>
    <row r="29" spans="1:9" ht="24" customHeight="1">
      <c r="A29" s="7">
        <v>27</v>
      </c>
      <c r="B29" s="8" t="str">
        <f>"邓少平"</f>
        <v>邓少平</v>
      </c>
      <c r="C29" s="8" t="str">
        <f aca="true" t="shared" si="2" ref="C29:C44">"女"</f>
        <v>女</v>
      </c>
      <c r="D29" s="11" t="s">
        <v>37</v>
      </c>
      <c r="E29" s="9">
        <v>1998.07</v>
      </c>
      <c r="F29" s="10" t="s">
        <v>34</v>
      </c>
      <c r="G29" s="10" t="str">
        <f>"大专"</f>
        <v>大专</v>
      </c>
      <c r="H29" s="10" t="s">
        <v>36</v>
      </c>
      <c r="I29" s="14"/>
    </row>
    <row r="30" spans="1:9" ht="24" customHeight="1">
      <c r="A30" s="7">
        <v>28</v>
      </c>
      <c r="B30" s="8" t="str">
        <f>"冯丽朱"</f>
        <v>冯丽朱</v>
      </c>
      <c r="C30" s="8" t="str">
        <f t="shared" si="2"/>
        <v>女</v>
      </c>
      <c r="D30" s="8" t="s">
        <v>10</v>
      </c>
      <c r="E30" s="9">
        <v>1994.07</v>
      </c>
      <c r="F30" s="10" t="s">
        <v>22</v>
      </c>
      <c r="G30" s="10" t="str">
        <f aca="true" t="shared" si="3" ref="G30:G59">"本科"</f>
        <v>本科</v>
      </c>
      <c r="H30" s="10" t="s">
        <v>38</v>
      </c>
      <c r="I30" s="14"/>
    </row>
    <row r="31" spans="1:9" ht="24" customHeight="1">
      <c r="A31" s="7">
        <v>29</v>
      </c>
      <c r="B31" s="8" t="str">
        <f>"陈颖"</f>
        <v>陈颖</v>
      </c>
      <c r="C31" s="8" t="str">
        <f t="shared" si="2"/>
        <v>女</v>
      </c>
      <c r="D31" s="8" t="s">
        <v>10</v>
      </c>
      <c r="E31" s="9">
        <v>1990.04</v>
      </c>
      <c r="F31" s="10" t="s">
        <v>11</v>
      </c>
      <c r="G31" s="10" t="str">
        <f t="shared" si="3"/>
        <v>本科</v>
      </c>
      <c r="H31" s="10" t="s">
        <v>38</v>
      </c>
      <c r="I31" s="14"/>
    </row>
    <row r="32" spans="1:9" ht="24" customHeight="1">
      <c r="A32" s="7">
        <v>30</v>
      </c>
      <c r="B32" s="8" t="str">
        <f>"林芳妃"</f>
        <v>林芳妃</v>
      </c>
      <c r="C32" s="8" t="str">
        <f t="shared" si="2"/>
        <v>女</v>
      </c>
      <c r="D32" s="8" t="s">
        <v>10</v>
      </c>
      <c r="E32" s="9">
        <v>1996.05</v>
      </c>
      <c r="F32" s="10" t="s">
        <v>23</v>
      </c>
      <c r="G32" s="10" t="str">
        <f t="shared" si="3"/>
        <v>本科</v>
      </c>
      <c r="H32" s="10" t="s">
        <v>38</v>
      </c>
      <c r="I32" s="14"/>
    </row>
    <row r="33" spans="1:9" ht="24" customHeight="1">
      <c r="A33" s="7">
        <v>31</v>
      </c>
      <c r="B33" s="8" t="str">
        <f>"韦力"</f>
        <v>韦力</v>
      </c>
      <c r="C33" s="8" t="str">
        <f t="shared" si="2"/>
        <v>女</v>
      </c>
      <c r="D33" s="8" t="s">
        <v>10</v>
      </c>
      <c r="E33" s="9">
        <v>1998.09</v>
      </c>
      <c r="F33" s="10" t="s">
        <v>31</v>
      </c>
      <c r="G33" s="10" t="str">
        <f t="shared" si="3"/>
        <v>本科</v>
      </c>
      <c r="H33" s="10" t="s">
        <v>38</v>
      </c>
      <c r="I33" s="14"/>
    </row>
    <row r="34" spans="1:9" ht="24" customHeight="1">
      <c r="A34" s="7">
        <v>32</v>
      </c>
      <c r="B34" s="8" t="str">
        <f>"刘新宇"</f>
        <v>刘新宇</v>
      </c>
      <c r="C34" s="8" t="str">
        <f t="shared" si="2"/>
        <v>女</v>
      </c>
      <c r="D34" s="8" t="s">
        <v>10</v>
      </c>
      <c r="E34" s="9">
        <v>1988.02</v>
      </c>
      <c r="F34" s="10" t="s">
        <v>34</v>
      </c>
      <c r="G34" s="10" t="str">
        <f t="shared" si="3"/>
        <v>本科</v>
      </c>
      <c r="H34" s="10" t="s">
        <v>38</v>
      </c>
      <c r="I34" s="14"/>
    </row>
    <row r="35" spans="1:9" ht="24" customHeight="1">
      <c r="A35" s="7">
        <v>33</v>
      </c>
      <c r="B35" s="8" t="str">
        <f>"董钰洁"</f>
        <v>董钰洁</v>
      </c>
      <c r="C35" s="8" t="str">
        <f t="shared" si="2"/>
        <v>女</v>
      </c>
      <c r="D35" s="11" t="s">
        <v>15</v>
      </c>
      <c r="E35" s="9">
        <v>1997.1</v>
      </c>
      <c r="F35" s="10" t="s">
        <v>31</v>
      </c>
      <c r="G35" s="10" t="str">
        <f t="shared" si="3"/>
        <v>本科</v>
      </c>
      <c r="H35" s="10" t="s">
        <v>39</v>
      </c>
      <c r="I35" s="14"/>
    </row>
    <row r="36" spans="1:9" ht="24" customHeight="1">
      <c r="A36" s="7">
        <v>34</v>
      </c>
      <c r="B36" s="8" t="str">
        <f>"卢裕月"</f>
        <v>卢裕月</v>
      </c>
      <c r="C36" s="8" t="str">
        <f t="shared" si="2"/>
        <v>女</v>
      </c>
      <c r="D36" s="11" t="s">
        <v>15</v>
      </c>
      <c r="E36" s="9">
        <v>1995.05</v>
      </c>
      <c r="F36" s="10" t="s">
        <v>34</v>
      </c>
      <c r="G36" s="10" t="str">
        <f t="shared" si="3"/>
        <v>本科</v>
      </c>
      <c r="H36" s="10" t="s">
        <v>39</v>
      </c>
      <c r="I36" s="14"/>
    </row>
    <row r="37" spans="1:9" ht="24" customHeight="1">
      <c r="A37" s="7">
        <v>35</v>
      </c>
      <c r="B37" s="8" t="str">
        <f>"龙瑜"</f>
        <v>龙瑜</v>
      </c>
      <c r="C37" s="8" t="str">
        <f t="shared" si="2"/>
        <v>女</v>
      </c>
      <c r="D37" s="11" t="s">
        <v>15</v>
      </c>
      <c r="E37" s="9">
        <v>1998.06</v>
      </c>
      <c r="F37" s="10" t="s">
        <v>16</v>
      </c>
      <c r="G37" s="10" t="str">
        <f t="shared" si="3"/>
        <v>本科</v>
      </c>
      <c r="H37" s="10" t="s">
        <v>39</v>
      </c>
      <c r="I37" s="14"/>
    </row>
    <row r="38" spans="1:9" ht="24" customHeight="1">
      <c r="A38" s="7">
        <v>36</v>
      </c>
      <c r="B38" s="8" t="str">
        <f>"邓小雯"</f>
        <v>邓小雯</v>
      </c>
      <c r="C38" s="8" t="str">
        <f t="shared" si="2"/>
        <v>女</v>
      </c>
      <c r="D38" s="8" t="s">
        <v>10</v>
      </c>
      <c r="E38" s="9">
        <v>1993.1</v>
      </c>
      <c r="F38" s="10" t="s">
        <v>31</v>
      </c>
      <c r="G38" s="10" t="str">
        <f t="shared" si="3"/>
        <v>本科</v>
      </c>
      <c r="H38" s="10" t="s">
        <v>40</v>
      </c>
      <c r="I38" s="14"/>
    </row>
    <row r="39" spans="1:9" ht="24" customHeight="1">
      <c r="A39" s="7">
        <v>37</v>
      </c>
      <c r="B39" s="8" t="str">
        <f>"王芳"</f>
        <v>王芳</v>
      </c>
      <c r="C39" s="8" t="str">
        <f t="shared" si="2"/>
        <v>女</v>
      </c>
      <c r="D39" s="8" t="s">
        <v>10</v>
      </c>
      <c r="E39" s="9">
        <v>1997.09</v>
      </c>
      <c r="F39" s="10" t="s">
        <v>13</v>
      </c>
      <c r="G39" s="10" t="str">
        <f t="shared" si="3"/>
        <v>本科</v>
      </c>
      <c r="H39" s="10" t="s">
        <v>40</v>
      </c>
      <c r="I39" s="14"/>
    </row>
    <row r="40" spans="1:9" ht="24" customHeight="1">
      <c r="A40" s="7">
        <v>38</v>
      </c>
      <c r="B40" s="8" t="str">
        <f>"符东梅"</f>
        <v>符东梅</v>
      </c>
      <c r="C40" s="8" t="str">
        <f t="shared" si="2"/>
        <v>女</v>
      </c>
      <c r="D40" s="8" t="s">
        <v>10</v>
      </c>
      <c r="E40" s="9">
        <v>1996.04</v>
      </c>
      <c r="F40" s="10" t="s">
        <v>11</v>
      </c>
      <c r="G40" s="10" t="str">
        <f t="shared" si="3"/>
        <v>本科</v>
      </c>
      <c r="H40" s="10" t="s">
        <v>40</v>
      </c>
      <c r="I40" s="14"/>
    </row>
    <row r="41" spans="1:9" ht="24" customHeight="1">
      <c r="A41" s="7">
        <v>39</v>
      </c>
      <c r="B41" s="8" t="str">
        <f>"王娟"</f>
        <v>王娟</v>
      </c>
      <c r="C41" s="8" t="str">
        <f t="shared" si="2"/>
        <v>女</v>
      </c>
      <c r="D41" s="8" t="s">
        <v>10</v>
      </c>
      <c r="E41" s="9">
        <v>1986.11</v>
      </c>
      <c r="F41" s="10" t="s">
        <v>41</v>
      </c>
      <c r="G41" s="10" t="str">
        <f t="shared" si="3"/>
        <v>本科</v>
      </c>
      <c r="H41" s="10" t="s">
        <v>40</v>
      </c>
      <c r="I41" s="14"/>
    </row>
    <row r="42" spans="1:9" ht="24" customHeight="1">
      <c r="A42" s="7">
        <v>40</v>
      </c>
      <c r="B42" s="8" t="str">
        <f>"陈孟玉"</f>
        <v>陈孟玉</v>
      </c>
      <c r="C42" s="8" t="str">
        <f t="shared" si="2"/>
        <v>女</v>
      </c>
      <c r="D42" s="8" t="s">
        <v>10</v>
      </c>
      <c r="E42" s="9">
        <v>1995.11</v>
      </c>
      <c r="F42" s="10" t="s">
        <v>34</v>
      </c>
      <c r="G42" s="10" t="str">
        <f t="shared" si="3"/>
        <v>本科</v>
      </c>
      <c r="H42" s="10" t="s">
        <v>40</v>
      </c>
      <c r="I42" s="14"/>
    </row>
    <row r="43" spans="1:9" ht="24" customHeight="1">
      <c r="A43" s="7">
        <v>41</v>
      </c>
      <c r="B43" s="8" t="str">
        <f>"符克泥"</f>
        <v>符克泥</v>
      </c>
      <c r="C43" s="8" t="str">
        <f t="shared" si="2"/>
        <v>女</v>
      </c>
      <c r="D43" s="11" t="s">
        <v>15</v>
      </c>
      <c r="E43" s="9">
        <v>1995.08</v>
      </c>
      <c r="F43" s="10" t="s">
        <v>11</v>
      </c>
      <c r="G43" s="10" t="str">
        <f t="shared" si="3"/>
        <v>本科</v>
      </c>
      <c r="H43" s="10" t="s">
        <v>40</v>
      </c>
      <c r="I43" s="14"/>
    </row>
    <row r="44" spans="1:9" ht="24" customHeight="1">
      <c r="A44" s="7">
        <v>42</v>
      </c>
      <c r="B44" s="8" t="str">
        <f>"戴华楠"</f>
        <v>戴华楠</v>
      </c>
      <c r="C44" s="8" t="str">
        <f t="shared" si="2"/>
        <v>女</v>
      </c>
      <c r="D44" s="8" t="s">
        <v>10</v>
      </c>
      <c r="E44" s="9">
        <v>1995.11</v>
      </c>
      <c r="F44" s="10" t="s">
        <v>18</v>
      </c>
      <c r="G44" s="10" t="str">
        <f t="shared" si="3"/>
        <v>本科</v>
      </c>
      <c r="H44" s="10" t="s">
        <v>40</v>
      </c>
      <c r="I44" s="14"/>
    </row>
    <row r="45" spans="1:9" ht="24" customHeight="1">
      <c r="A45" s="7">
        <v>43</v>
      </c>
      <c r="B45" s="8" t="str">
        <f>"谢自才"</f>
        <v>谢自才</v>
      </c>
      <c r="C45" s="8" t="str">
        <f>"男"</f>
        <v>男</v>
      </c>
      <c r="D45" s="8" t="s">
        <v>10</v>
      </c>
      <c r="E45" s="9">
        <v>1994.12</v>
      </c>
      <c r="F45" s="10" t="s">
        <v>22</v>
      </c>
      <c r="G45" s="10" t="str">
        <f t="shared" si="3"/>
        <v>本科</v>
      </c>
      <c r="H45" s="10" t="s">
        <v>42</v>
      </c>
      <c r="I45" s="14"/>
    </row>
    <row r="46" spans="1:9" ht="24" customHeight="1">
      <c r="A46" s="7">
        <v>44</v>
      </c>
      <c r="B46" s="8" t="str">
        <f>"胡昌奎"</f>
        <v>胡昌奎</v>
      </c>
      <c r="C46" s="8" t="str">
        <f>"男"</f>
        <v>男</v>
      </c>
      <c r="D46" s="11" t="s">
        <v>15</v>
      </c>
      <c r="E46" s="9">
        <v>1995.03</v>
      </c>
      <c r="F46" s="10" t="s">
        <v>16</v>
      </c>
      <c r="G46" s="10" t="str">
        <f t="shared" si="3"/>
        <v>本科</v>
      </c>
      <c r="H46" s="10" t="s">
        <v>42</v>
      </c>
      <c r="I46" s="14"/>
    </row>
    <row r="47" spans="1:9" ht="24" customHeight="1">
      <c r="A47" s="7">
        <v>45</v>
      </c>
      <c r="B47" s="8" t="str">
        <f>"黄在龙"</f>
        <v>黄在龙</v>
      </c>
      <c r="C47" s="8" t="str">
        <f>"男"</f>
        <v>男</v>
      </c>
      <c r="D47" s="8" t="s">
        <v>10</v>
      </c>
      <c r="E47" s="9">
        <v>1997.08</v>
      </c>
      <c r="F47" s="10" t="s">
        <v>20</v>
      </c>
      <c r="G47" s="10" t="str">
        <f t="shared" si="3"/>
        <v>本科</v>
      </c>
      <c r="H47" s="10" t="s">
        <v>42</v>
      </c>
      <c r="I47" s="14"/>
    </row>
    <row r="48" spans="1:9" ht="24" customHeight="1">
      <c r="A48" s="7">
        <v>46</v>
      </c>
      <c r="B48" s="8" t="str">
        <f>"符作衍"</f>
        <v>符作衍</v>
      </c>
      <c r="C48" s="8" t="str">
        <f>"男"</f>
        <v>男</v>
      </c>
      <c r="D48" s="11" t="s">
        <v>15</v>
      </c>
      <c r="E48" s="9">
        <v>1998.01</v>
      </c>
      <c r="F48" s="10" t="s">
        <v>11</v>
      </c>
      <c r="G48" s="10" t="str">
        <f t="shared" si="3"/>
        <v>本科</v>
      </c>
      <c r="H48" s="10" t="s">
        <v>42</v>
      </c>
      <c r="I48" s="14"/>
    </row>
    <row r="49" spans="1:9" ht="24" customHeight="1">
      <c r="A49" s="7">
        <v>47</v>
      </c>
      <c r="B49" s="8" t="str">
        <f>"黄雪贞"</f>
        <v>黄雪贞</v>
      </c>
      <c r="C49" s="8" t="str">
        <f>"女"</f>
        <v>女</v>
      </c>
      <c r="D49" s="8" t="s">
        <v>10</v>
      </c>
      <c r="E49" s="9">
        <v>1994.11</v>
      </c>
      <c r="F49" s="10" t="s">
        <v>11</v>
      </c>
      <c r="G49" s="10" t="str">
        <f t="shared" si="3"/>
        <v>本科</v>
      </c>
      <c r="H49" s="10" t="s">
        <v>42</v>
      </c>
      <c r="I49" s="14"/>
    </row>
    <row r="50" spans="1:9" ht="24" customHeight="1">
      <c r="A50" s="7">
        <v>48</v>
      </c>
      <c r="B50" s="8" t="str">
        <f>"卓多飞"</f>
        <v>卓多飞</v>
      </c>
      <c r="C50" s="8" t="str">
        <f>"男"</f>
        <v>男</v>
      </c>
      <c r="D50" s="8" t="s">
        <v>10</v>
      </c>
      <c r="E50" s="9">
        <v>1994.08</v>
      </c>
      <c r="F50" s="10" t="s">
        <v>34</v>
      </c>
      <c r="G50" s="10" t="str">
        <f t="shared" si="3"/>
        <v>本科</v>
      </c>
      <c r="H50" s="10" t="s">
        <v>42</v>
      </c>
      <c r="I50" s="14"/>
    </row>
    <row r="51" spans="1:9" ht="24" customHeight="1">
      <c r="A51" s="7">
        <v>49</v>
      </c>
      <c r="B51" s="8" t="str">
        <f>"王齐程"</f>
        <v>王齐程</v>
      </c>
      <c r="C51" s="8" t="str">
        <f>"男"</f>
        <v>男</v>
      </c>
      <c r="D51" s="8" t="s">
        <v>10</v>
      </c>
      <c r="E51" s="9">
        <v>1995.12</v>
      </c>
      <c r="F51" s="10" t="s">
        <v>16</v>
      </c>
      <c r="G51" s="10" t="str">
        <f t="shared" si="3"/>
        <v>本科</v>
      </c>
      <c r="H51" s="10" t="s">
        <v>42</v>
      </c>
      <c r="I51" s="14"/>
    </row>
    <row r="52" spans="1:9" ht="24" customHeight="1">
      <c r="A52" s="7">
        <v>50</v>
      </c>
      <c r="B52" s="8" t="str">
        <f>"姬伦伦"</f>
        <v>姬伦伦</v>
      </c>
      <c r="C52" s="8" t="str">
        <f>"女"</f>
        <v>女</v>
      </c>
      <c r="D52" s="8" t="s">
        <v>10</v>
      </c>
      <c r="E52" s="9">
        <v>1989.1</v>
      </c>
      <c r="F52" s="10" t="s">
        <v>43</v>
      </c>
      <c r="G52" s="10" t="str">
        <f t="shared" si="3"/>
        <v>本科</v>
      </c>
      <c r="H52" s="10" t="s">
        <v>44</v>
      </c>
      <c r="I52" s="14"/>
    </row>
    <row r="53" spans="1:9" ht="24" customHeight="1">
      <c r="A53" s="7">
        <v>51</v>
      </c>
      <c r="B53" s="8" t="str">
        <f>"杨莉洁"</f>
        <v>杨莉洁</v>
      </c>
      <c r="C53" s="8" t="str">
        <f>"女"</f>
        <v>女</v>
      </c>
      <c r="D53" s="8" t="s">
        <v>10</v>
      </c>
      <c r="E53" s="9">
        <v>1994.06</v>
      </c>
      <c r="F53" s="10" t="s">
        <v>45</v>
      </c>
      <c r="G53" s="10" t="str">
        <f t="shared" si="3"/>
        <v>本科</v>
      </c>
      <c r="H53" s="10" t="s">
        <v>44</v>
      </c>
      <c r="I53" s="14"/>
    </row>
    <row r="54" spans="1:9" ht="24" customHeight="1">
      <c r="A54" s="7">
        <v>52</v>
      </c>
      <c r="B54" s="8" t="str">
        <f>"张洁"</f>
        <v>张洁</v>
      </c>
      <c r="C54" s="8" t="str">
        <f>"女"</f>
        <v>女</v>
      </c>
      <c r="D54" s="8" t="s">
        <v>10</v>
      </c>
      <c r="E54" s="9">
        <v>1994.04</v>
      </c>
      <c r="F54" s="10" t="s">
        <v>46</v>
      </c>
      <c r="G54" s="10" t="str">
        <f t="shared" si="3"/>
        <v>本科</v>
      </c>
      <c r="H54" s="10" t="s">
        <v>44</v>
      </c>
      <c r="I54" s="14"/>
    </row>
    <row r="55" spans="1:9" ht="24" customHeight="1">
      <c r="A55" s="7">
        <v>53</v>
      </c>
      <c r="B55" s="8" t="str">
        <f>"符莉"</f>
        <v>符莉</v>
      </c>
      <c r="C55" s="8" t="str">
        <f>"女"</f>
        <v>女</v>
      </c>
      <c r="D55" s="11" t="s">
        <v>15</v>
      </c>
      <c r="E55" s="9">
        <v>1995.11</v>
      </c>
      <c r="F55" s="10" t="s">
        <v>23</v>
      </c>
      <c r="G55" s="10" t="str">
        <f t="shared" si="3"/>
        <v>本科</v>
      </c>
      <c r="H55" s="10" t="s">
        <v>44</v>
      </c>
      <c r="I55" s="14"/>
    </row>
    <row r="56" spans="1:9" ht="24" customHeight="1">
      <c r="A56" s="7">
        <v>54</v>
      </c>
      <c r="B56" s="8" t="str">
        <f>"朱艳敏"</f>
        <v>朱艳敏</v>
      </c>
      <c r="C56" s="8" t="str">
        <f>"女"</f>
        <v>女</v>
      </c>
      <c r="D56" s="11" t="s">
        <v>47</v>
      </c>
      <c r="E56" s="9">
        <v>1997.05</v>
      </c>
      <c r="F56" s="10" t="s">
        <v>48</v>
      </c>
      <c r="G56" s="10" t="str">
        <f t="shared" si="3"/>
        <v>本科</v>
      </c>
      <c r="H56" s="10" t="s">
        <v>44</v>
      </c>
      <c r="I56" s="14"/>
    </row>
    <row r="57" spans="1:9" ht="24" customHeight="1">
      <c r="A57" s="7">
        <v>55</v>
      </c>
      <c r="B57" s="8" t="str">
        <f>"杨旭"</f>
        <v>杨旭</v>
      </c>
      <c r="C57" s="8" t="str">
        <f>"男"</f>
        <v>男</v>
      </c>
      <c r="D57" s="8" t="s">
        <v>10</v>
      </c>
      <c r="E57" s="9">
        <v>1997.06</v>
      </c>
      <c r="F57" s="10" t="s">
        <v>49</v>
      </c>
      <c r="G57" s="10" t="str">
        <f t="shared" si="3"/>
        <v>本科</v>
      </c>
      <c r="H57" s="10" t="s">
        <v>44</v>
      </c>
      <c r="I57" s="14"/>
    </row>
    <row r="58" spans="1:9" ht="24" customHeight="1">
      <c r="A58" s="7">
        <v>56</v>
      </c>
      <c r="B58" s="8" t="str">
        <f>"黄娱纯"</f>
        <v>黄娱纯</v>
      </c>
      <c r="C58" s="8" t="str">
        <f aca="true" t="shared" si="4" ref="C58:C79">"女"</f>
        <v>女</v>
      </c>
      <c r="D58" s="11" t="s">
        <v>15</v>
      </c>
      <c r="E58" s="9">
        <v>1996.02</v>
      </c>
      <c r="F58" s="10" t="s">
        <v>50</v>
      </c>
      <c r="G58" s="10" t="str">
        <f t="shared" si="3"/>
        <v>本科</v>
      </c>
      <c r="H58" s="10" t="s">
        <v>51</v>
      </c>
      <c r="I58" s="14"/>
    </row>
    <row r="59" spans="1:9" ht="24" customHeight="1">
      <c r="A59" s="7">
        <v>57</v>
      </c>
      <c r="B59" s="8" t="str">
        <f>"徐容"</f>
        <v>徐容</v>
      </c>
      <c r="C59" s="8" t="str">
        <f t="shared" si="4"/>
        <v>女</v>
      </c>
      <c r="D59" s="8" t="s">
        <v>10</v>
      </c>
      <c r="E59" s="9">
        <v>1997.01</v>
      </c>
      <c r="F59" s="10" t="s">
        <v>31</v>
      </c>
      <c r="G59" s="10" t="str">
        <f t="shared" si="3"/>
        <v>本科</v>
      </c>
      <c r="H59" s="10" t="s">
        <v>51</v>
      </c>
      <c r="I59" s="14"/>
    </row>
    <row r="60" spans="1:9" ht="24" customHeight="1">
      <c r="A60" s="7">
        <v>58</v>
      </c>
      <c r="B60" s="8" t="str">
        <f>"庄丽文"</f>
        <v>庄丽文</v>
      </c>
      <c r="C60" s="8" t="str">
        <f t="shared" si="4"/>
        <v>女</v>
      </c>
      <c r="D60" s="8" t="s">
        <v>10</v>
      </c>
      <c r="E60" s="9">
        <v>1990.02</v>
      </c>
      <c r="F60" s="10" t="s">
        <v>22</v>
      </c>
      <c r="G60" s="10" t="str">
        <f>"大专"</f>
        <v>大专</v>
      </c>
      <c r="H60" s="10" t="s">
        <v>51</v>
      </c>
      <c r="I60" s="14"/>
    </row>
    <row r="61" spans="1:9" ht="24" customHeight="1">
      <c r="A61" s="7">
        <v>59</v>
      </c>
      <c r="B61" s="8" t="str">
        <f>"张源源"</f>
        <v>张源源</v>
      </c>
      <c r="C61" s="8" t="str">
        <f t="shared" si="4"/>
        <v>女</v>
      </c>
      <c r="D61" s="12" t="s">
        <v>52</v>
      </c>
      <c r="E61" s="9">
        <v>1993.04</v>
      </c>
      <c r="F61" s="10" t="s">
        <v>53</v>
      </c>
      <c r="G61" s="10" t="str">
        <f>"本科"</f>
        <v>本科</v>
      </c>
      <c r="H61" s="10" t="s">
        <v>51</v>
      </c>
      <c r="I61" s="14"/>
    </row>
    <row r="62" spans="1:9" ht="24" customHeight="1">
      <c r="A62" s="7">
        <v>60</v>
      </c>
      <c r="B62" s="8" t="str">
        <f>"林莎"</f>
        <v>林莎</v>
      </c>
      <c r="C62" s="8" t="str">
        <f t="shared" si="4"/>
        <v>女</v>
      </c>
      <c r="D62" s="8" t="s">
        <v>10</v>
      </c>
      <c r="E62" s="9">
        <v>1997.06</v>
      </c>
      <c r="F62" s="10" t="s">
        <v>13</v>
      </c>
      <c r="G62" s="10" t="str">
        <f>"本科"</f>
        <v>本科</v>
      </c>
      <c r="H62" s="10" t="s">
        <v>51</v>
      </c>
      <c r="I62" s="14"/>
    </row>
    <row r="63" spans="1:9" ht="24" customHeight="1">
      <c r="A63" s="7">
        <v>61</v>
      </c>
      <c r="B63" s="8" t="str">
        <f>"段舒婷"</f>
        <v>段舒婷</v>
      </c>
      <c r="C63" s="8" t="str">
        <f t="shared" si="4"/>
        <v>女</v>
      </c>
      <c r="D63" s="8" t="s">
        <v>10</v>
      </c>
      <c r="E63" s="9">
        <v>1993.04</v>
      </c>
      <c r="F63" s="10" t="s">
        <v>22</v>
      </c>
      <c r="G63" s="10" t="str">
        <f>"本科"</f>
        <v>本科</v>
      </c>
      <c r="H63" s="10" t="s">
        <v>54</v>
      </c>
      <c r="I63" s="14"/>
    </row>
    <row r="64" spans="1:9" ht="24" customHeight="1">
      <c r="A64" s="7">
        <v>62</v>
      </c>
      <c r="B64" s="8" t="str">
        <f>"吴益转"</f>
        <v>吴益转</v>
      </c>
      <c r="C64" s="8" t="str">
        <f t="shared" si="4"/>
        <v>女</v>
      </c>
      <c r="D64" s="8" t="s">
        <v>10</v>
      </c>
      <c r="E64" s="9">
        <v>1997.06</v>
      </c>
      <c r="F64" s="10" t="s">
        <v>11</v>
      </c>
      <c r="G64" s="10" t="str">
        <f>"大专"</f>
        <v>大专</v>
      </c>
      <c r="H64" s="10" t="s">
        <v>54</v>
      </c>
      <c r="I64" s="14"/>
    </row>
    <row r="65" spans="1:9" ht="24" customHeight="1">
      <c r="A65" s="7">
        <v>63</v>
      </c>
      <c r="B65" s="8" t="str">
        <f>"潘佳佳"</f>
        <v>潘佳佳</v>
      </c>
      <c r="C65" s="8" t="str">
        <f t="shared" si="4"/>
        <v>女</v>
      </c>
      <c r="D65" s="8" t="s">
        <v>10</v>
      </c>
      <c r="E65" s="9">
        <v>1996.07</v>
      </c>
      <c r="F65" s="10" t="s">
        <v>23</v>
      </c>
      <c r="G65" s="10" t="str">
        <f>"大专"</f>
        <v>大专</v>
      </c>
      <c r="H65" s="10" t="s">
        <v>54</v>
      </c>
      <c r="I65" s="14"/>
    </row>
    <row r="66" spans="1:9" ht="24" customHeight="1">
      <c r="A66" s="7">
        <v>64</v>
      </c>
      <c r="B66" s="8" t="str">
        <f>"余家莹"</f>
        <v>余家莹</v>
      </c>
      <c r="C66" s="8" t="str">
        <f t="shared" si="4"/>
        <v>女</v>
      </c>
      <c r="D66" s="8" t="s">
        <v>10</v>
      </c>
      <c r="E66" s="9">
        <v>1997.09</v>
      </c>
      <c r="F66" s="10" t="s">
        <v>11</v>
      </c>
      <c r="G66" s="10" t="str">
        <f>"本科"</f>
        <v>本科</v>
      </c>
      <c r="H66" s="10" t="s">
        <v>54</v>
      </c>
      <c r="I66" s="14"/>
    </row>
    <row r="67" spans="1:232" s="2" customFormat="1" ht="24" customHeight="1">
      <c r="A67" s="7">
        <v>65</v>
      </c>
      <c r="B67" s="8" t="str">
        <f>"麦祖妃"</f>
        <v>麦祖妃</v>
      </c>
      <c r="C67" s="8" t="str">
        <f t="shared" si="4"/>
        <v>女</v>
      </c>
      <c r="D67" s="8" t="s">
        <v>10</v>
      </c>
      <c r="E67" s="9">
        <v>1992.05</v>
      </c>
      <c r="F67" s="10" t="s">
        <v>11</v>
      </c>
      <c r="G67" s="10" t="str">
        <f>"大专"</f>
        <v>大专</v>
      </c>
      <c r="H67" s="10" t="s">
        <v>54</v>
      </c>
      <c r="I67" s="1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</row>
    <row r="68" spans="1:9" ht="24" customHeight="1">
      <c r="A68" s="7">
        <v>66</v>
      </c>
      <c r="B68" s="8" t="str">
        <f>"陈茵"</f>
        <v>陈茵</v>
      </c>
      <c r="C68" s="8" t="str">
        <f t="shared" si="4"/>
        <v>女</v>
      </c>
      <c r="D68" s="8" t="s">
        <v>10</v>
      </c>
      <c r="E68" s="9">
        <v>1994.04</v>
      </c>
      <c r="F68" s="10" t="s">
        <v>34</v>
      </c>
      <c r="G68" s="10" t="str">
        <f>"大专"</f>
        <v>大专</v>
      </c>
      <c r="H68" s="10" t="s">
        <v>54</v>
      </c>
      <c r="I68" s="14"/>
    </row>
    <row r="69" spans="1:9" ht="24" customHeight="1">
      <c r="A69" s="7">
        <v>67</v>
      </c>
      <c r="B69" s="8" t="str">
        <f>"林初芬"</f>
        <v>林初芬</v>
      </c>
      <c r="C69" s="8" t="str">
        <f t="shared" si="4"/>
        <v>女</v>
      </c>
      <c r="D69" s="8" t="s">
        <v>10</v>
      </c>
      <c r="E69" s="9">
        <v>1999.12</v>
      </c>
      <c r="F69" s="10" t="s">
        <v>11</v>
      </c>
      <c r="G69" s="10" t="str">
        <f>"大专"</f>
        <v>大专</v>
      </c>
      <c r="H69" s="10" t="s">
        <v>54</v>
      </c>
      <c r="I69" s="14"/>
    </row>
    <row r="70" spans="1:232" ht="24" customHeight="1">
      <c r="A70" s="7">
        <v>68</v>
      </c>
      <c r="B70" s="8" t="str">
        <f>"陈小娜"</f>
        <v>陈小娜</v>
      </c>
      <c r="C70" s="8" t="str">
        <f t="shared" si="4"/>
        <v>女</v>
      </c>
      <c r="D70" s="8" t="s">
        <v>10</v>
      </c>
      <c r="E70" s="9">
        <v>1994.08</v>
      </c>
      <c r="F70" s="10" t="s">
        <v>27</v>
      </c>
      <c r="G70" s="10" t="str">
        <f>"大专"</f>
        <v>大专</v>
      </c>
      <c r="H70" s="10" t="s">
        <v>54</v>
      </c>
      <c r="I70" s="1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</row>
    <row r="71" spans="1:9" ht="24" customHeight="1">
      <c r="A71" s="7">
        <v>69</v>
      </c>
      <c r="B71" s="8" t="str">
        <f>"胡珠燕"</f>
        <v>胡珠燕</v>
      </c>
      <c r="C71" s="8" t="str">
        <f t="shared" si="4"/>
        <v>女</v>
      </c>
      <c r="D71" s="11" t="s">
        <v>15</v>
      </c>
      <c r="E71" s="9">
        <v>1992.07</v>
      </c>
      <c r="F71" s="10" t="str">
        <f>"海南五指山"</f>
        <v>海南五指山</v>
      </c>
      <c r="G71" s="10" t="str">
        <f>"本科"</f>
        <v>本科</v>
      </c>
      <c r="H71" s="10" t="s">
        <v>55</v>
      </c>
      <c r="I71" s="14"/>
    </row>
    <row r="72" spans="1:9" ht="24" customHeight="1">
      <c r="A72" s="7">
        <v>70</v>
      </c>
      <c r="B72" s="8" t="str">
        <f>"胡小妹"</f>
        <v>胡小妹</v>
      </c>
      <c r="C72" s="8" t="str">
        <f t="shared" si="4"/>
        <v>女</v>
      </c>
      <c r="D72" s="11" t="s">
        <v>15</v>
      </c>
      <c r="E72" s="9">
        <v>1990.08</v>
      </c>
      <c r="F72" s="10" t="s">
        <v>16</v>
      </c>
      <c r="G72" s="10" t="str">
        <f>"本科"</f>
        <v>本科</v>
      </c>
      <c r="H72" s="10" t="s">
        <v>55</v>
      </c>
      <c r="I72" s="14"/>
    </row>
    <row r="73" spans="1:9" ht="24" customHeight="1">
      <c r="A73" s="7">
        <v>71</v>
      </c>
      <c r="B73" s="8" t="str">
        <f>"洪秀玉"</f>
        <v>洪秀玉</v>
      </c>
      <c r="C73" s="8" t="str">
        <f t="shared" si="4"/>
        <v>女</v>
      </c>
      <c r="D73" s="11" t="s">
        <v>15</v>
      </c>
      <c r="E73" s="9">
        <v>1997.07</v>
      </c>
      <c r="F73" s="10" t="s">
        <v>13</v>
      </c>
      <c r="G73" s="10" t="str">
        <f>"本科"</f>
        <v>本科</v>
      </c>
      <c r="H73" s="10" t="s">
        <v>55</v>
      </c>
      <c r="I73" s="14"/>
    </row>
    <row r="74" spans="1:9" ht="24" customHeight="1">
      <c r="A74" s="7">
        <v>72</v>
      </c>
      <c r="B74" s="8" t="str">
        <f>"黄雅梦"</f>
        <v>黄雅梦</v>
      </c>
      <c r="C74" s="8" t="str">
        <f t="shared" si="4"/>
        <v>女</v>
      </c>
      <c r="D74" s="11" t="s">
        <v>15</v>
      </c>
      <c r="E74" s="9">
        <v>1994.05</v>
      </c>
      <c r="F74" s="10" t="s">
        <v>28</v>
      </c>
      <c r="G74" s="10" t="str">
        <f>"本科"</f>
        <v>本科</v>
      </c>
      <c r="H74" s="10" t="s">
        <v>55</v>
      </c>
      <c r="I74" s="14"/>
    </row>
    <row r="75" spans="1:232" ht="24" customHeight="1">
      <c r="A75" s="7">
        <v>73</v>
      </c>
      <c r="B75" s="8" t="str">
        <f>"符立煌"</f>
        <v>符立煌</v>
      </c>
      <c r="C75" s="8" t="str">
        <f t="shared" si="4"/>
        <v>女</v>
      </c>
      <c r="D75" s="11" t="s">
        <v>15</v>
      </c>
      <c r="E75" s="9">
        <v>1997.1</v>
      </c>
      <c r="F75" s="10" t="s">
        <v>25</v>
      </c>
      <c r="G75" s="10" t="str">
        <f>"本科"</f>
        <v>本科</v>
      </c>
      <c r="H75" s="10" t="s">
        <v>55</v>
      </c>
      <c r="I75" s="1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</row>
    <row r="76" spans="1:232" s="2" customFormat="1" ht="24" customHeight="1">
      <c r="A76" s="7">
        <v>74</v>
      </c>
      <c r="B76" s="8" t="str">
        <f>"黄翠美"</f>
        <v>黄翠美</v>
      </c>
      <c r="C76" s="8" t="str">
        <f t="shared" si="4"/>
        <v>女</v>
      </c>
      <c r="D76" s="11" t="s">
        <v>15</v>
      </c>
      <c r="E76" s="9">
        <v>1989.08</v>
      </c>
      <c r="F76" s="10" t="s">
        <v>34</v>
      </c>
      <c r="G76" s="10" t="str">
        <f>"大专"</f>
        <v>大专</v>
      </c>
      <c r="H76" s="10" t="s">
        <v>55</v>
      </c>
      <c r="I76" s="1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</row>
    <row r="77" spans="1:9" ht="24" customHeight="1">
      <c r="A77" s="7">
        <v>75</v>
      </c>
      <c r="B77" s="8" t="str">
        <f>"唐香"</f>
        <v>唐香</v>
      </c>
      <c r="C77" s="8" t="str">
        <f t="shared" si="4"/>
        <v>女</v>
      </c>
      <c r="D77" s="11" t="s">
        <v>15</v>
      </c>
      <c r="E77" s="9">
        <v>1996.1</v>
      </c>
      <c r="F77" s="10" t="s">
        <v>13</v>
      </c>
      <c r="G77" s="10" t="str">
        <f>"本科"</f>
        <v>本科</v>
      </c>
      <c r="H77" s="10" t="s">
        <v>55</v>
      </c>
      <c r="I77" s="14"/>
    </row>
    <row r="78" spans="1:9" ht="24" customHeight="1">
      <c r="A78" s="7">
        <v>76</v>
      </c>
      <c r="B78" s="8" t="str">
        <f>"吴谊"</f>
        <v>吴谊</v>
      </c>
      <c r="C78" s="8" t="str">
        <f t="shared" si="4"/>
        <v>女</v>
      </c>
      <c r="D78" s="12" t="s">
        <v>15</v>
      </c>
      <c r="E78" s="9">
        <v>1988.04</v>
      </c>
      <c r="F78" s="10" t="s">
        <v>28</v>
      </c>
      <c r="G78" s="10" t="str">
        <f>"本科"</f>
        <v>本科</v>
      </c>
      <c r="H78" s="10" t="s">
        <v>56</v>
      </c>
      <c r="I78" s="14"/>
    </row>
    <row r="79" spans="1:9" ht="24" customHeight="1">
      <c r="A79" s="7">
        <v>77</v>
      </c>
      <c r="B79" s="8" t="str">
        <f>"陈小蕊"</f>
        <v>陈小蕊</v>
      </c>
      <c r="C79" s="8" t="str">
        <f t="shared" si="4"/>
        <v>女</v>
      </c>
      <c r="D79" s="8" t="s">
        <v>10</v>
      </c>
      <c r="E79" s="9">
        <v>2000.02</v>
      </c>
      <c r="F79" s="10" t="s">
        <v>23</v>
      </c>
      <c r="G79" s="10" t="str">
        <f>"本科"</f>
        <v>本科</v>
      </c>
      <c r="H79" s="10" t="s">
        <v>57</v>
      </c>
      <c r="I79" s="14"/>
    </row>
  </sheetData>
  <sheetProtection/>
  <autoFilter ref="A2:G79"/>
  <mergeCells count="1">
    <mergeCell ref="A1:I1"/>
  </mergeCells>
  <printOptions horizontalCentered="1"/>
  <pageMargins left="0.39305555555555555" right="0.3541666666666667" top="0.4326388888888889" bottom="0.2361111111111111" header="0.3145833333333333" footer="0.19652777777777777"/>
  <pageSetup fitToHeight="0" fitToWidth="1" horizontalDpi="600" verticalDpi="600" orientation="portrait" paperSize="9"/>
  <ignoredErrors>
    <ignoredError sqref="G13:G15 G20:G25 G66 G76 C7:C25 C28 C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Hmz</cp:lastModifiedBy>
  <dcterms:created xsi:type="dcterms:W3CDTF">2021-05-19T03:00:34Z</dcterms:created>
  <dcterms:modified xsi:type="dcterms:W3CDTF">2021-08-14T02:15:38Z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A1209358F33045508C4CA742ECC68C96</vt:lpwstr>
  </property>
  <property fmtid="{D5CDD505-2E9C-101B-9397-08002B2CF9AE}" pid="4" name="KSOProductBuildV">
    <vt:lpwstr>2052-11.8.2.8411</vt:lpwstr>
  </property>
</Properties>
</file>