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520" windowHeight="11640"/>
  </bookViews>
  <sheets>
    <sheet name="面试成绩" sheetId="2" r:id="rId1"/>
  </sheets>
  <definedNames>
    <definedName name="_xlnm._FilterDatabase" localSheetId="0" hidden="1">面试成绩!$E$3:$E$163</definedName>
  </definedNames>
  <calcPr calcId="124519"/>
</workbook>
</file>

<file path=xl/calcChain.xml><?xml version="1.0" encoding="utf-8"?>
<calcChain xmlns="http://schemas.openxmlformats.org/spreadsheetml/2006/main">
  <c r="D163" i="2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<sst xmlns="http://schemas.openxmlformats.org/spreadsheetml/2006/main" count="349" uniqueCount="216">
  <si>
    <t>序号</t>
  </si>
  <si>
    <t>报考岗位</t>
  </si>
  <si>
    <t>准考证号</t>
  </si>
  <si>
    <t>姓名</t>
  </si>
  <si>
    <t>0110-医师(心脏外科)</t>
  </si>
  <si>
    <t>202107170201</t>
  </si>
  <si>
    <t>0114-医师(骨科医学中心)</t>
  </si>
  <si>
    <t>202107170208</t>
  </si>
  <si>
    <t>202107170206</t>
  </si>
  <si>
    <t>202107170207</t>
  </si>
  <si>
    <t>202107170205</t>
  </si>
  <si>
    <t>0117-医师(超声医学科)</t>
  </si>
  <si>
    <t>202107170210</t>
  </si>
  <si>
    <t>202107170213</t>
  </si>
  <si>
    <t>0119-技师(检验科)</t>
  </si>
  <si>
    <t>202107171018</t>
  </si>
  <si>
    <t>202107171016</t>
  </si>
  <si>
    <t>0120-技师(检验科)</t>
  </si>
  <si>
    <t>202107171103</t>
  </si>
  <si>
    <t>202107171109</t>
  </si>
  <si>
    <t>202107171104</t>
  </si>
  <si>
    <t>202107171108</t>
  </si>
  <si>
    <t>202107171106</t>
  </si>
  <si>
    <t>0123-医师(口腔种植科)</t>
  </si>
  <si>
    <t>202107170214</t>
  </si>
  <si>
    <t>0124-医师(牙体牙髓病科)</t>
  </si>
  <si>
    <t>202107170215</t>
  </si>
  <si>
    <t>202107170216</t>
  </si>
  <si>
    <t>0126-医师(口腔粘膜病科)</t>
  </si>
  <si>
    <t>202107170217</t>
  </si>
  <si>
    <t>0127-中医内科医师(中医科)</t>
  </si>
  <si>
    <t>202107170724</t>
  </si>
  <si>
    <t>202107170722</t>
  </si>
  <si>
    <t>0128-中医骨科医师(中医科)</t>
  </si>
  <si>
    <t>202107170728</t>
  </si>
  <si>
    <t>202107170727</t>
  </si>
  <si>
    <t>202107170729</t>
  </si>
  <si>
    <t>202107170218</t>
  </si>
  <si>
    <t>202107170220</t>
  </si>
  <si>
    <t>202107170224</t>
  </si>
  <si>
    <t>202107170223</t>
  </si>
  <si>
    <t>0136-医师(消化内镜科)</t>
  </si>
  <si>
    <t>202107170301</t>
  </si>
  <si>
    <t>0137-医师(神经内科)</t>
  </si>
  <si>
    <t>202107170311</t>
  </si>
  <si>
    <t>202107170309</t>
  </si>
  <si>
    <t>202107170304</t>
  </si>
  <si>
    <t>202107170312</t>
  </si>
  <si>
    <t>202107170307</t>
  </si>
  <si>
    <t>0138-医师(呼吸与危重症医学科)</t>
  </si>
  <si>
    <t>202107170318</t>
  </si>
  <si>
    <t>202107170314</t>
  </si>
  <si>
    <t>202107170316</t>
  </si>
  <si>
    <t>202107170317</t>
  </si>
  <si>
    <t>202107170320</t>
  </si>
  <si>
    <t>0139-医师(血液科)</t>
  </si>
  <si>
    <t>202107170323</t>
  </si>
  <si>
    <t>202107170324</t>
  </si>
  <si>
    <t>0141-医师(麻醉科)</t>
  </si>
  <si>
    <t>202107170327</t>
  </si>
  <si>
    <t>0143-医师(胃肠外科)</t>
  </si>
  <si>
    <t>202107170401</t>
  </si>
  <si>
    <t>202107170403</t>
  </si>
  <si>
    <t>202107170328</t>
  </si>
  <si>
    <t>202107170411</t>
  </si>
  <si>
    <t>202107170406</t>
  </si>
  <si>
    <t>0145-医师(肝胆胰外科)</t>
  </si>
  <si>
    <t>202107170413</t>
  </si>
  <si>
    <t>202107170414</t>
  </si>
  <si>
    <t>202107170416</t>
  </si>
  <si>
    <t>0147-医师(放射科)</t>
  </si>
  <si>
    <t>202107170508</t>
  </si>
  <si>
    <t>202107170507</t>
  </si>
  <si>
    <t>202107170429</t>
  </si>
  <si>
    <t>202107170509</t>
  </si>
  <si>
    <t>202107170505</t>
  </si>
  <si>
    <t>202107170423</t>
  </si>
  <si>
    <t>202107170425</t>
  </si>
  <si>
    <t>202107170428</t>
  </si>
  <si>
    <t>202107170506</t>
  </si>
  <si>
    <t>202107170419</t>
  </si>
  <si>
    <t>202107170502</t>
  </si>
  <si>
    <t>202107170426</t>
  </si>
  <si>
    <t>202107170424</t>
  </si>
  <si>
    <t>202107170421</t>
  </si>
  <si>
    <t>202107170430</t>
  </si>
  <si>
    <t>0148-技师(放射科)</t>
  </si>
  <si>
    <t>202107171306</t>
  </si>
  <si>
    <t>202107171205</t>
  </si>
  <si>
    <t>202107171307</t>
  </si>
  <si>
    <t>202107171213</t>
  </si>
  <si>
    <t>202107171222</t>
  </si>
  <si>
    <t>202107171301</t>
  </si>
  <si>
    <t>202107171220</t>
  </si>
  <si>
    <t>202107171221</t>
  </si>
  <si>
    <t>0150-信息药师(药学部)</t>
  </si>
  <si>
    <t>202107170806</t>
  </si>
  <si>
    <t>202107170805</t>
  </si>
  <si>
    <t>0151-调剂药师(药学部)</t>
  </si>
  <si>
    <t>202107170927</t>
  </si>
  <si>
    <t>202107171008</t>
  </si>
  <si>
    <t>202107170818</t>
  </si>
  <si>
    <t>202107171002</t>
  </si>
  <si>
    <t>202107170820</t>
  </si>
  <si>
    <t>202107171010</t>
  </si>
  <si>
    <t>202107170915</t>
  </si>
  <si>
    <t>202107171005</t>
  </si>
  <si>
    <t>202107170813</t>
  </si>
  <si>
    <t>202107171001</t>
  </si>
  <si>
    <t>202107170930</t>
  </si>
  <si>
    <t>202107170808</t>
  </si>
  <si>
    <t>202107170823</t>
  </si>
  <si>
    <t>202107170909</t>
  </si>
  <si>
    <t>202107170911</t>
  </si>
  <si>
    <t>202107170926</t>
  </si>
  <si>
    <t>202107170905</t>
  </si>
  <si>
    <t>202107170822</t>
  </si>
  <si>
    <t>202107170816</t>
  </si>
  <si>
    <t>202107170817</t>
  </si>
  <si>
    <t>202107170812</t>
  </si>
  <si>
    <t>202107170815</t>
  </si>
  <si>
    <t>0154-技术员(肿瘤放疗科)</t>
  </si>
  <si>
    <t>202107171316</t>
  </si>
  <si>
    <t>202107170513</t>
  </si>
  <si>
    <t>202107170514</t>
  </si>
  <si>
    <t>0159-医师(急诊医学部)</t>
  </si>
  <si>
    <t>202107170519</t>
  </si>
  <si>
    <t>202107170517</t>
  </si>
  <si>
    <t>0160-医师(急诊医学部)</t>
  </si>
  <si>
    <t>202107170602</t>
  </si>
  <si>
    <t>202107170521</t>
  </si>
  <si>
    <t>202107170601</t>
  </si>
  <si>
    <t>202107170604</t>
  </si>
  <si>
    <t>202107170527</t>
  </si>
  <si>
    <t>202107170530</t>
  </si>
  <si>
    <t>202107170522</t>
  </si>
  <si>
    <t>0161-医师(儿科)</t>
  </si>
  <si>
    <t>202107170608</t>
  </si>
  <si>
    <t>202107170607</t>
  </si>
  <si>
    <t>0162-医师(儿科)</t>
  </si>
  <si>
    <t>202107170611</t>
  </si>
  <si>
    <t>202107170609</t>
  </si>
  <si>
    <t>202107170617</t>
  </si>
  <si>
    <t>202107170613</t>
  </si>
  <si>
    <t>202107170610</t>
  </si>
  <si>
    <t>202107170615</t>
  </si>
  <si>
    <t>0163-医师(血管外科)</t>
  </si>
  <si>
    <t>202107170624</t>
  </si>
  <si>
    <t>202107170623</t>
  </si>
  <si>
    <t>202107170618</t>
  </si>
  <si>
    <t>202107170625</t>
  </si>
  <si>
    <t>202107170621</t>
  </si>
  <si>
    <t>202107170626</t>
  </si>
  <si>
    <t>0167-医师(血液透析室)</t>
  </si>
  <si>
    <t>202107170703</t>
  </si>
  <si>
    <t>202107170704</t>
  </si>
  <si>
    <t>0169-医师(功能科)</t>
  </si>
  <si>
    <t>202107170711</t>
  </si>
  <si>
    <t>202107170708</t>
  </si>
  <si>
    <t>202107170706</t>
  </si>
  <si>
    <t>202107170712</t>
  </si>
  <si>
    <t>0171-检验师(输血科)</t>
  </si>
  <si>
    <t>202107171129</t>
  </si>
  <si>
    <t>202107171120</t>
  </si>
  <si>
    <t>202107171122</t>
  </si>
  <si>
    <t>202107171124</t>
  </si>
  <si>
    <t>202107171113</t>
  </si>
  <si>
    <t>202107171116</t>
  </si>
  <si>
    <t>202107171123</t>
  </si>
  <si>
    <t>202107171128</t>
  </si>
  <si>
    <t>202107171118</t>
  </si>
  <si>
    <t>202107171115</t>
  </si>
  <si>
    <t>202107171130</t>
  </si>
  <si>
    <t>0174-修复技师(口腔综合治疗科)</t>
  </si>
  <si>
    <t>202107171317</t>
  </si>
  <si>
    <t>202107171318</t>
  </si>
  <si>
    <t>0180-结核病医师(结核病门诊)</t>
  </si>
  <si>
    <t>202107170718</t>
  </si>
  <si>
    <t>202107170717</t>
  </si>
  <si>
    <t>202107170716</t>
  </si>
  <si>
    <t>202107170715</t>
  </si>
  <si>
    <t>202107170719</t>
  </si>
  <si>
    <t>202107170714</t>
  </si>
  <si>
    <t>202107170720</t>
  </si>
  <si>
    <t>0184-病案信息技术师(病案室)</t>
  </si>
  <si>
    <t>202107170109</t>
  </si>
  <si>
    <t>202107170116</t>
  </si>
  <si>
    <t>202107170107</t>
  </si>
  <si>
    <t>0185-医院管理人员1(海口市人民医院)</t>
  </si>
  <si>
    <t>202107170123</t>
  </si>
  <si>
    <t>202107170126</t>
  </si>
  <si>
    <t>202107170124</t>
  </si>
  <si>
    <t>202107170121</t>
  </si>
  <si>
    <t>202107170122</t>
  </si>
  <si>
    <t>202107170118</t>
  </si>
  <si>
    <t>202107170128</t>
  </si>
  <si>
    <t>0187-医院管理人员3(海口市人民医院)</t>
  </si>
  <si>
    <t>202107170132</t>
  </si>
  <si>
    <t>202107170130</t>
  </si>
  <si>
    <t>附件1：</t>
    <phoneticPr fontId="1" type="noConversion"/>
  </si>
  <si>
    <t>面试成绩</t>
    <phoneticPr fontId="1" type="noConversion"/>
  </si>
  <si>
    <t>0170-医师(输血科)</t>
    <phoneticPr fontId="3" type="noConversion"/>
  </si>
  <si>
    <t>0129-医师（心律失常）(心血管内科)</t>
  </si>
  <si>
    <t>0130-医师（结构性心脏病)(心血管内科)</t>
    <phoneticPr fontId="3" type="noConversion"/>
  </si>
  <si>
    <t>0131-医师（心脏重症）(心血管内科)</t>
    <phoneticPr fontId="3" type="noConversion"/>
  </si>
  <si>
    <t>0131-医师（心脏重症）(心血管内科)</t>
  </si>
  <si>
    <t>0138-医师(呼吸与危重症医学科)</t>
    <phoneticPr fontId="3" type="noConversion"/>
  </si>
  <si>
    <t>0167-医师(血液透析室)</t>
    <phoneticPr fontId="3" type="noConversion"/>
  </si>
  <si>
    <t>0140-医师(麻醉科)</t>
    <phoneticPr fontId="3" type="noConversion"/>
  </si>
  <si>
    <t>0144-医师(乳腺甲状腺外科)</t>
    <phoneticPr fontId="3" type="noConversion"/>
  </si>
  <si>
    <t>0155-医师(耳鼻喉科)</t>
    <phoneticPr fontId="3" type="noConversion"/>
  </si>
  <si>
    <t>0157-医师(老年病科)</t>
    <phoneticPr fontId="3" type="noConversion"/>
  </si>
  <si>
    <t>0124-医师(牙体牙髓病科)</t>
    <phoneticPr fontId="3" type="noConversion"/>
  </si>
  <si>
    <t>0128-中医骨科医师(中医科)</t>
    <phoneticPr fontId="3" type="noConversion"/>
  </si>
  <si>
    <t>缺考</t>
    <phoneticPr fontId="1" type="noConversion"/>
  </si>
  <si>
    <t>海口市人民医院                                                    2021年招聘编制外专业技术人员面试成绩名册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</si>
</sst>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charset val="134"/>
    </font>
    <font>
      <b/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topLeftCell="A34" workbookViewId="0">
      <selection activeCell="H39" sqref="H39"/>
    </sheetView>
  </sheetViews>
  <sheetFormatPr defaultRowHeight="13.5"/>
  <cols>
    <col min="1" max="1" width="8.5" customWidth="1"/>
    <col min="2" max="2" width="35.875" customWidth="1"/>
    <col min="3" max="3" width="16.125" customWidth="1"/>
    <col min="4" max="4" width="16" customWidth="1"/>
    <col min="5" max="5" width="14.625" customWidth="1"/>
  </cols>
  <sheetData>
    <row r="1" spans="1:5" ht="24" customHeight="1">
      <c r="A1" s="1" t="s">
        <v>199</v>
      </c>
      <c r="B1" s="4"/>
      <c r="C1" s="5"/>
      <c r="D1" s="5"/>
      <c r="E1" s="5"/>
    </row>
    <row r="2" spans="1:5" ht="63.75" customHeight="1">
      <c r="A2" s="6" t="s">
        <v>215</v>
      </c>
      <c r="B2" s="6"/>
      <c r="C2" s="6"/>
      <c r="D2" s="6"/>
      <c r="E2" s="6"/>
    </row>
    <row r="3" spans="1:5" ht="40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200</v>
      </c>
    </row>
    <row r="4" spans="1:5" ht="33" customHeight="1">
      <c r="A4" s="3">
        <v>1</v>
      </c>
      <c r="B4" s="3" t="s">
        <v>184</v>
      </c>
      <c r="C4" s="3" t="s">
        <v>187</v>
      </c>
      <c r="D4" s="3" t="str">
        <f>"黄秋敏"</f>
        <v>黄秋敏</v>
      </c>
      <c r="E4" s="3">
        <v>68.599999999999994</v>
      </c>
    </row>
    <row r="5" spans="1:5" ht="33" customHeight="1">
      <c r="A5" s="3">
        <v>2</v>
      </c>
      <c r="B5" s="3" t="s">
        <v>184</v>
      </c>
      <c r="C5" s="3" t="s">
        <v>186</v>
      </c>
      <c r="D5" s="3" t="str">
        <f>"胡冬华"</f>
        <v>胡冬华</v>
      </c>
      <c r="E5" s="3">
        <v>78.599999999999994</v>
      </c>
    </row>
    <row r="6" spans="1:5" ht="33" customHeight="1">
      <c r="A6" s="3">
        <v>3</v>
      </c>
      <c r="B6" s="3" t="s">
        <v>184</v>
      </c>
      <c r="C6" s="3" t="s">
        <v>185</v>
      </c>
      <c r="D6" s="3" t="str">
        <f>"孙江艳"</f>
        <v>孙江艳</v>
      </c>
      <c r="E6" s="3">
        <v>55.8</v>
      </c>
    </row>
    <row r="7" spans="1:5" ht="33" customHeight="1">
      <c r="A7" s="3">
        <v>4</v>
      </c>
      <c r="B7" s="3" t="s">
        <v>188</v>
      </c>
      <c r="C7" s="3" t="s">
        <v>195</v>
      </c>
      <c r="D7" s="3" t="str">
        <f>"冯微"</f>
        <v>冯微</v>
      </c>
      <c r="E7" s="3">
        <v>65.8</v>
      </c>
    </row>
    <row r="8" spans="1:5" ht="33" customHeight="1">
      <c r="A8" s="3">
        <v>5</v>
      </c>
      <c r="B8" s="3" t="s">
        <v>188</v>
      </c>
      <c r="C8" s="3" t="s">
        <v>194</v>
      </c>
      <c r="D8" s="3" t="str">
        <f>"黄恋"</f>
        <v>黄恋</v>
      </c>
      <c r="E8" s="3">
        <v>63.2</v>
      </c>
    </row>
    <row r="9" spans="1:5" ht="33" customHeight="1">
      <c r="A9" s="3">
        <v>6</v>
      </c>
      <c r="B9" s="3" t="s">
        <v>188</v>
      </c>
      <c r="C9" s="3" t="s">
        <v>193</v>
      </c>
      <c r="D9" s="3" t="str">
        <f>"陈清文"</f>
        <v>陈清文</v>
      </c>
      <c r="E9" s="3" t="s">
        <v>214</v>
      </c>
    </row>
    <row r="10" spans="1:5" ht="33" customHeight="1">
      <c r="A10" s="3">
        <v>7</v>
      </c>
      <c r="B10" s="3" t="s">
        <v>188</v>
      </c>
      <c r="C10" s="3" t="s">
        <v>192</v>
      </c>
      <c r="D10" s="3" t="str">
        <f>"黎芳利"</f>
        <v>黎芳利</v>
      </c>
      <c r="E10" s="3">
        <v>67.400000000000006</v>
      </c>
    </row>
    <row r="11" spans="1:5" ht="33" customHeight="1">
      <c r="A11" s="3">
        <v>8</v>
      </c>
      <c r="B11" s="3" t="s">
        <v>188</v>
      </c>
      <c r="C11" s="3" t="s">
        <v>191</v>
      </c>
      <c r="D11" s="3" t="str">
        <f>"麦紫华"</f>
        <v>麦紫华</v>
      </c>
      <c r="E11" s="3" t="s">
        <v>214</v>
      </c>
    </row>
    <row r="12" spans="1:5" ht="33" customHeight="1">
      <c r="A12" s="3">
        <v>9</v>
      </c>
      <c r="B12" s="3" t="s">
        <v>188</v>
      </c>
      <c r="C12" s="3" t="s">
        <v>190</v>
      </c>
      <c r="D12" s="3" t="str">
        <f>"赵会达"</f>
        <v>赵会达</v>
      </c>
      <c r="E12" s="3">
        <v>69.599999999999994</v>
      </c>
    </row>
    <row r="13" spans="1:5" ht="33" customHeight="1">
      <c r="A13" s="3">
        <v>10</v>
      </c>
      <c r="B13" s="3" t="s">
        <v>188</v>
      </c>
      <c r="C13" s="3" t="s">
        <v>189</v>
      </c>
      <c r="D13" s="3" t="str">
        <f>"李莲爱"</f>
        <v>李莲爱</v>
      </c>
      <c r="E13" s="3">
        <v>83.8</v>
      </c>
    </row>
    <row r="14" spans="1:5" ht="33" customHeight="1">
      <c r="A14" s="3">
        <v>11</v>
      </c>
      <c r="B14" s="3" t="s">
        <v>196</v>
      </c>
      <c r="C14" s="3" t="s">
        <v>198</v>
      </c>
      <c r="D14" s="3" t="str">
        <f>"符令昌"</f>
        <v>符令昌</v>
      </c>
      <c r="E14" s="3">
        <v>67.2</v>
      </c>
    </row>
    <row r="15" spans="1:5" ht="33" customHeight="1">
      <c r="A15" s="3">
        <v>12</v>
      </c>
      <c r="B15" s="3" t="s">
        <v>196</v>
      </c>
      <c r="C15" s="3" t="s">
        <v>197</v>
      </c>
      <c r="D15" s="3" t="str">
        <f>"符昌艳"</f>
        <v>符昌艳</v>
      </c>
      <c r="E15" s="3">
        <v>82</v>
      </c>
    </row>
    <row r="16" spans="1:5" ht="33" customHeight="1">
      <c r="A16" s="3">
        <v>13</v>
      </c>
      <c r="B16" s="3" t="s">
        <v>14</v>
      </c>
      <c r="C16" s="3" t="s">
        <v>16</v>
      </c>
      <c r="D16" s="3" t="str">
        <f>"黄丹丹"</f>
        <v>黄丹丹</v>
      </c>
      <c r="E16" s="3">
        <v>72.2</v>
      </c>
    </row>
    <row r="17" spans="1:5" ht="33" customHeight="1">
      <c r="A17" s="3">
        <v>14</v>
      </c>
      <c r="B17" s="3" t="s">
        <v>14</v>
      </c>
      <c r="C17" s="3" t="s">
        <v>15</v>
      </c>
      <c r="D17" s="3" t="str">
        <f>"陈春婉"</f>
        <v>陈春婉</v>
      </c>
      <c r="E17" s="3">
        <v>77</v>
      </c>
    </row>
    <row r="18" spans="1:5" ht="33" customHeight="1">
      <c r="A18" s="3">
        <v>15</v>
      </c>
      <c r="B18" s="3" t="s">
        <v>17</v>
      </c>
      <c r="C18" s="3" t="s">
        <v>22</v>
      </c>
      <c r="D18" s="3" t="str">
        <f>"符发兴"</f>
        <v>符发兴</v>
      </c>
      <c r="E18" s="3">
        <v>69.2</v>
      </c>
    </row>
    <row r="19" spans="1:5" ht="33" customHeight="1">
      <c r="A19" s="3">
        <v>16</v>
      </c>
      <c r="B19" s="3" t="s">
        <v>17</v>
      </c>
      <c r="C19" s="3" t="s">
        <v>21</v>
      </c>
      <c r="D19" s="3" t="str">
        <f>"黎祥丽"</f>
        <v>黎祥丽</v>
      </c>
      <c r="E19" s="3">
        <v>82.2</v>
      </c>
    </row>
    <row r="20" spans="1:5" ht="33" customHeight="1">
      <c r="A20" s="3">
        <v>17</v>
      </c>
      <c r="B20" s="3" t="s">
        <v>17</v>
      </c>
      <c r="C20" s="3" t="s">
        <v>20</v>
      </c>
      <c r="D20" s="3" t="str">
        <f>"邢星"</f>
        <v>邢星</v>
      </c>
      <c r="E20" s="3">
        <v>69.8</v>
      </c>
    </row>
    <row r="21" spans="1:5" ht="33" customHeight="1">
      <c r="A21" s="3">
        <v>18</v>
      </c>
      <c r="B21" s="3" t="s">
        <v>17</v>
      </c>
      <c r="C21" s="3" t="s">
        <v>19</v>
      </c>
      <c r="D21" s="3" t="str">
        <f>"王琴"</f>
        <v>王琴</v>
      </c>
      <c r="E21" s="3">
        <v>72</v>
      </c>
    </row>
    <row r="22" spans="1:5" ht="33" customHeight="1">
      <c r="A22" s="3">
        <v>19</v>
      </c>
      <c r="B22" s="3" t="s">
        <v>17</v>
      </c>
      <c r="C22" s="3" t="s">
        <v>18</v>
      </c>
      <c r="D22" s="3" t="str">
        <f>"吴多恒"</f>
        <v>吴多恒</v>
      </c>
      <c r="E22" s="3" t="s">
        <v>214</v>
      </c>
    </row>
    <row r="23" spans="1:5" ht="33" customHeight="1">
      <c r="A23" s="3">
        <v>20</v>
      </c>
      <c r="B23" s="3" t="s">
        <v>201</v>
      </c>
      <c r="C23" s="3" t="s">
        <v>160</v>
      </c>
      <c r="D23" s="3" t="str">
        <f>"周瑞玉"</f>
        <v>周瑞玉</v>
      </c>
      <c r="E23" s="3">
        <v>76.2</v>
      </c>
    </row>
    <row r="24" spans="1:5" ht="33" customHeight="1">
      <c r="A24" s="3">
        <v>21</v>
      </c>
      <c r="B24" s="3" t="s">
        <v>161</v>
      </c>
      <c r="C24" s="3" t="s">
        <v>172</v>
      </c>
      <c r="D24" s="3" t="str">
        <f>"符姑尾"</f>
        <v>符姑尾</v>
      </c>
      <c r="E24" s="3" t="s">
        <v>214</v>
      </c>
    </row>
    <row r="25" spans="1:5" ht="33" customHeight="1">
      <c r="A25" s="3">
        <v>22</v>
      </c>
      <c r="B25" s="3" t="s">
        <v>161</v>
      </c>
      <c r="C25" s="3" t="s">
        <v>171</v>
      </c>
      <c r="D25" s="3" t="str">
        <f>"何丹"</f>
        <v>何丹</v>
      </c>
      <c r="E25" s="3" t="s">
        <v>214</v>
      </c>
    </row>
    <row r="26" spans="1:5" ht="33" customHeight="1">
      <c r="A26" s="3">
        <v>23</v>
      </c>
      <c r="B26" s="3" t="s">
        <v>161</v>
      </c>
      <c r="C26" s="3" t="s">
        <v>170</v>
      </c>
      <c r="D26" s="3" t="str">
        <f>"万金丽"</f>
        <v>万金丽</v>
      </c>
      <c r="E26" s="3">
        <v>79.8</v>
      </c>
    </row>
    <row r="27" spans="1:5" ht="33" customHeight="1">
      <c r="A27" s="3">
        <v>24</v>
      </c>
      <c r="B27" s="3" t="s">
        <v>161</v>
      </c>
      <c r="C27" s="3" t="s">
        <v>169</v>
      </c>
      <c r="D27" s="3" t="str">
        <f>"方宝洁"</f>
        <v>方宝洁</v>
      </c>
      <c r="E27" s="3">
        <v>63.4</v>
      </c>
    </row>
    <row r="28" spans="1:5" ht="33" customHeight="1">
      <c r="A28" s="3">
        <v>25</v>
      </c>
      <c r="B28" s="3" t="s">
        <v>161</v>
      </c>
      <c r="C28" s="3" t="s">
        <v>168</v>
      </c>
      <c r="D28" s="3" t="str">
        <f>"黎君涯"</f>
        <v>黎君涯</v>
      </c>
      <c r="E28" s="3">
        <v>64.8</v>
      </c>
    </row>
    <row r="29" spans="1:5" ht="33" customHeight="1">
      <c r="A29" s="3">
        <v>26</v>
      </c>
      <c r="B29" s="3" t="s">
        <v>161</v>
      </c>
      <c r="C29" s="3" t="s">
        <v>167</v>
      </c>
      <c r="D29" s="3" t="str">
        <f>"叶经富"</f>
        <v>叶经富</v>
      </c>
      <c r="E29" s="3">
        <v>69.2</v>
      </c>
    </row>
    <row r="30" spans="1:5" ht="33" customHeight="1">
      <c r="A30" s="3">
        <v>27</v>
      </c>
      <c r="B30" s="3" t="s">
        <v>161</v>
      </c>
      <c r="C30" s="3" t="s">
        <v>166</v>
      </c>
      <c r="D30" s="3" t="str">
        <f>"司玉双"</f>
        <v>司玉双</v>
      </c>
      <c r="E30" s="3" t="s">
        <v>214</v>
      </c>
    </row>
    <row r="31" spans="1:5" ht="33" customHeight="1">
      <c r="A31" s="3">
        <v>28</v>
      </c>
      <c r="B31" s="3" t="s">
        <v>161</v>
      </c>
      <c r="C31" s="3" t="s">
        <v>165</v>
      </c>
      <c r="D31" s="3" t="str">
        <f>"刘洁球"</f>
        <v>刘洁球</v>
      </c>
      <c r="E31" s="3">
        <v>67.400000000000006</v>
      </c>
    </row>
    <row r="32" spans="1:5" ht="33" customHeight="1">
      <c r="A32" s="3">
        <v>29</v>
      </c>
      <c r="B32" s="3" t="s">
        <v>161</v>
      </c>
      <c r="C32" s="3" t="s">
        <v>164</v>
      </c>
      <c r="D32" s="3" t="str">
        <f>"边新宁"</f>
        <v>边新宁</v>
      </c>
      <c r="E32" s="3">
        <v>64.400000000000006</v>
      </c>
    </row>
    <row r="33" spans="1:5" ht="33" customHeight="1">
      <c r="A33" s="3">
        <v>30</v>
      </c>
      <c r="B33" s="3" t="s">
        <v>161</v>
      </c>
      <c r="C33" s="3" t="s">
        <v>163</v>
      </c>
      <c r="D33" s="3" t="str">
        <f>"苏妍"</f>
        <v>苏妍</v>
      </c>
      <c r="E33" s="3">
        <v>67</v>
      </c>
    </row>
    <row r="34" spans="1:5" ht="33" customHeight="1">
      <c r="A34" s="3">
        <v>31</v>
      </c>
      <c r="B34" s="3" t="s">
        <v>161</v>
      </c>
      <c r="C34" s="3" t="s">
        <v>162</v>
      </c>
      <c r="D34" s="3" t="str">
        <f>"钟兴青"</f>
        <v>钟兴青</v>
      </c>
      <c r="E34" s="3">
        <v>63</v>
      </c>
    </row>
    <row r="35" spans="1:5" ht="33" customHeight="1">
      <c r="A35" s="3">
        <v>32</v>
      </c>
      <c r="B35" s="3" t="s">
        <v>95</v>
      </c>
      <c r="C35" s="3" t="s">
        <v>97</v>
      </c>
      <c r="D35" s="3" t="str">
        <f>"刘子萍"</f>
        <v>刘子萍</v>
      </c>
      <c r="E35" s="3">
        <v>74</v>
      </c>
    </row>
    <row r="36" spans="1:5" ht="33" customHeight="1">
      <c r="A36" s="3">
        <v>33</v>
      </c>
      <c r="B36" s="3" t="s">
        <v>95</v>
      </c>
      <c r="C36" s="3" t="s">
        <v>96</v>
      </c>
      <c r="D36" s="3" t="str">
        <f>"王慧"</f>
        <v>王慧</v>
      </c>
      <c r="E36" s="3">
        <v>58.8</v>
      </c>
    </row>
    <row r="37" spans="1:5" ht="33" customHeight="1">
      <c r="A37" s="3">
        <v>34</v>
      </c>
      <c r="B37" s="3" t="s">
        <v>98</v>
      </c>
      <c r="C37" s="3" t="s">
        <v>120</v>
      </c>
      <c r="D37" s="3" t="str">
        <f>"谢世莹"</f>
        <v>谢世莹</v>
      </c>
      <c r="E37" s="3">
        <v>65.599999999999994</v>
      </c>
    </row>
    <row r="38" spans="1:5" ht="33" customHeight="1">
      <c r="A38" s="3">
        <v>35</v>
      </c>
      <c r="B38" s="3" t="s">
        <v>98</v>
      </c>
      <c r="C38" s="3" t="s">
        <v>119</v>
      </c>
      <c r="D38" s="3" t="str">
        <f>"黄小燕"</f>
        <v>黄小燕</v>
      </c>
      <c r="E38" s="3" t="s">
        <v>214</v>
      </c>
    </row>
    <row r="39" spans="1:5" ht="33" customHeight="1">
      <c r="A39" s="3">
        <v>36</v>
      </c>
      <c r="B39" s="3" t="s">
        <v>98</v>
      </c>
      <c r="C39" s="3" t="s">
        <v>118</v>
      </c>
      <c r="D39" s="3" t="str">
        <f>"俞欢"</f>
        <v>俞欢</v>
      </c>
      <c r="E39" s="3" t="s">
        <v>214</v>
      </c>
    </row>
    <row r="40" spans="1:5" ht="33" customHeight="1">
      <c r="A40" s="3">
        <v>37</v>
      </c>
      <c r="B40" s="3" t="s">
        <v>98</v>
      </c>
      <c r="C40" s="3" t="s">
        <v>117</v>
      </c>
      <c r="D40" s="3" t="str">
        <f>"许秀妹"</f>
        <v>许秀妹</v>
      </c>
      <c r="E40" s="3">
        <v>78.2</v>
      </c>
    </row>
    <row r="41" spans="1:5" ht="33" customHeight="1">
      <c r="A41" s="3">
        <v>38</v>
      </c>
      <c r="B41" s="3" t="s">
        <v>98</v>
      </c>
      <c r="C41" s="3" t="s">
        <v>116</v>
      </c>
      <c r="D41" s="3" t="str">
        <f>"吴美戊"</f>
        <v>吴美戊</v>
      </c>
      <c r="E41" s="3" t="s">
        <v>214</v>
      </c>
    </row>
    <row r="42" spans="1:5" ht="33" customHeight="1">
      <c r="A42" s="3">
        <v>39</v>
      </c>
      <c r="B42" s="3" t="s">
        <v>98</v>
      </c>
      <c r="C42" s="3" t="s">
        <v>115</v>
      </c>
      <c r="D42" s="3" t="str">
        <f>"廖雯凤"</f>
        <v>廖雯凤</v>
      </c>
      <c r="E42" s="3">
        <v>74.599999999999994</v>
      </c>
    </row>
    <row r="43" spans="1:5" ht="33" customHeight="1">
      <c r="A43" s="3">
        <v>40</v>
      </c>
      <c r="B43" s="3" t="s">
        <v>98</v>
      </c>
      <c r="C43" s="3" t="s">
        <v>114</v>
      </c>
      <c r="D43" s="3" t="str">
        <f>"苏光学"</f>
        <v>苏光学</v>
      </c>
      <c r="E43" s="3">
        <v>73.8</v>
      </c>
    </row>
    <row r="44" spans="1:5" ht="33" customHeight="1">
      <c r="A44" s="3">
        <v>41</v>
      </c>
      <c r="B44" s="3" t="s">
        <v>98</v>
      </c>
      <c r="C44" s="3" t="s">
        <v>113</v>
      </c>
      <c r="D44" s="3" t="str">
        <f>"林小莉"</f>
        <v>林小莉</v>
      </c>
      <c r="E44" s="3">
        <v>72.599999999999994</v>
      </c>
    </row>
    <row r="45" spans="1:5" ht="33" customHeight="1">
      <c r="A45" s="3">
        <v>42</v>
      </c>
      <c r="B45" s="3" t="s">
        <v>98</v>
      </c>
      <c r="C45" s="3" t="s">
        <v>112</v>
      </c>
      <c r="D45" s="3" t="str">
        <f>"李英慧"</f>
        <v>李英慧</v>
      </c>
      <c r="E45" s="3">
        <v>64.400000000000006</v>
      </c>
    </row>
    <row r="46" spans="1:5" ht="33" customHeight="1">
      <c r="A46" s="3">
        <v>43</v>
      </c>
      <c r="B46" s="3" t="s">
        <v>98</v>
      </c>
      <c r="C46" s="3" t="s">
        <v>111</v>
      </c>
      <c r="D46" s="3" t="str">
        <f>"邢青荟"</f>
        <v>邢青荟</v>
      </c>
      <c r="E46" s="3">
        <v>61.8</v>
      </c>
    </row>
    <row r="47" spans="1:5" ht="33" customHeight="1">
      <c r="A47" s="3">
        <v>44</v>
      </c>
      <c r="B47" s="3" t="s">
        <v>98</v>
      </c>
      <c r="C47" s="3" t="s">
        <v>110</v>
      </c>
      <c r="D47" s="3" t="str">
        <f>"庞方妹"</f>
        <v>庞方妹</v>
      </c>
      <c r="E47" s="3" t="s">
        <v>214</v>
      </c>
    </row>
    <row r="48" spans="1:5" ht="33" customHeight="1">
      <c r="A48" s="3">
        <v>45</v>
      </c>
      <c r="B48" s="3" t="s">
        <v>98</v>
      </c>
      <c r="C48" s="3" t="s">
        <v>109</v>
      </c>
      <c r="D48" s="3" t="str">
        <f>"韩雅"</f>
        <v>韩雅</v>
      </c>
      <c r="E48" s="3">
        <v>64.599999999999994</v>
      </c>
    </row>
    <row r="49" spans="1:5" ht="33" customHeight="1">
      <c r="A49" s="3">
        <v>46</v>
      </c>
      <c r="B49" s="3" t="s">
        <v>98</v>
      </c>
      <c r="C49" s="3" t="s">
        <v>108</v>
      </c>
      <c r="D49" s="3" t="str">
        <f>"许云捷"</f>
        <v>许云捷</v>
      </c>
      <c r="E49" s="3">
        <v>72.8</v>
      </c>
    </row>
    <row r="50" spans="1:5" ht="33" customHeight="1">
      <c r="A50" s="3">
        <v>47</v>
      </c>
      <c r="B50" s="3" t="s">
        <v>98</v>
      </c>
      <c r="C50" s="3" t="s">
        <v>107</v>
      </c>
      <c r="D50" s="3" t="str">
        <f>"陈小倩"</f>
        <v>陈小倩</v>
      </c>
      <c r="E50" s="3">
        <v>67.8</v>
      </c>
    </row>
    <row r="51" spans="1:5" ht="33" customHeight="1">
      <c r="A51" s="3">
        <v>48</v>
      </c>
      <c r="B51" s="3" t="s">
        <v>98</v>
      </c>
      <c r="C51" s="3" t="s">
        <v>106</v>
      </c>
      <c r="D51" s="3" t="str">
        <f>"麦宁"</f>
        <v>麦宁</v>
      </c>
      <c r="E51" s="3">
        <v>65.8</v>
      </c>
    </row>
    <row r="52" spans="1:5" ht="33" customHeight="1">
      <c r="A52" s="3">
        <v>49</v>
      </c>
      <c r="B52" s="3" t="s">
        <v>98</v>
      </c>
      <c r="C52" s="3" t="s">
        <v>105</v>
      </c>
      <c r="D52" s="3" t="str">
        <f>"高丽玉"</f>
        <v>高丽玉</v>
      </c>
      <c r="E52" s="3">
        <v>63.8</v>
      </c>
    </row>
    <row r="53" spans="1:5" ht="33" customHeight="1">
      <c r="A53" s="3">
        <v>50</v>
      </c>
      <c r="B53" s="3" t="s">
        <v>98</v>
      </c>
      <c r="C53" s="3" t="s">
        <v>104</v>
      </c>
      <c r="D53" s="3" t="str">
        <f>"许海沙"</f>
        <v>许海沙</v>
      </c>
      <c r="E53" s="3">
        <v>68.2</v>
      </c>
    </row>
    <row r="54" spans="1:5" ht="33" customHeight="1">
      <c r="A54" s="3">
        <v>51</v>
      </c>
      <c r="B54" s="3" t="s">
        <v>98</v>
      </c>
      <c r="C54" s="3" t="s">
        <v>103</v>
      </c>
      <c r="D54" s="3" t="str">
        <f>"陈小萍"</f>
        <v>陈小萍</v>
      </c>
      <c r="E54" s="3">
        <v>68.8</v>
      </c>
    </row>
    <row r="55" spans="1:5" ht="33" customHeight="1">
      <c r="A55" s="3">
        <v>52</v>
      </c>
      <c r="B55" s="3" t="s">
        <v>98</v>
      </c>
      <c r="C55" s="3" t="s">
        <v>102</v>
      </c>
      <c r="D55" s="3" t="str">
        <f>"王丽芬"</f>
        <v>王丽芬</v>
      </c>
      <c r="E55" s="3">
        <v>73.599999999999994</v>
      </c>
    </row>
    <row r="56" spans="1:5" ht="33" customHeight="1">
      <c r="A56" s="3">
        <v>53</v>
      </c>
      <c r="B56" s="3" t="s">
        <v>98</v>
      </c>
      <c r="C56" s="3" t="s">
        <v>101</v>
      </c>
      <c r="D56" s="3" t="str">
        <f>"王传培"</f>
        <v>王传培</v>
      </c>
      <c r="E56" s="3">
        <v>64</v>
      </c>
    </row>
    <row r="57" spans="1:5" ht="33" customHeight="1">
      <c r="A57" s="3">
        <v>54</v>
      </c>
      <c r="B57" s="3" t="s">
        <v>98</v>
      </c>
      <c r="C57" s="3" t="s">
        <v>100</v>
      </c>
      <c r="D57" s="3" t="str">
        <f>"赵秀香"</f>
        <v>赵秀香</v>
      </c>
      <c r="E57" s="3">
        <v>74</v>
      </c>
    </row>
    <row r="58" spans="1:5" ht="33" customHeight="1">
      <c r="A58" s="3">
        <v>55</v>
      </c>
      <c r="B58" s="3" t="s">
        <v>98</v>
      </c>
      <c r="C58" s="3" t="s">
        <v>99</v>
      </c>
      <c r="D58" s="3" t="str">
        <f>"赖敏敏"</f>
        <v>赖敏敏</v>
      </c>
      <c r="E58" s="3">
        <v>76.599999999999994</v>
      </c>
    </row>
    <row r="59" spans="1:5" ht="33" customHeight="1">
      <c r="A59" s="3">
        <v>56</v>
      </c>
      <c r="B59" s="3" t="s">
        <v>202</v>
      </c>
      <c r="C59" s="3" t="s">
        <v>37</v>
      </c>
      <c r="D59" s="3" t="str">
        <f>"梁海荣"</f>
        <v>梁海荣</v>
      </c>
      <c r="E59" s="3">
        <v>82.6</v>
      </c>
    </row>
    <row r="60" spans="1:5" ht="33" customHeight="1">
      <c r="A60" s="3">
        <v>57</v>
      </c>
      <c r="B60" s="3" t="s">
        <v>203</v>
      </c>
      <c r="C60" s="3" t="s">
        <v>38</v>
      </c>
      <c r="D60" s="3" t="str">
        <f>"莫叶"</f>
        <v>莫叶</v>
      </c>
      <c r="E60" s="3">
        <v>77.400000000000006</v>
      </c>
    </row>
    <row r="61" spans="1:5" ht="33" customHeight="1">
      <c r="A61" s="3">
        <v>58</v>
      </c>
      <c r="B61" s="3" t="s">
        <v>204</v>
      </c>
      <c r="C61" s="3" t="s">
        <v>40</v>
      </c>
      <c r="D61" s="3" t="str">
        <f>"刘晓晓"</f>
        <v>刘晓晓</v>
      </c>
      <c r="E61" s="3">
        <v>57.4</v>
      </c>
    </row>
    <row r="62" spans="1:5" ht="33" customHeight="1">
      <c r="A62" s="3">
        <v>59</v>
      </c>
      <c r="B62" s="3" t="s">
        <v>205</v>
      </c>
      <c r="C62" s="3" t="s">
        <v>39</v>
      </c>
      <c r="D62" s="3" t="str">
        <f>"陈以婷"</f>
        <v>陈以婷</v>
      </c>
      <c r="E62" s="3">
        <v>57.6</v>
      </c>
    </row>
    <row r="63" spans="1:5" ht="33" customHeight="1">
      <c r="A63" s="3">
        <v>60</v>
      </c>
      <c r="B63" s="3" t="s">
        <v>41</v>
      </c>
      <c r="C63" s="3" t="s">
        <v>42</v>
      </c>
      <c r="D63" s="3" t="str">
        <f>"肖叶宁"</f>
        <v>肖叶宁</v>
      </c>
      <c r="E63" s="3">
        <v>81.8</v>
      </c>
    </row>
    <row r="64" spans="1:5" ht="33" customHeight="1">
      <c r="A64" s="3">
        <v>61</v>
      </c>
      <c r="B64" s="3" t="s">
        <v>43</v>
      </c>
      <c r="C64" s="3" t="s">
        <v>48</v>
      </c>
      <c r="D64" s="3" t="str">
        <f>"胡宁"</f>
        <v>胡宁</v>
      </c>
      <c r="E64" s="3">
        <v>67</v>
      </c>
    </row>
    <row r="65" spans="1:5" ht="33" customHeight="1">
      <c r="A65" s="3">
        <v>62</v>
      </c>
      <c r="B65" s="3" t="s">
        <v>43</v>
      </c>
      <c r="C65" s="3" t="s">
        <v>47</v>
      </c>
      <c r="D65" s="3" t="str">
        <f>"王玉虎"</f>
        <v>王玉虎</v>
      </c>
      <c r="E65" s="3"/>
    </row>
    <row r="66" spans="1:5" ht="33" customHeight="1">
      <c r="A66" s="3">
        <v>63</v>
      </c>
      <c r="B66" s="3" t="s">
        <v>43</v>
      </c>
      <c r="C66" s="3" t="s">
        <v>46</v>
      </c>
      <c r="D66" s="3" t="str">
        <f>"王淑玲"</f>
        <v>王淑玲</v>
      </c>
      <c r="E66" s="3">
        <v>83.8</v>
      </c>
    </row>
    <row r="67" spans="1:5" ht="33" customHeight="1">
      <c r="A67" s="3">
        <v>64</v>
      </c>
      <c r="B67" s="3" t="s">
        <v>43</v>
      </c>
      <c r="C67" s="3" t="s">
        <v>45</v>
      </c>
      <c r="D67" s="3" t="str">
        <f>"林杰"</f>
        <v>林杰</v>
      </c>
      <c r="E67" s="3">
        <v>72.2</v>
      </c>
    </row>
    <row r="68" spans="1:5" ht="33" customHeight="1">
      <c r="A68" s="3">
        <v>65</v>
      </c>
      <c r="B68" s="3" t="s">
        <v>43</v>
      </c>
      <c r="C68" s="3" t="s">
        <v>44</v>
      </c>
      <c r="D68" s="3" t="str">
        <f>"吴习猷"</f>
        <v>吴习猷</v>
      </c>
      <c r="E68" s="3">
        <v>49.2</v>
      </c>
    </row>
    <row r="69" spans="1:5" ht="33" customHeight="1">
      <c r="A69" s="3">
        <v>66</v>
      </c>
      <c r="B69" s="3" t="s">
        <v>49</v>
      </c>
      <c r="C69" s="3" t="s">
        <v>54</v>
      </c>
      <c r="D69" s="3" t="str">
        <f>"戴晓瑛"</f>
        <v>戴晓瑛</v>
      </c>
      <c r="E69" s="3" t="s">
        <v>214</v>
      </c>
    </row>
    <row r="70" spans="1:5" ht="33" customHeight="1">
      <c r="A70" s="3">
        <v>67</v>
      </c>
      <c r="B70" s="3" t="s">
        <v>49</v>
      </c>
      <c r="C70" s="3" t="s">
        <v>53</v>
      </c>
      <c r="D70" s="3" t="str">
        <f>"王星星"</f>
        <v>王星星</v>
      </c>
      <c r="E70" s="3" t="s">
        <v>214</v>
      </c>
    </row>
    <row r="71" spans="1:5" ht="33" customHeight="1">
      <c r="A71" s="3">
        <v>68</v>
      </c>
      <c r="B71" s="3" t="s">
        <v>49</v>
      </c>
      <c r="C71" s="3" t="s">
        <v>52</v>
      </c>
      <c r="D71" s="3" t="str">
        <f>"蔡悦"</f>
        <v>蔡悦</v>
      </c>
      <c r="E71" s="3">
        <v>55.8</v>
      </c>
    </row>
    <row r="72" spans="1:5" ht="33" customHeight="1">
      <c r="A72" s="3">
        <v>69</v>
      </c>
      <c r="B72" s="3" t="s">
        <v>206</v>
      </c>
      <c r="C72" s="3" t="s">
        <v>51</v>
      </c>
      <c r="D72" s="3" t="str">
        <f>"冯书"</f>
        <v>冯书</v>
      </c>
      <c r="E72" s="3">
        <v>83</v>
      </c>
    </row>
    <row r="73" spans="1:5" ht="33" customHeight="1">
      <c r="A73" s="3">
        <v>70</v>
      </c>
      <c r="B73" s="3" t="s">
        <v>49</v>
      </c>
      <c r="C73" s="3" t="s">
        <v>50</v>
      </c>
      <c r="D73" s="3" t="str">
        <f>"文颖"</f>
        <v>文颖</v>
      </c>
      <c r="E73" s="3">
        <v>75.400000000000006</v>
      </c>
    </row>
    <row r="74" spans="1:5" ht="33" customHeight="1">
      <c r="A74" s="3">
        <v>71</v>
      </c>
      <c r="B74" s="3" t="s">
        <v>55</v>
      </c>
      <c r="C74" s="3" t="s">
        <v>56</v>
      </c>
      <c r="D74" s="3" t="str">
        <f>"王超焌"</f>
        <v>王超焌</v>
      </c>
      <c r="E74" s="3">
        <v>42.8</v>
      </c>
    </row>
    <row r="75" spans="1:5" ht="33" customHeight="1">
      <c r="A75" s="3">
        <v>72</v>
      </c>
      <c r="B75" s="3" t="s">
        <v>153</v>
      </c>
      <c r="C75" s="3" t="s">
        <v>155</v>
      </c>
      <c r="D75" s="3" t="str">
        <f>"吴秀秀"</f>
        <v>吴秀秀</v>
      </c>
      <c r="E75" s="3">
        <v>56.8</v>
      </c>
    </row>
    <row r="76" spans="1:5" ht="33" customHeight="1">
      <c r="A76" s="3">
        <v>73</v>
      </c>
      <c r="B76" s="3" t="s">
        <v>207</v>
      </c>
      <c r="C76" s="3" t="s">
        <v>154</v>
      </c>
      <c r="D76" s="3" t="str">
        <f>"杨林圣"</f>
        <v>杨林圣</v>
      </c>
      <c r="E76" s="3">
        <v>77</v>
      </c>
    </row>
    <row r="77" spans="1:5" ht="33" customHeight="1">
      <c r="A77" s="3">
        <v>74</v>
      </c>
      <c r="B77" s="3" t="s">
        <v>6</v>
      </c>
      <c r="C77" s="3" t="s">
        <v>10</v>
      </c>
      <c r="D77" s="3" t="str">
        <f>"王宫泽"</f>
        <v>王宫泽</v>
      </c>
      <c r="E77" s="3" t="s">
        <v>214</v>
      </c>
    </row>
    <row r="78" spans="1:5" ht="33" customHeight="1">
      <c r="A78" s="3">
        <v>75</v>
      </c>
      <c r="B78" s="3" t="s">
        <v>6</v>
      </c>
      <c r="C78" s="3" t="s">
        <v>9</v>
      </c>
      <c r="D78" s="3" t="str">
        <f>"陈鹏程"</f>
        <v>陈鹏程</v>
      </c>
      <c r="E78" s="3">
        <v>70.599999999999994</v>
      </c>
    </row>
    <row r="79" spans="1:5" ht="33" customHeight="1">
      <c r="A79" s="3">
        <v>76</v>
      </c>
      <c r="B79" s="3" t="s">
        <v>6</v>
      </c>
      <c r="C79" s="3" t="s">
        <v>8</v>
      </c>
      <c r="D79" s="3" t="str">
        <f>"郑林洋"</f>
        <v>郑林洋</v>
      </c>
      <c r="E79" s="3">
        <v>65.2</v>
      </c>
    </row>
    <row r="80" spans="1:5" ht="33" customHeight="1">
      <c r="A80" s="3">
        <v>77</v>
      </c>
      <c r="B80" s="3" t="s">
        <v>6</v>
      </c>
      <c r="C80" s="3" t="s">
        <v>7</v>
      </c>
      <c r="D80" s="3" t="str">
        <f>"万大地"</f>
        <v>万大地</v>
      </c>
      <c r="E80" s="3">
        <v>82.6</v>
      </c>
    </row>
    <row r="81" spans="1:5" ht="33" customHeight="1">
      <c r="A81" s="3">
        <v>78</v>
      </c>
      <c r="B81" s="3" t="s">
        <v>208</v>
      </c>
      <c r="C81" s="3" t="s">
        <v>57</v>
      </c>
      <c r="D81" s="3" t="str">
        <f>"李旭颖"</f>
        <v>李旭颖</v>
      </c>
      <c r="E81" s="3">
        <v>81</v>
      </c>
    </row>
    <row r="82" spans="1:5" ht="33" customHeight="1">
      <c r="A82" s="3">
        <v>79</v>
      </c>
      <c r="B82" s="3" t="s">
        <v>58</v>
      </c>
      <c r="C82" s="3" t="s">
        <v>59</v>
      </c>
      <c r="D82" s="3" t="str">
        <f>"吴丽珠"</f>
        <v>吴丽珠</v>
      </c>
      <c r="E82" s="3" t="s">
        <v>214</v>
      </c>
    </row>
    <row r="83" spans="1:5" ht="33" customHeight="1">
      <c r="A83" s="3">
        <v>80</v>
      </c>
      <c r="B83" s="3" t="s">
        <v>60</v>
      </c>
      <c r="C83" s="3" t="s">
        <v>63</v>
      </c>
      <c r="D83" s="3" t="str">
        <f>"李道亮"</f>
        <v>李道亮</v>
      </c>
      <c r="E83" s="3">
        <v>57</v>
      </c>
    </row>
    <row r="84" spans="1:5" ht="33" customHeight="1">
      <c r="A84" s="3">
        <v>81</v>
      </c>
      <c r="B84" s="3" t="s">
        <v>60</v>
      </c>
      <c r="C84" s="3" t="s">
        <v>62</v>
      </c>
      <c r="D84" s="3" t="str">
        <f>"王志伟"</f>
        <v>王志伟</v>
      </c>
      <c r="E84" s="3">
        <v>66.5</v>
      </c>
    </row>
    <row r="85" spans="1:5" ht="33" customHeight="1">
      <c r="A85" s="3">
        <v>82</v>
      </c>
      <c r="B85" s="3" t="s">
        <v>60</v>
      </c>
      <c r="C85" s="3" t="s">
        <v>61</v>
      </c>
      <c r="D85" s="3" t="str">
        <f>"王坤雄"</f>
        <v>王坤雄</v>
      </c>
      <c r="E85" s="3">
        <v>78.599999999999994</v>
      </c>
    </row>
    <row r="86" spans="1:5" ht="33" customHeight="1">
      <c r="A86" s="3">
        <v>83</v>
      </c>
      <c r="B86" s="3" t="s">
        <v>209</v>
      </c>
      <c r="C86" s="3" t="s">
        <v>65</v>
      </c>
      <c r="D86" s="3" t="str">
        <f>"卢畅"</f>
        <v>卢畅</v>
      </c>
      <c r="E86" s="3">
        <v>82.8</v>
      </c>
    </row>
    <row r="87" spans="1:5" ht="33" customHeight="1">
      <c r="A87" s="3">
        <v>84</v>
      </c>
      <c r="B87" s="3" t="s">
        <v>209</v>
      </c>
      <c r="C87" s="3" t="s">
        <v>64</v>
      </c>
      <c r="D87" s="3" t="str">
        <f>"周祖平"</f>
        <v>周祖平</v>
      </c>
      <c r="E87" s="3">
        <v>56.6</v>
      </c>
    </row>
    <row r="88" spans="1:5" ht="33" customHeight="1">
      <c r="A88" s="3">
        <v>85</v>
      </c>
      <c r="B88" s="3" t="s">
        <v>66</v>
      </c>
      <c r="C88" s="3" t="s">
        <v>69</v>
      </c>
      <c r="D88" s="3" t="str">
        <f>"王振兴"</f>
        <v>王振兴</v>
      </c>
      <c r="E88" s="3">
        <v>86.4</v>
      </c>
    </row>
    <row r="89" spans="1:5" ht="33" customHeight="1">
      <c r="A89" s="3">
        <v>86</v>
      </c>
      <c r="B89" s="3" t="s">
        <v>66</v>
      </c>
      <c r="C89" s="3" t="s">
        <v>68</v>
      </c>
      <c r="D89" s="3" t="str">
        <f>"杨树龙"</f>
        <v>杨树龙</v>
      </c>
      <c r="E89" s="3">
        <v>70</v>
      </c>
    </row>
    <row r="90" spans="1:5" ht="33" customHeight="1">
      <c r="A90" s="3">
        <v>87</v>
      </c>
      <c r="B90" s="3" t="s">
        <v>66</v>
      </c>
      <c r="C90" s="3" t="s">
        <v>67</v>
      </c>
      <c r="D90" s="3" t="str">
        <f>"欧昌伟"</f>
        <v>欧昌伟</v>
      </c>
      <c r="E90" s="3">
        <v>81.2</v>
      </c>
    </row>
    <row r="91" spans="1:5" ht="33" customHeight="1">
      <c r="A91" s="3">
        <v>88</v>
      </c>
      <c r="B91" s="3" t="s">
        <v>146</v>
      </c>
      <c r="C91" s="3" t="s">
        <v>152</v>
      </c>
      <c r="D91" s="3" t="str">
        <f>"林明冠"</f>
        <v>林明冠</v>
      </c>
      <c r="E91" s="3">
        <v>72.8</v>
      </c>
    </row>
    <row r="92" spans="1:5" ht="33" customHeight="1">
      <c r="A92" s="3">
        <v>89</v>
      </c>
      <c r="B92" s="3" t="s">
        <v>146</v>
      </c>
      <c r="C92" s="3" t="s">
        <v>151</v>
      </c>
      <c r="D92" s="3" t="str">
        <f>"张辛"</f>
        <v>张辛</v>
      </c>
      <c r="E92" s="3">
        <v>76.2</v>
      </c>
    </row>
    <row r="93" spans="1:5" ht="33" customHeight="1">
      <c r="A93" s="3">
        <v>90</v>
      </c>
      <c r="B93" s="3" t="s">
        <v>146</v>
      </c>
      <c r="C93" s="3" t="s">
        <v>150</v>
      </c>
      <c r="D93" s="3" t="str">
        <f>"黎为实"</f>
        <v>黎为实</v>
      </c>
      <c r="E93" s="3">
        <v>55.8</v>
      </c>
    </row>
    <row r="94" spans="1:5" ht="33" customHeight="1">
      <c r="A94" s="3">
        <v>91</v>
      </c>
      <c r="B94" s="3" t="s">
        <v>146</v>
      </c>
      <c r="C94" s="3" t="s">
        <v>149</v>
      </c>
      <c r="D94" s="3" t="str">
        <f>"钟裕宇"</f>
        <v>钟裕宇</v>
      </c>
      <c r="E94" s="3">
        <v>54.8</v>
      </c>
    </row>
    <row r="95" spans="1:5" ht="33" customHeight="1">
      <c r="A95" s="3">
        <v>92</v>
      </c>
      <c r="B95" s="3" t="s">
        <v>146</v>
      </c>
      <c r="C95" s="3" t="s">
        <v>148</v>
      </c>
      <c r="D95" s="3" t="str">
        <f>"郭教攀"</f>
        <v>郭教攀</v>
      </c>
      <c r="E95" s="3">
        <v>57.2</v>
      </c>
    </row>
    <row r="96" spans="1:5" ht="33" customHeight="1">
      <c r="A96" s="3">
        <v>93</v>
      </c>
      <c r="B96" s="3" t="s">
        <v>146</v>
      </c>
      <c r="C96" s="3" t="s">
        <v>147</v>
      </c>
      <c r="D96" s="3" t="str">
        <f>"陈峙橦"</f>
        <v>陈峙橦</v>
      </c>
      <c r="E96" s="3">
        <v>59.2</v>
      </c>
    </row>
    <row r="97" spans="1:5" ht="33" customHeight="1">
      <c r="A97" s="3">
        <v>94</v>
      </c>
      <c r="B97" s="3" t="s">
        <v>210</v>
      </c>
      <c r="C97" s="3" t="s">
        <v>123</v>
      </c>
      <c r="D97" s="3" t="str">
        <f>"陈曦"</f>
        <v>陈曦</v>
      </c>
      <c r="E97" s="3" t="s">
        <v>214</v>
      </c>
    </row>
    <row r="98" spans="1:5" ht="33" customHeight="1">
      <c r="A98" s="3">
        <v>95</v>
      </c>
      <c r="B98" s="3" t="s">
        <v>211</v>
      </c>
      <c r="C98" s="3" t="s">
        <v>124</v>
      </c>
      <c r="D98" s="3" t="str">
        <f>"许笃武"</f>
        <v>许笃武</v>
      </c>
      <c r="E98" s="3" t="s">
        <v>214</v>
      </c>
    </row>
    <row r="99" spans="1:5" ht="33" customHeight="1">
      <c r="A99" s="3">
        <v>96</v>
      </c>
      <c r="B99" s="3" t="s">
        <v>136</v>
      </c>
      <c r="C99" s="3" t="s">
        <v>138</v>
      </c>
      <c r="D99" s="3" t="str">
        <f>"李雪"</f>
        <v>李雪</v>
      </c>
      <c r="E99" s="3">
        <v>76.8</v>
      </c>
    </row>
    <row r="100" spans="1:5" ht="33" customHeight="1">
      <c r="A100" s="3">
        <v>97</v>
      </c>
      <c r="B100" s="3" t="s">
        <v>136</v>
      </c>
      <c r="C100" s="3" t="s">
        <v>137</v>
      </c>
      <c r="D100" s="3" t="str">
        <f>"潘翔"</f>
        <v>潘翔</v>
      </c>
      <c r="E100" s="3">
        <v>84.6</v>
      </c>
    </row>
    <row r="101" spans="1:5" ht="33" customHeight="1">
      <c r="A101" s="3">
        <v>98</v>
      </c>
      <c r="B101" s="3" t="s">
        <v>139</v>
      </c>
      <c r="C101" s="3" t="s">
        <v>145</v>
      </c>
      <c r="D101" s="3" t="str">
        <f>"林祝音"</f>
        <v>林祝音</v>
      </c>
      <c r="E101" s="3">
        <v>70.8</v>
      </c>
    </row>
    <row r="102" spans="1:5" ht="33" customHeight="1">
      <c r="A102" s="3">
        <v>99</v>
      </c>
      <c r="B102" s="3" t="s">
        <v>139</v>
      </c>
      <c r="C102" s="3" t="s">
        <v>144</v>
      </c>
      <c r="D102" s="3" t="str">
        <f>"邱心彤"</f>
        <v>邱心彤</v>
      </c>
      <c r="E102" s="3" t="s">
        <v>214</v>
      </c>
    </row>
    <row r="103" spans="1:5" ht="33" customHeight="1">
      <c r="A103" s="3">
        <v>100</v>
      </c>
      <c r="B103" s="3" t="s">
        <v>139</v>
      </c>
      <c r="C103" s="3" t="s">
        <v>143</v>
      </c>
      <c r="D103" s="3" t="str">
        <f>"王艺铮"</f>
        <v>王艺铮</v>
      </c>
      <c r="E103" s="3">
        <v>69</v>
      </c>
    </row>
    <row r="104" spans="1:5" ht="33" customHeight="1">
      <c r="A104" s="3">
        <v>101</v>
      </c>
      <c r="B104" s="3" t="s">
        <v>139</v>
      </c>
      <c r="C104" s="3" t="s">
        <v>142</v>
      </c>
      <c r="D104" s="3" t="str">
        <f>"阳姝智"</f>
        <v>阳姝智</v>
      </c>
      <c r="E104" s="3">
        <v>76</v>
      </c>
    </row>
    <row r="105" spans="1:5" ht="33" customHeight="1">
      <c r="A105" s="3">
        <v>102</v>
      </c>
      <c r="B105" s="3" t="s">
        <v>139</v>
      </c>
      <c r="C105" s="3" t="s">
        <v>141</v>
      </c>
      <c r="D105" s="3" t="str">
        <f>"陆发厚"</f>
        <v>陆发厚</v>
      </c>
      <c r="E105" s="3">
        <v>67.8</v>
      </c>
    </row>
    <row r="106" spans="1:5" ht="33" customHeight="1">
      <c r="A106" s="3">
        <v>103</v>
      </c>
      <c r="B106" s="3" t="s">
        <v>139</v>
      </c>
      <c r="C106" s="3" t="s">
        <v>140</v>
      </c>
      <c r="D106" s="3" t="str">
        <f>"陈亚艺"</f>
        <v>陈亚艺</v>
      </c>
      <c r="E106" s="3">
        <v>85</v>
      </c>
    </row>
    <row r="107" spans="1:5" ht="33" customHeight="1">
      <c r="A107" s="3">
        <v>104</v>
      </c>
      <c r="B107" s="3" t="s">
        <v>4</v>
      </c>
      <c r="C107" s="3" t="s">
        <v>5</v>
      </c>
      <c r="D107" s="3" t="str">
        <f>"张亮"</f>
        <v>张亮</v>
      </c>
      <c r="E107" s="3">
        <v>84.8</v>
      </c>
    </row>
    <row r="108" spans="1:5" ht="33" customHeight="1">
      <c r="A108" s="3">
        <v>105</v>
      </c>
      <c r="B108" s="3" t="s">
        <v>121</v>
      </c>
      <c r="C108" s="3" t="s">
        <v>122</v>
      </c>
      <c r="D108" s="3" t="str">
        <f>"韩雪"</f>
        <v>韩雪</v>
      </c>
      <c r="E108" s="3">
        <v>87.4</v>
      </c>
    </row>
    <row r="109" spans="1:5" ht="33" customHeight="1">
      <c r="A109" s="3">
        <v>106</v>
      </c>
      <c r="B109" s="3" t="s">
        <v>176</v>
      </c>
      <c r="C109" s="3" t="s">
        <v>183</v>
      </c>
      <c r="D109" s="3" t="str">
        <f>"周亮"</f>
        <v>周亮</v>
      </c>
      <c r="E109" s="3">
        <v>61.6</v>
      </c>
    </row>
    <row r="110" spans="1:5" ht="33" customHeight="1">
      <c r="A110" s="3">
        <v>107</v>
      </c>
      <c r="B110" s="3" t="s">
        <v>176</v>
      </c>
      <c r="C110" s="3" t="s">
        <v>182</v>
      </c>
      <c r="D110" s="3" t="str">
        <f>"王小萍"</f>
        <v>王小萍</v>
      </c>
      <c r="E110" s="3">
        <v>63.8</v>
      </c>
    </row>
    <row r="111" spans="1:5" ht="33" customHeight="1">
      <c r="A111" s="3">
        <v>108</v>
      </c>
      <c r="B111" s="3" t="s">
        <v>176</v>
      </c>
      <c r="C111" s="3" t="s">
        <v>181</v>
      </c>
      <c r="D111" s="3" t="str">
        <f>"周龙贵"</f>
        <v>周龙贵</v>
      </c>
      <c r="E111" s="3">
        <v>79.2</v>
      </c>
    </row>
    <row r="112" spans="1:5" ht="33" customHeight="1">
      <c r="A112" s="3">
        <v>109</v>
      </c>
      <c r="B112" s="3" t="s">
        <v>176</v>
      </c>
      <c r="C112" s="3" t="s">
        <v>180</v>
      </c>
      <c r="D112" s="3" t="str">
        <f>"张少雀"</f>
        <v>张少雀</v>
      </c>
      <c r="E112" s="3">
        <v>80.599999999999994</v>
      </c>
    </row>
    <row r="113" spans="1:5" ht="33" customHeight="1">
      <c r="A113" s="3">
        <v>110</v>
      </c>
      <c r="B113" s="3" t="s">
        <v>176</v>
      </c>
      <c r="C113" s="3" t="s">
        <v>179</v>
      </c>
      <c r="D113" s="3" t="str">
        <f>"陈芳"</f>
        <v>陈芳</v>
      </c>
      <c r="E113" s="3">
        <v>72.599999999999994</v>
      </c>
    </row>
    <row r="114" spans="1:5" ht="33" customHeight="1">
      <c r="A114" s="3">
        <v>111</v>
      </c>
      <c r="B114" s="3" t="s">
        <v>176</v>
      </c>
      <c r="C114" s="3" t="s">
        <v>178</v>
      </c>
      <c r="D114" s="3" t="str">
        <f>"苏林川"</f>
        <v>苏林川</v>
      </c>
      <c r="E114" s="3">
        <v>68.2</v>
      </c>
    </row>
    <row r="115" spans="1:5" ht="33" customHeight="1">
      <c r="A115" s="3">
        <v>112</v>
      </c>
      <c r="B115" s="3" t="s">
        <v>176</v>
      </c>
      <c r="C115" s="3" t="s">
        <v>177</v>
      </c>
      <c r="D115" s="3" t="str">
        <f>"庞燕子"</f>
        <v>庞燕子</v>
      </c>
      <c r="E115" s="3">
        <v>73.8</v>
      </c>
    </row>
    <row r="116" spans="1:5" ht="33" customHeight="1">
      <c r="A116" s="3">
        <v>113</v>
      </c>
      <c r="B116" s="3" t="s">
        <v>156</v>
      </c>
      <c r="C116" s="3" t="s">
        <v>159</v>
      </c>
      <c r="D116" s="3" t="str">
        <f>"黄翠莹"</f>
        <v>黄翠莹</v>
      </c>
      <c r="E116" s="3" t="s">
        <v>214</v>
      </c>
    </row>
    <row r="117" spans="1:5" ht="33" customHeight="1">
      <c r="A117" s="3">
        <v>114</v>
      </c>
      <c r="B117" s="3" t="s">
        <v>156</v>
      </c>
      <c r="C117" s="3" t="s">
        <v>158</v>
      </c>
      <c r="D117" s="3" t="str">
        <f>"蔡妃"</f>
        <v>蔡妃</v>
      </c>
      <c r="E117" s="3">
        <v>70.599999999999994</v>
      </c>
    </row>
    <row r="118" spans="1:5" ht="33" customHeight="1">
      <c r="A118" s="3">
        <v>115</v>
      </c>
      <c r="B118" s="3" t="s">
        <v>156</v>
      </c>
      <c r="C118" s="3" t="s">
        <v>157</v>
      </c>
      <c r="D118" s="3" t="str">
        <f>"阮贵玲"</f>
        <v>阮贵玲</v>
      </c>
      <c r="E118" s="3">
        <v>85.8</v>
      </c>
    </row>
    <row r="119" spans="1:5" ht="33" customHeight="1">
      <c r="A119" s="3">
        <v>116</v>
      </c>
      <c r="B119" s="3" t="s">
        <v>23</v>
      </c>
      <c r="C119" s="3" t="s">
        <v>24</v>
      </c>
      <c r="D119" s="3" t="str">
        <f>"李英"</f>
        <v>李英</v>
      </c>
      <c r="E119" s="3">
        <v>92.8</v>
      </c>
    </row>
    <row r="120" spans="1:5" ht="33" customHeight="1">
      <c r="A120" s="3">
        <v>117</v>
      </c>
      <c r="B120" s="3" t="s">
        <v>25</v>
      </c>
      <c r="C120" s="3" t="s">
        <v>27</v>
      </c>
      <c r="D120" s="3" t="str">
        <f>"黄滢"</f>
        <v>黄滢</v>
      </c>
      <c r="E120" s="3">
        <v>91.8</v>
      </c>
    </row>
    <row r="121" spans="1:5" ht="33" customHeight="1">
      <c r="A121" s="3">
        <v>118</v>
      </c>
      <c r="B121" s="3" t="s">
        <v>212</v>
      </c>
      <c r="C121" s="3" t="s">
        <v>26</v>
      </c>
      <c r="D121" s="3" t="str">
        <f>"唐荣飞"</f>
        <v>唐荣飞</v>
      </c>
      <c r="E121" s="3">
        <v>88</v>
      </c>
    </row>
    <row r="122" spans="1:5" ht="33" customHeight="1">
      <c r="A122" s="3">
        <v>119</v>
      </c>
      <c r="B122" s="3" t="s">
        <v>28</v>
      </c>
      <c r="C122" s="3" t="s">
        <v>29</v>
      </c>
      <c r="D122" s="3" t="str">
        <f>"岳金涵"</f>
        <v>岳金涵</v>
      </c>
      <c r="E122" s="3">
        <v>90.6</v>
      </c>
    </row>
    <row r="123" spans="1:5" ht="33" customHeight="1">
      <c r="A123" s="3">
        <v>120</v>
      </c>
      <c r="B123" s="3" t="s">
        <v>173</v>
      </c>
      <c r="C123" s="3" t="s">
        <v>175</v>
      </c>
      <c r="D123" s="3" t="str">
        <f>"罗光秀"</f>
        <v>罗光秀</v>
      </c>
      <c r="E123" s="3" t="s">
        <v>214</v>
      </c>
    </row>
    <row r="124" spans="1:5" ht="33" customHeight="1">
      <c r="A124" s="3">
        <v>121</v>
      </c>
      <c r="B124" s="3" t="s">
        <v>173</v>
      </c>
      <c r="C124" s="3" t="s">
        <v>174</v>
      </c>
      <c r="D124" s="3" t="str">
        <f>"潘楚楚"</f>
        <v>潘楚楚</v>
      </c>
      <c r="E124" s="3">
        <v>79.599999999999994</v>
      </c>
    </row>
    <row r="125" spans="1:5" ht="33" customHeight="1">
      <c r="A125" s="3">
        <v>122</v>
      </c>
      <c r="B125" s="3" t="s">
        <v>11</v>
      </c>
      <c r="C125" s="3" t="s">
        <v>13</v>
      </c>
      <c r="D125" s="3" t="str">
        <f>"陈园元"</f>
        <v>陈园元</v>
      </c>
      <c r="E125" s="3">
        <v>72.599999999999994</v>
      </c>
    </row>
    <row r="126" spans="1:5" ht="33" customHeight="1">
      <c r="A126" s="3">
        <v>123</v>
      </c>
      <c r="B126" s="3" t="s">
        <v>11</v>
      </c>
      <c r="C126" s="3" t="s">
        <v>12</v>
      </c>
      <c r="D126" s="3" t="str">
        <f>"周鸿源"</f>
        <v>周鸿源</v>
      </c>
      <c r="E126" s="3">
        <v>87.6</v>
      </c>
    </row>
    <row r="127" spans="1:5" ht="33" customHeight="1">
      <c r="A127" s="3">
        <v>124</v>
      </c>
      <c r="B127" s="3" t="s">
        <v>30</v>
      </c>
      <c r="C127" s="3" t="s">
        <v>32</v>
      </c>
      <c r="D127" s="3" t="str">
        <f>"邱裕莹"</f>
        <v>邱裕莹</v>
      </c>
      <c r="E127" s="3">
        <v>84.2</v>
      </c>
    </row>
    <row r="128" spans="1:5" ht="33" customHeight="1">
      <c r="A128" s="3">
        <v>125</v>
      </c>
      <c r="B128" s="3" t="s">
        <v>30</v>
      </c>
      <c r="C128" s="3" t="s">
        <v>31</v>
      </c>
      <c r="D128" s="3" t="str">
        <f>"黄千千"</f>
        <v>黄千千</v>
      </c>
      <c r="E128" s="3" t="s">
        <v>214</v>
      </c>
    </row>
    <row r="129" spans="1:5" ht="33" customHeight="1">
      <c r="A129" s="3">
        <v>126</v>
      </c>
      <c r="B129" s="3" t="s">
        <v>33</v>
      </c>
      <c r="C129" s="3" t="s">
        <v>36</v>
      </c>
      <c r="D129" s="3" t="str">
        <f>"陈奕居"</f>
        <v>陈奕居</v>
      </c>
      <c r="E129" s="3">
        <v>68.2</v>
      </c>
    </row>
    <row r="130" spans="1:5" ht="33" customHeight="1">
      <c r="A130" s="3">
        <v>127</v>
      </c>
      <c r="B130" s="3" t="s">
        <v>33</v>
      </c>
      <c r="C130" s="3" t="s">
        <v>35</v>
      </c>
      <c r="D130" s="3" t="str">
        <f>"王利再"</f>
        <v>王利再</v>
      </c>
      <c r="E130" s="3">
        <v>70.599999999999994</v>
      </c>
    </row>
    <row r="131" spans="1:5" ht="33" customHeight="1">
      <c r="A131" s="3">
        <v>128</v>
      </c>
      <c r="B131" s="3" t="s">
        <v>213</v>
      </c>
      <c r="C131" s="3" t="s">
        <v>34</v>
      </c>
      <c r="D131" s="3" t="str">
        <f>"陈后煌"</f>
        <v>陈后煌</v>
      </c>
      <c r="E131" s="3">
        <v>86</v>
      </c>
    </row>
    <row r="132" spans="1:5" ht="33" customHeight="1">
      <c r="A132" s="3">
        <v>129</v>
      </c>
      <c r="B132" s="3" t="s">
        <v>125</v>
      </c>
      <c r="C132" s="3" t="s">
        <v>127</v>
      </c>
      <c r="D132" s="3" t="str">
        <f>"范善杰"</f>
        <v>范善杰</v>
      </c>
      <c r="E132" s="3">
        <v>57.2</v>
      </c>
    </row>
    <row r="133" spans="1:5" ht="33" customHeight="1">
      <c r="A133" s="3">
        <v>130</v>
      </c>
      <c r="B133" s="3" t="s">
        <v>125</v>
      </c>
      <c r="C133" s="3" t="s">
        <v>126</v>
      </c>
      <c r="D133" s="3" t="str">
        <f>"许长理"</f>
        <v>许长理</v>
      </c>
      <c r="E133" s="3">
        <v>79.8</v>
      </c>
    </row>
    <row r="134" spans="1:5" ht="33" customHeight="1">
      <c r="A134" s="3">
        <v>131</v>
      </c>
      <c r="B134" s="3" t="s">
        <v>128</v>
      </c>
      <c r="C134" s="3" t="s">
        <v>135</v>
      </c>
      <c r="D134" s="3" t="str">
        <f>"王堂俏"</f>
        <v>王堂俏</v>
      </c>
      <c r="E134" s="3">
        <v>60.4</v>
      </c>
    </row>
    <row r="135" spans="1:5" ht="33" customHeight="1">
      <c r="A135" s="3">
        <v>132</v>
      </c>
      <c r="B135" s="3" t="s">
        <v>128</v>
      </c>
      <c r="C135" s="3" t="s">
        <v>134</v>
      </c>
      <c r="D135" s="3" t="str">
        <f>"李龙"</f>
        <v>李龙</v>
      </c>
      <c r="E135" s="3" t="s">
        <v>214</v>
      </c>
    </row>
    <row r="136" spans="1:5" ht="33" customHeight="1">
      <c r="A136" s="3">
        <v>133</v>
      </c>
      <c r="B136" s="3" t="s">
        <v>128</v>
      </c>
      <c r="C136" s="3" t="s">
        <v>133</v>
      </c>
      <c r="D136" s="3" t="str">
        <f>"林元健"</f>
        <v>林元健</v>
      </c>
      <c r="E136" s="3">
        <v>84.6</v>
      </c>
    </row>
    <row r="137" spans="1:5" ht="33" customHeight="1">
      <c r="A137" s="3">
        <v>134</v>
      </c>
      <c r="B137" s="3" t="s">
        <v>128</v>
      </c>
      <c r="C137" s="3" t="s">
        <v>132</v>
      </c>
      <c r="D137" s="3" t="str">
        <f>"李奇钊"</f>
        <v>李奇钊</v>
      </c>
      <c r="E137" s="3">
        <v>86.8</v>
      </c>
    </row>
    <row r="138" spans="1:5" ht="33" customHeight="1">
      <c r="A138" s="3">
        <v>135</v>
      </c>
      <c r="B138" s="3" t="s">
        <v>128</v>
      </c>
      <c r="C138" s="3" t="s">
        <v>131</v>
      </c>
      <c r="D138" s="3" t="str">
        <f>"杨善第"</f>
        <v>杨善第</v>
      </c>
      <c r="E138" s="3" t="s">
        <v>214</v>
      </c>
    </row>
    <row r="139" spans="1:5" ht="33" customHeight="1">
      <c r="A139" s="3">
        <v>136</v>
      </c>
      <c r="B139" s="3" t="s">
        <v>128</v>
      </c>
      <c r="C139" s="3" t="s">
        <v>130</v>
      </c>
      <c r="D139" s="3" t="str">
        <f>"王韬炜"</f>
        <v>王韬炜</v>
      </c>
      <c r="E139" s="3">
        <v>58.6</v>
      </c>
    </row>
    <row r="140" spans="1:5" ht="33" customHeight="1">
      <c r="A140" s="3">
        <v>137</v>
      </c>
      <c r="B140" s="3" t="s">
        <v>128</v>
      </c>
      <c r="C140" s="3" t="s">
        <v>129</v>
      </c>
      <c r="D140" s="3" t="str">
        <f>"王大锦"</f>
        <v>王大锦</v>
      </c>
      <c r="E140" s="3">
        <v>83</v>
      </c>
    </row>
    <row r="141" spans="1:5" ht="33" customHeight="1">
      <c r="A141" s="3">
        <v>138</v>
      </c>
      <c r="B141" s="3" t="s">
        <v>70</v>
      </c>
      <c r="C141" s="3" t="s">
        <v>85</v>
      </c>
      <c r="D141" s="3" t="str">
        <f>"郭俊诚"</f>
        <v>郭俊诚</v>
      </c>
      <c r="E141" s="3">
        <v>59</v>
      </c>
    </row>
    <row r="142" spans="1:5" ht="33" customHeight="1">
      <c r="A142" s="3">
        <v>139</v>
      </c>
      <c r="B142" s="3" t="s">
        <v>70</v>
      </c>
      <c r="C142" s="3" t="s">
        <v>84</v>
      </c>
      <c r="D142" s="3" t="str">
        <f>"李德伦"</f>
        <v>李德伦</v>
      </c>
      <c r="E142" s="3">
        <v>51.8</v>
      </c>
    </row>
    <row r="143" spans="1:5" ht="33" customHeight="1">
      <c r="A143" s="3">
        <v>140</v>
      </c>
      <c r="B143" s="3" t="s">
        <v>70</v>
      </c>
      <c r="C143" s="3" t="s">
        <v>83</v>
      </c>
      <c r="D143" s="3" t="str">
        <f>"薛木丹"</f>
        <v>薛木丹</v>
      </c>
      <c r="E143" s="3">
        <v>64.2</v>
      </c>
    </row>
    <row r="144" spans="1:5" ht="33" customHeight="1">
      <c r="A144" s="3">
        <v>141</v>
      </c>
      <c r="B144" s="3" t="s">
        <v>70</v>
      </c>
      <c r="C144" s="3" t="s">
        <v>82</v>
      </c>
      <c r="D144" s="3" t="str">
        <f>"钟文珠"</f>
        <v>钟文珠</v>
      </c>
      <c r="E144" s="3">
        <v>86.4</v>
      </c>
    </row>
    <row r="145" spans="1:5" ht="33" customHeight="1">
      <c r="A145" s="3">
        <v>142</v>
      </c>
      <c r="B145" s="3" t="s">
        <v>70</v>
      </c>
      <c r="C145" s="3" t="s">
        <v>81</v>
      </c>
      <c r="D145" s="3" t="str">
        <f>"王带月"</f>
        <v>王带月</v>
      </c>
      <c r="E145" s="3">
        <v>87.2</v>
      </c>
    </row>
    <row r="146" spans="1:5" ht="33" customHeight="1">
      <c r="A146" s="3">
        <v>143</v>
      </c>
      <c r="B146" s="3" t="s">
        <v>70</v>
      </c>
      <c r="C146" s="3" t="s">
        <v>80</v>
      </c>
      <c r="D146" s="3" t="str">
        <f>"胡秀蕊"</f>
        <v>胡秀蕊</v>
      </c>
      <c r="E146" s="3">
        <v>85.6</v>
      </c>
    </row>
    <row r="147" spans="1:5" ht="33" customHeight="1">
      <c r="A147" s="3">
        <v>144</v>
      </c>
      <c r="B147" s="3" t="s">
        <v>70</v>
      </c>
      <c r="C147" s="3" t="s">
        <v>79</v>
      </c>
      <c r="D147" s="3" t="str">
        <f>"符海秋"</f>
        <v>符海秋</v>
      </c>
      <c r="E147" s="3">
        <v>67.400000000000006</v>
      </c>
    </row>
    <row r="148" spans="1:5" ht="33" customHeight="1">
      <c r="A148" s="3">
        <v>145</v>
      </c>
      <c r="B148" s="3" t="s">
        <v>70</v>
      </c>
      <c r="C148" s="3" t="s">
        <v>78</v>
      </c>
      <c r="D148" s="3" t="str">
        <f>"庞瑜"</f>
        <v>庞瑜</v>
      </c>
      <c r="E148" s="3">
        <v>62.6</v>
      </c>
    </row>
    <row r="149" spans="1:5" ht="33" customHeight="1">
      <c r="A149" s="3">
        <v>146</v>
      </c>
      <c r="B149" s="3" t="s">
        <v>70</v>
      </c>
      <c r="C149" s="3" t="s">
        <v>77</v>
      </c>
      <c r="D149" s="3" t="str">
        <f>"王华慧"</f>
        <v>王华慧</v>
      </c>
      <c r="E149" s="3">
        <v>61.6</v>
      </c>
    </row>
    <row r="150" spans="1:5" ht="33" customHeight="1">
      <c r="A150" s="3">
        <v>147</v>
      </c>
      <c r="B150" s="3" t="s">
        <v>70</v>
      </c>
      <c r="C150" s="3" t="s">
        <v>76</v>
      </c>
      <c r="D150" s="3" t="str">
        <f>"殷建淼"</f>
        <v>殷建淼</v>
      </c>
      <c r="E150" s="3">
        <v>60.8</v>
      </c>
    </row>
    <row r="151" spans="1:5" ht="33" customHeight="1">
      <c r="A151" s="3">
        <v>148</v>
      </c>
      <c r="B151" s="3" t="s">
        <v>70</v>
      </c>
      <c r="C151" s="3" t="s">
        <v>75</v>
      </c>
      <c r="D151" s="3" t="str">
        <f>"陈东东"</f>
        <v>陈东东</v>
      </c>
      <c r="E151" s="3">
        <v>79.2</v>
      </c>
    </row>
    <row r="152" spans="1:5" ht="33" customHeight="1">
      <c r="A152" s="3">
        <v>149</v>
      </c>
      <c r="B152" s="3" t="s">
        <v>70</v>
      </c>
      <c r="C152" s="3" t="s">
        <v>74</v>
      </c>
      <c r="D152" s="3" t="str">
        <f>"冯推峰"</f>
        <v>冯推峰</v>
      </c>
      <c r="E152" s="3">
        <v>66.400000000000006</v>
      </c>
    </row>
    <row r="153" spans="1:5" ht="33" customHeight="1">
      <c r="A153" s="3">
        <v>150</v>
      </c>
      <c r="B153" s="3" t="s">
        <v>70</v>
      </c>
      <c r="C153" s="3" t="s">
        <v>73</v>
      </c>
      <c r="D153" s="3" t="str">
        <f>"张宽凤"</f>
        <v>张宽凤</v>
      </c>
      <c r="E153" s="3">
        <v>60.6</v>
      </c>
    </row>
    <row r="154" spans="1:5" ht="33" customHeight="1">
      <c r="A154" s="3">
        <v>151</v>
      </c>
      <c r="B154" s="3" t="s">
        <v>70</v>
      </c>
      <c r="C154" s="3" t="s">
        <v>72</v>
      </c>
      <c r="D154" s="3" t="str">
        <f>"文彩梅"</f>
        <v>文彩梅</v>
      </c>
      <c r="E154" s="3">
        <v>60.8</v>
      </c>
    </row>
    <row r="155" spans="1:5" ht="33" customHeight="1">
      <c r="A155" s="3">
        <v>152</v>
      </c>
      <c r="B155" s="3" t="s">
        <v>70</v>
      </c>
      <c r="C155" s="3" t="s">
        <v>71</v>
      </c>
      <c r="D155" s="3" t="str">
        <f>"陈红"</f>
        <v>陈红</v>
      </c>
      <c r="E155" s="3">
        <v>87.2</v>
      </c>
    </row>
    <row r="156" spans="1:5" ht="33" customHeight="1">
      <c r="A156" s="3">
        <v>153</v>
      </c>
      <c r="B156" s="3" t="s">
        <v>86</v>
      </c>
      <c r="C156" s="3" t="s">
        <v>94</v>
      </c>
      <c r="D156" s="3" t="str">
        <f>"李观霖"</f>
        <v>李观霖</v>
      </c>
      <c r="E156" s="3">
        <v>61</v>
      </c>
    </row>
    <row r="157" spans="1:5" ht="33" customHeight="1">
      <c r="A157" s="3">
        <v>154</v>
      </c>
      <c r="B157" s="3" t="s">
        <v>86</v>
      </c>
      <c r="C157" s="3" t="s">
        <v>93</v>
      </c>
      <c r="D157" s="3" t="str">
        <f>"陈善绵"</f>
        <v>陈善绵</v>
      </c>
      <c r="E157" s="3">
        <v>61.6</v>
      </c>
    </row>
    <row r="158" spans="1:5" ht="33" customHeight="1">
      <c r="A158" s="3">
        <v>155</v>
      </c>
      <c r="B158" s="3" t="s">
        <v>86</v>
      </c>
      <c r="C158" s="3" t="s">
        <v>92</v>
      </c>
      <c r="D158" s="3" t="str">
        <f>"欧阳鹏"</f>
        <v>欧阳鹏</v>
      </c>
      <c r="E158" s="3">
        <v>63.6</v>
      </c>
    </row>
    <row r="159" spans="1:5" ht="33" customHeight="1">
      <c r="A159" s="3">
        <v>156</v>
      </c>
      <c r="B159" s="3" t="s">
        <v>86</v>
      </c>
      <c r="C159" s="3" t="s">
        <v>91</v>
      </c>
      <c r="D159" s="3" t="str">
        <f>"黄凯"</f>
        <v>黄凯</v>
      </c>
      <c r="E159" s="3">
        <v>85</v>
      </c>
    </row>
    <row r="160" spans="1:5" ht="33" customHeight="1">
      <c r="A160" s="3">
        <v>157</v>
      </c>
      <c r="B160" s="3" t="s">
        <v>86</v>
      </c>
      <c r="C160" s="3" t="s">
        <v>90</v>
      </c>
      <c r="D160" s="3" t="str">
        <f>"陈腾龙"</f>
        <v>陈腾龙</v>
      </c>
      <c r="E160" s="3">
        <v>67.400000000000006</v>
      </c>
    </row>
    <row r="161" spans="1:5" ht="33" customHeight="1">
      <c r="A161" s="3">
        <v>158</v>
      </c>
      <c r="B161" s="3" t="s">
        <v>86</v>
      </c>
      <c r="C161" s="3" t="s">
        <v>89</v>
      </c>
      <c r="D161" s="3" t="str">
        <f>"傅豪"</f>
        <v>傅豪</v>
      </c>
      <c r="E161" s="3">
        <v>84.4</v>
      </c>
    </row>
    <row r="162" spans="1:5" ht="33" customHeight="1">
      <c r="A162" s="3">
        <v>159</v>
      </c>
      <c r="B162" s="3" t="s">
        <v>86</v>
      </c>
      <c r="C162" s="3" t="s">
        <v>88</v>
      </c>
      <c r="D162" s="3" t="str">
        <f>"陈浩睿"</f>
        <v>陈浩睿</v>
      </c>
      <c r="E162" s="3">
        <v>83.4</v>
      </c>
    </row>
    <row r="163" spans="1:5" ht="33" customHeight="1">
      <c r="A163" s="3">
        <v>160</v>
      </c>
      <c r="B163" s="3" t="s">
        <v>86</v>
      </c>
      <c r="C163" s="3" t="s">
        <v>87</v>
      </c>
      <c r="D163" s="3" t="str">
        <f>"符东阳"</f>
        <v>符东阳</v>
      </c>
      <c r="E163" s="3">
        <v>82.4</v>
      </c>
    </row>
  </sheetData>
  <mergeCells count="1">
    <mergeCell ref="A2:E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  <Company>中国石油大学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信息科</cp:lastModifiedBy>
  <cp:lastPrinted>2021-07-21T08:12:55Z</cp:lastPrinted>
  <dcterms:created xsi:type="dcterms:W3CDTF">2021-07-21T02:00:30Z</dcterms:created>
  <dcterms:modified xsi:type="dcterms:W3CDTF">2021-07-30T09:43:18Z</dcterms:modified>
</cp:coreProperties>
</file>