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55" windowHeight="102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<sst xmlns="http://schemas.openxmlformats.org/spreadsheetml/2006/main" count="49" uniqueCount="27">
  <si>
    <t>2021年幼儿园教师招聘资格复审再次递补人员名单</t>
  </si>
  <si>
    <t>序号</t>
  </si>
  <si>
    <t>岗位代码</t>
  </si>
  <si>
    <t>姓名</t>
  </si>
  <si>
    <t>准考证号</t>
  </si>
  <si>
    <t>考场号</t>
  </si>
  <si>
    <t>座位号</t>
  </si>
  <si>
    <t>教育综合知识</t>
  </si>
  <si>
    <t>专业知识</t>
  </si>
  <si>
    <t>合成成绩</t>
  </si>
  <si>
    <t>备注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</si>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</sst>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O11" sqref="O11"/>
    </sheetView>
  </sheetViews>
  <sheetFormatPr defaultColWidth="9" defaultRowHeight="13.5"/>
  <cols>
    <col min="1" max="1" width="5.5" customWidth="1"/>
    <col min="2" max="2" width="7" style="1" customWidth="1"/>
    <col min="3" max="3" width="8.375" customWidth="1"/>
    <col min="4" max="4" width="12.625" customWidth="1"/>
    <col min="5" max="5" width="9.125" customWidth="1"/>
    <col min="6" max="6" width="7.375" customWidth="1"/>
    <col min="7" max="7" width="13" customWidth="1"/>
    <col min="10" max="10" width="6.5" customWidth="1"/>
  </cols>
  <sheetData>
    <row r="1" ht="28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.7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6.5" customHeight="1" spans="1:10">
      <c r="A3" s="5">
        <v>1</v>
      </c>
      <c r="B3" s="6" t="str">
        <f t="shared" ref="B3:B5" si="0">"001"</f>
        <v>001</v>
      </c>
      <c r="C3" s="6" t="str">
        <f>"刘杏子"</f>
        <v>刘杏子</v>
      </c>
      <c r="D3" s="6" t="str">
        <f>"20210010214"</f>
        <v>20210010214</v>
      </c>
      <c r="E3" s="6" t="str">
        <f t="shared" ref="E3:E5" si="1">"02"</f>
        <v>02</v>
      </c>
      <c r="F3" s="6" t="str">
        <f>"14"</f>
        <v>14</v>
      </c>
      <c r="G3" s="7">
        <v>83.8</v>
      </c>
      <c r="H3" s="7">
        <v>71.8</v>
      </c>
      <c r="I3" s="7">
        <v>75.4</v>
      </c>
      <c r="J3" s="7"/>
    </row>
    <row r="4" ht="16.5" customHeight="1" spans="1:10">
      <c r="A4" s="5">
        <v>2</v>
      </c>
      <c r="B4" s="6" t="str">
        <f t="shared" si="0"/>
        <v>001</v>
      </c>
      <c r="C4" s="6" t="str">
        <f>"马子怡"</f>
        <v>马子怡</v>
      </c>
      <c r="D4" s="6" t="str">
        <f>"20210010416"</f>
        <v>20210010416</v>
      </c>
      <c r="E4" s="6" t="str">
        <f>"04"</f>
        <v>04</v>
      </c>
      <c r="F4" s="6" t="str">
        <f>"16"</f>
        <v>16</v>
      </c>
      <c r="G4" s="7">
        <v>78.1</v>
      </c>
      <c r="H4" s="7">
        <v>74</v>
      </c>
      <c r="I4" s="7">
        <v>75.23</v>
      </c>
      <c r="J4" s="7"/>
    </row>
    <row r="5" ht="16.5" customHeight="1" spans="1:10">
      <c r="A5" s="5">
        <v>3</v>
      </c>
      <c r="B5" s="6" t="str">
        <f t="shared" si="0"/>
        <v>001</v>
      </c>
      <c r="C5" s="6" t="str">
        <f>"刘梦茹"</f>
        <v>刘梦茹</v>
      </c>
      <c r="D5" s="6" t="str">
        <f>"20210010206"</f>
        <v>20210010206</v>
      </c>
      <c r="E5" s="6" t="str">
        <f t="shared" si="1"/>
        <v>02</v>
      </c>
      <c r="F5" s="6" t="str">
        <f>"06"</f>
        <v>06</v>
      </c>
      <c r="G5" s="7">
        <v>81.7</v>
      </c>
      <c r="H5" s="7">
        <v>72.1</v>
      </c>
      <c r="I5" s="7">
        <v>74.98</v>
      </c>
      <c r="J5" s="7"/>
    </row>
    <row r="6" ht="16.5" customHeight="1" spans="1:10">
      <c r="A6" s="5">
        <v>4</v>
      </c>
      <c r="B6" s="8" t="s">
        <v>11</v>
      </c>
      <c r="C6" s="6" t="str">
        <f>"黄宇晨"</f>
        <v>黄宇晨</v>
      </c>
      <c r="D6" s="6" t="str">
        <f>"20210020902"</f>
        <v>20210020902</v>
      </c>
      <c r="E6" s="6" t="str">
        <f>"09"</f>
        <v>09</v>
      </c>
      <c r="F6" s="6" t="str">
        <f>"02"</f>
        <v>02</v>
      </c>
      <c r="G6" s="7">
        <v>75.1</v>
      </c>
      <c r="H6" s="7">
        <v>75.9</v>
      </c>
      <c r="I6" s="7">
        <v>75.66</v>
      </c>
      <c r="J6" s="7"/>
    </row>
    <row r="7" ht="16.5" customHeight="1" spans="1:10">
      <c r="A7" s="5">
        <v>5</v>
      </c>
      <c r="B7" s="8" t="s">
        <v>11</v>
      </c>
      <c r="C7" s="6" t="str">
        <f>"王英"</f>
        <v>王英</v>
      </c>
      <c r="D7" s="6" t="str">
        <f>"20210020509"</f>
        <v>20210020509</v>
      </c>
      <c r="E7" s="6" t="str">
        <f>"05"</f>
        <v>05</v>
      </c>
      <c r="F7" s="6" t="str">
        <f>"09"</f>
        <v>09</v>
      </c>
      <c r="G7" s="7">
        <v>85.2</v>
      </c>
      <c r="H7" s="7">
        <v>70.9</v>
      </c>
      <c r="I7" s="7">
        <v>75.19</v>
      </c>
      <c r="J7" s="7"/>
    </row>
    <row r="8" ht="16.5" customHeight="1" spans="1:10">
      <c r="A8" s="5">
        <v>6</v>
      </c>
      <c r="B8" s="8" t="s">
        <v>11</v>
      </c>
      <c r="C8" s="6" t="str">
        <f>"刘雪燕"</f>
        <v>刘雪燕</v>
      </c>
      <c r="D8" s="6" t="str">
        <f>"20210020822"</f>
        <v>20210020822</v>
      </c>
      <c r="E8" s="6" t="str">
        <f>"08"</f>
        <v>08</v>
      </c>
      <c r="F8" s="6" t="str">
        <f>"22"</f>
        <v>22</v>
      </c>
      <c r="G8" s="7">
        <v>87.9</v>
      </c>
      <c r="H8" s="7">
        <v>69.6</v>
      </c>
      <c r="I8" s="7">
        <v>75.09</v>
      </c>
      <c r="J8" s="7"/>
    </row>
    <row r="9" ht="16.5" customHeight="1" spans="1:10">
      <c r="A9" s="5">
        <v>7</v>
      </c>
      <c r="B9" s="8" t="s">
        <v>12</v>
      </c>
      <c r="C9" s="6" t="str">
        <f>"庞晓庆"</f>
        <v>庞晓庆</v>
      </c>
      <c r="D9" s="6" t="str">
        <f>"20210030926"</f>
        <v>20210030926</v>
      </c>
      <c r="E9" s="6" t="str">
        <f t="shared" ref="E9" si="2">"09"</f>
        <v>09</v>
      </c>
      <c r="F9" s="6" t="str">
        <f>"26"</f>
        <v>26</v>
      </c>
      <c r="G9" s="7">
        <v>83.3</v>
      </c>
      <c r="H9" s="7">
        <v>72.7</v>
      </c>
      <c r="I9" s="7">
        <v>75.88</v>
      </c>
      <c r="J9" s="7"/>
    </row>
    <row r="10" ht="16.5" customHeight="1" spans="1:10">
      <c r="A10" s="5">
        <v>8</v>
      </c>
      <c r="B10" s="8" t="s">
        <v>13</v>
      </c>
      <c r="C10" s="6" t="str">
        <f>"王舒星"</f>
        <v>王舒星</v>
      </c>
      <c r="D10" s="6" t="str">
        <f>"20210041419"</f>
        <v>20210041419</v>
      </c>
      <c r="E10" s="6" t="str">
        <f t="shared" ref="E10:E11" si="3">"14"</f>
        <v>14</v>
      </c>
      <c r="F10" s="6" t="str">
        <f>"19"</f>
        <v>19</v>
      </c>
      <c r="G10" s="7">
        <v>67.4</v>
      </c>
      <c r="H10" s="7">
        <v>75.8</v>
      </c>
      <c r="I10" s="7">
        <v>73.28</v>
      </c>
      <c r="J10" s="7"/>
    </row>
    <row r="11" ht="16.5" customHeight="1" spans="1:10">
      <c r="A11" s="5">
        <v>9</v>
      </c>
      <c r="B11" s="8" t="s">
        <v>13</v>
      </c>
      <c r="C11" s="6" t="str">
        <f>"孟方方"</f>
        <v>孟方方</v>
      </c>
      <c r="D11" s="6" t="str">
        <f>"20210041426"</f>
        <v>20210041426</v>
      </c>
      <c r="E11" s="6" t="str">
        <f t="shared" si="3"/>
        <v>14</v>
      </c>
      <c r="F11" s="6" t="str">
        <f>"26"</f>
        <v>26</v>
      </c>
      <c r="G11" s="7">
        <v>78.5</v>
      </c>
      <c r="H11" s="7">
        <v>69.9</v>
      </c>
      <c r="I11" s="7">
        <v>72.48</v>
      </c>
      <c r="J11" s="7"/>
    </row>
    <row r="12" ht="16.5" customHeight="1" spans="1:10">
      <c r="A12" s="5">
        <v>10</v>
      </c>
      <c r="B12" s="8" t="s">
        <v>13</v>
      </c>
      <c r="C12" s="6" t="str">
        <f>"王紫嫣"</f>
        <v>王紫嫣</v>
      </c>
      <c r="D12" s="6" t="str">
        <f>"20210041327"</f>
        <v>20210041327</v>
      </c>
      <c r="E12" s="6" t="str">
        <f>"13"</f>
        <v>13</v>
      </c>
      <c r="F12" s="6" t="str">
        <f>"27"</f>
        <v>27</v>
      </c>
      <c r="G12" s="7">
        <v>73.9</v>
      </c>
      <c r="H12" s="7">
        <v>71.8</v>
      </c>
      <c r="I12" s="7">
        <v>72.43</v>
      </c>
      <c r="J12" s="7"/>
    </row>
    <row r="13" ht="16.5" customHeight="1" spans="1:10">
      <c r="A13" s="5">
        <v>11</v>
      </c>
      <c r="B13" s="8" t="s">
        <v>14</v>
      </c>
      <c r="C13" s="6" t="str">
        <f>"方雪"</f>
        <v>方雪</v>
      </c>
      <c r="D13" s="6" t="str">
        <f>"20210051902"</f>
        <v>20210051902</v>
      </c>
      <c r="E13" s="6" t="str">
        <f t="shared" ref="E13:E14" si="4">"19"</f>
        <v>19</v>
      </c>
      <c r="F13" s="6" t="str">
        <f>"02"</f>
        <v>02</v>
      </c>
      <c r="G13" s="7">
        <v>80.4</v>
      </c>
      <c r="H13" s="7">
        <v>72.5</v>
      </c>
      <c r="I13" s="7">
        <v>74.87</v>
      </c>
      <c r="J13" s="7"/>
    </row>
    <row r="14" ht="16.5" customHeight="1" spans="1:10">
      <c r="A14" s="5">
        <v>12</v>
      </c>
      <c r="B14" s="8" t="s">
        <v>14</v>
      </c>
      <c r="C14" s="6" t="str">
        <f>"秦真真"</f>
        <v>秦真真</v>
      </c>
      <c r="D14" s="6" t="str">
        <f>"20210051927"</f>
        <v>20210051927</v>
      </c>
      <c r="E14" s="6" t="str">
        <f t="shared" si="4"/>
        <v>19</v>
      </c>
      <c r="F14" s="6" t="str">
        <f>"27"</f>
        <v>27</v>
      </c>
      <c r="G14" s="7">
        <v>79</v>
      </c>
      <c r="H14" s="7">
        <v>72.6</v>
      </c>
      <c r="I14" s="7">
        <v>74.52</v>
      </c>
      <c r="J14" s="7"/>
    </row>
    <row r="15" ht="16.5" customHeight="1" spans="1:10">
      <c r="A15" s="5">
        <v>13</v>
      </c>
      <c r="B15" s="8" t="s">
        <v>14</v>
      </c>
      <c r="C15" s="6" t="str">
        <f>"张方方"</f>
        <v>张方方</v>
      </c>
      <c r="D15" s="6" t="str">
        <f>"20210051630"</f>
        <v>20210051630</v>
      </c>
      <c r="E15" s="6" t="str">
        <f>"16"</f>
        <v>16</v>
      </c>
      <c r="F15" s="6" t="str">
        <f>"30"</f>
        <v>30</v>
      </c>
      <c r="G15" s="7">
        <v>73.7</v>
      </c>
      <c r="H15" s="7">
        <v>74.6</v>
      </c>
      <c r="I15" s="7">
        <v>74.33</v>
      </c>
      <c r="J15" s="7"/>
    </row>
    <row r="16" ht="16.5" customHeight="1" spans="1:10">
      <c r="A16" s="5">
        <v>14</v>
      </c>
      <c r="B16" s="8" t="s">
        <v>14</v>
      </c>
      <c r="C16" s="6" t="str">
        <f>"张春"</f>
        <v>张春</v>
      </c>
      <c r="D16" s="6" t="str">
        <f>"20210051803"</f>
        <v>20210051803</v>
      </c>
      <c r="E16" s="6" t="str">
        <f>"18"</f>
        <v>18</v>
      </c>
      <c r="F16" s="6" t="str">
        <f>"03"</f>
        <v>03</v>
      </c>
      <c r="G16" s="7">
        <v>73.7</v>
      </c>
      <c r="H16" s="7">
        <v>73.8</v>
      </c>
      <c r="I16" s="7">
        <v>73.77</v>
      </c>
      <c r="J16" s="7"/>
    </row>
    <row r="17" ht="16.5" customHeight="1" spans="1:10">
      <c r="A17" s="5">
        <v>15</v>
      </c>
      <c r="B17" s="8" t="s">
        <v>15</v>
      </c>
      <c r="C17" s="6" t="str">
        <f>"于圆圆"</f>
        <v>于圆圆</v>
      </c>
      <c r="D17" s="6" t="str">
        <f>"20210062501"</f>
        <v>20210062501</v>
      </c>
      <c r="E17" s="6" t="str">
        <f>"25"</f>
        <v>25</v>
      </c>
      <c r="F17" s="6" t="str">
        <f>"01"</f>
        <v>01</v>
      </c>
      <c r="G17" s="7">
        <v>79.6</v>
      </c>
      <c r="H17" s="7">
        <v>74.6</v>
      </c>
      <c r="I17" s="7">
        <v>76.1</v>
      </c>
      <c r="J17" s="7"/>
    </row>
    <row r="18" ht="16.5" customHeight="1" spans="1:10">
      <c r="A18" s="5">
        <v>16</v>
      </c>
      <c r="B18" s="8" t="s">
        <v>15</v>
      </c>
      <c r="C18" s="6" t="str">
        <f>"滕楠楠"</f>
        <v>滕楠楠</v>
      </c>
      <c r="D18" s="6" t="str">
        <f>"20210062414"</f>
        <v>20210062414</v>
      </c>
      <c r="E18" s="6" t="str">
        <f t="shared" ref="E18:E19" si="5">"24"</f>
        <v>24</v>
      </c>
      <c r="F18" s="6" t="str">
        <f>"14"</f>
        <v>14</v>
      </c>
      <c r="G18" s="7">
        <v>72.8</v>
      </c>
      <c r="H18" s="7">
        <v>77</v>
      </c>
      <c r="I18" s="7">
        <v>75.74</v>
      </c>
      <c r="J18" s="7"/>
    </row>
    <row r="19" ht="16.5" customHeight="1" spans="1:10">
      <c r="A19" s="5">
        <v>17</v>
      </c>
      <c r="B19" s="8" t="s">
        <v>15</v>
      </c>
      <c r="C19" s="6" t="str">
        <f>"臧秀平"</f>
        <v>臧秀平</v>
      </c>
      <c r="D19" s="6" t="str">
        <f>"20210062429"</f>
        <v>20210062429</v>
      </c>
      <c r="E19" s="6" t="str">
        <f t="shared" si="5"/>
        <v>24</v>
      </c>
      <c r="F19" s="6" t="str">
        <f>"29"</f>
        <v>29</v>
      </c>
      <c r="G19" s="7">
        <v>66.1</v>
      </c>
      <c r="H19" s="7">
        <v>79.7</v>
      </c>
      <c r="I19" s="7">
        <v>75.62</v>
      </c>
      <c r="J19" s="7"/>
    </row>
    <row r="20" ht="16.5" customHeight="1" spans="1:10">
      <c r="A20" s="5">
        <v>18</v>
      </c>
      <c r="B20" s="8" t="s">
        <v>15</v>
      </c>
      <c r="C20" s="6" t="str">
        <f>"高雨婷"</f>
        <v>高雨婷</v>
      </c>
      <c r="D20" s="6" t="str">
        <f>"20210062302"</f>
        <v>20210062302</v>
      </c>
      <c r="E20" s="6" t="str">
        <f>"23"</f>
        <v>23</v>
      </c>
      <c r="F20" s="6" t="str">
        <f>"02"</f>
        <v>02</v>
      </c>
      <c r="G20" s="7">
        <v>79.6</v>
      </c>
      <c r="H20" s="7">
        <v>73.9</v>
      </c>
      <c r="I20" s="7">
        <v>75.61</v>
      </c>
      <c r="J20" s="7"/>
    </row>
    <row r="21" ht="16.5" customHeight="1" spans="1:10">
      <c r="A21" s="5">
        <v>19</v>
      </c>
      <c r="B21" s="8" t="s">
        <v>15</v>
      </c>
      <c r="C21" s="6" t="str">
        <f>"郭梦婷"</f>
        <v>郭梦婷</v>
      </c>
      <c r="D21" s="6" t="str">
        <f>"20210062326"</f>
        <v>20210062326</v>
      </c>
      <c r="E21" s="6" t="str">
        <f>"23"</f>
        <v>23</v>
      </c>
      <c r="F21" s="6" t="str">
        <f>"26"</f>
        <v>26</v>
      </c>
      <c r="G21" s="7">
        <v>77.8</v>
      </c>
      <c r="H21" s="7">
        <v>73.4</v>
      </c>
      <c r="I21" s="7">
        <v>74.72</v>
      </c>
      <c r="J21" s="7"/>
    </row>
    <row r="22" ht="16.5" customHeight="1" spans="1:10">
      <c r="A22" s="5">
        <v>20</v>
      </c>
      <c r="B22" s="8" t="s">
        <v>15</v>
      </c>
      <c r="C22" s="6" t="str">
        <f>"李晓娣"</f>
        <v>李晓娣</v>
      </c>
      <c r="D22" s="6" t="str">
        <f>"20210062420"</f>
        <v>20210062420</v>
      </c>
      <c r="E22" s="6" t="str">
        <f t="shared" ref="E22" si="6">"24"</f>
        <v>24</v>
      </c>
      <c r="F22" s="6" t="str">
        <f>"20"</f>
        <v>20</v>
      </c>
      <c r="G22" s="7">
        <v>78.5</v>
      </c>
      <c r="H22" s="7">
        <v>72.8</v>
      </c>
      <c r="I22" s="7">
        <v>74.51</v>
      </c>
      <c r="J22" s="7"/>
    </row>
    <row r="23" ht="16.5" customHeight="1" spans="1:10">
      <c r="A23" s="5">
        <v>21</v>
      </c>
      <c r="B23" s="8" t="s">
        <v>15</v>
      </c>
      <c r="C23" s="6" t="str">
        <f>"张梦雪"</f>
        <v>张梦雪</v>
      </c>
      <c r="D23" s="6" t="str">
        <f>"20210062229"</f>
        <v>20210062229</v>
      </c>
      <c r="E23" s="6" t="str">
        <f>"22"</f>
        <v>22</v>
      </c>
      <c r="F23" s="6" t="str">
        <f>"29"</f>
        <v>29</v>
      </c>
      <c r="G23" s="7">
        <v>72.7</v>
      </c>
      <c r="H23" s="7">
        <v>75</v>
      </c>
      <c r="I23" s="7">
        <v>74.31</v>
      </c>
      <c r="J23" s="7"/>
    </row>
    <row r="24" ht="16.5" customHeight="1" spans="1:10">
      <c r="A24" s="5">
        <v>22</v>
      </c>
      <c r="B24" s="8" t="s">
        <v>16</v>
      </c>
      <c r="C24" s="6" t="str">
        <f>"高晨"</f>
        <v>高晨</v>
      </c>
      <c r="D24" s="6" t="str">
        <f>"20210072622"</f>
        <v>20210072622</v>
      </c>
      <c r="E24" s="6" t="str">
        <f>"26"</f>
        <v>26</v>
      </c>
      <c r="F24" s="6" t="str">
        <f>"22"</f>
        <v>22</v>
      </c>
      <c r="G24" s="7">
        <v>78.9</v>
      </c>
      <c r="H24" s="7">
        <v>73.4</v>
      </c>
      <c r="I24" s="7">
        <v>75.05</v>
      </c>
      <c r="J24" s="7"/>
    </row>
    <row r="25" ht="16.5" customHeight="1" spans="1:10">
      <c r="A25" s="5">
        <v>23</v>
      </c>
      <c r="B25" s="8" t="s">
        <v>16</v>
      </c>
      <c r="C25" s="6" t="str">
        <f>"于勤"</f>
        <v>于勤</v>
      </c>
      <c r="D25" s="6" t="str">
        <f>"20210072901"</f>
        <v>20210072901</v>
      </c>
      <c r="E25" s="6" t="str">
        <f>"29"</f>
        <v>29</v>
      </c>
      <c r="F25" s="6" t="str">
        <f>"01"</f>
        <v>01</v>
      </c>
      <c r="G25" s="7">
        <v>77.7</v>
      </c>
      <c r="H25" s="7">
        <v>73.1</v>
      </c>
      <c r="I25" s="7">
        <v>74.48</v>
      </c>
      <c r="J25" s="7"/>
    </row>
    <row r="26" ht="16.5" customHeight="1" spans="1:10">
      <c r="A26" s="5">
        <v>24</v>
      </c>
      <c r="B26" s="8" t="s">
        <v>17</v>
      </c>
      <c r="C26" s="6" t="str">
        <f>"高亚文"</f>
        <v>高亚文</v>
      </c>
      <c r="D26" s="6" t="str">
        <f>"20210083209"</f>
        <v>20210083209</v>
      </c>
      <c r="E26" s="6" t="str">
        <f t="shared" ref="E26" si="7">"32"</f>
        <v>32</v>
      </c>
      <c r="F26" s="6" t="str">
        <f>"09"</f>
        <v>09</v>
      </c>
      <c r="G26" s="7">
        <v>77.1</v>
      </c>
      <c r="H26" s="7">
        <v>70.7</v>
      </c>
      <c r="I26" s="7">
        <v>72.62</v>
      </c>
      <c r="J26" s="12"/>
    </row>
    <row r="27" ht="16.5" customHeight="1" spans="1:10">
      <c r="A27" s="5">
        <v>25</v>
      </c>
      <c r="B27" s="8" t="s">
        <v>18</v>
      </c>
      <c r="C27" s="6" t="str">
        <f>"汝桂娟"</f>
        <v>汝桂娟</v>
      </c>
      <c r="D27" s="6" t="str">
        <f>"20210093303"</f>
        <v>20210093303</v>
      </c>
      <c r="E27" s="6" t="str">
        <f t="shared" ref="E27" si="8">"33"</f>
        <v>33</v>
      </c>
      <c r="F27" s="6" t="str">
        <f>"03"</f>
        <v>03</v>
      </c>
      <c r="G27" s="7">
        <v>76.3</v>
      </c>
      <c r="H27" s="7">
        <v>76.4</v>
      </c>
      <c r="I27" s="7">
        <v>76.37</v>
      </c>
      <c r="J27" s="12"/>
    </row>
    <row r="28" ht="16.5" customHeight="1" spans="1:10">
      <c r="A28" s="5">
        <v>26</v>
      </c>
      <c r="B28" s="8" t="s">
        <v>19</v>
      </c>
      <c r="C28" s="6" t="str">
        <f>"魏启月"</f>
        <v>魏启月</v>
      </c>
      <c r="D28" s="6" t="str">
        <f>"20210103730"</f>
        <v>20210103730</v>
      </c>
      <c r="E28" s="6" t="str">
        <f t="shared" ref="E28" si="9">"37"</f>
        <v>37</v>
      </c>
      <c r="F28" s="6" t="str">
        <f>"30"</f>
        <v>30</v>
      </c>
      <c r="G28" s="7">
        <v>78.8</v>
      </c>
      <c r="H28" s="7">
        <v>71.4</v>
      </c>
      <c r="I28" s="7">
        <v>73.62</v>
      </c>
      <c r="J28" s="12"/>
    </row>
    <row r="29" ht="16.5" customHeight="1" spans="1:10">
      <c r="A29" s="5">
        <v>27</v>
      </c>
      <c r="B29" s="8" t="s">
        <v>19</v>
      </c>
      <c r="C29" s="6" t="str">
        <f>"杨婷婷"</f>
        <v>杨婷婷</v>
      </c>
      <c r="D29" s="6" t="str">
        <f>"20210103530"</f>
        <v>20210103530</v>
      </c>
      <c r="E29" s="6" t="str">
        <f>"35"</f>
        <v>35</v>
      </c>
      <c r="F29" s="6" t="str">
        <f>"30"</f>
        <v>30</v>
      </c>
      <c r="G29" s="7">
        <v>73.2</v>
      </c>
      <c r="H29" s="7">
        <v>73.7</v>
      </c>
      <c r="I29" s="7">
        <v>73.55</v>
      </c>
      <c r="J29" s="12"/>
    </row>
    <row r="30" ht="16.5" customHeight="1" spans="1:10">
      <c r="A30" s="5">
        <v>28</v>
      </c>
      <c r="B30" s="8" t="s">
        <v>19</v>
      </c>
      <c r="C30" s="6" t="str">
        <f>"祝齐齐"</f>
        <v>祝齐齐</v>
      </c>
      <c r="D30" s="6" t="str">
        <f>"20210103614"</f>
        <v>20210103614</v>
      </c>
      <c r="E30" s="6" t="str">
        <f>"36"</f>
        <v>36</v>
      </c>
      <c r="F30" s="6" t="str">
        <f>"14"</f>
        <v>14</v>
      </c>
      <c r="G30" s="7">
        <v>74.9</v>
      </c>
      <c r="H30" s="7">
        <v>72.4</v>
      </c>
      <c r="I30" s="7">
        <v>73.15</v>
      </c>
      <c r="J30" s="12"/>
    </row>
    <row r="31" ht="16.5" customHeight="1" spans="1:10">
      <c r="A31" s="5">
        <v>29</v>
      </c>
      <c r="B31" s="9" t="s">
        <v>19</v>
      </c>
      <c r="C31" s="10" t="str">
        <f>"房雪晴"</f>
        <v>房雪晴</v>
      </c>
      <c r="D31" s="10" t="str">
        <f>"20210103726"</f>
        <v>20210103726</v>
      </c>
      <c r="E31" s="10" t="str">
        <f t="shared" ref="E31" si="10">"37"</f>
        <v>37</v>
      </c>
      <c r="F31" s="10" t="str">
        <f>"26"</f>
        <v>26</v>
      </c>
      <c r="G31" s="11">
        <v>71.4</v>
      </c>
      <c r="H31" s="11">
        <v>73.9</v>
      </c>
      <c r="I31" s="11">
        <v>73.15</v>
      </c>
      <c r="J31" s="12"/>
    </row>
    <row r="32" ht="16.5" customHeight="1" spans="1:10">
      <c r="A32" s="5">
        <v>30</v>
      </c>
      <c r="B32" s="8" t="s">
        <v>20</v>
      </c>
      <c r="C32" s="6" t="str">
        <f>"蒋甜梦"</f>
        <v>蒋甜梦</v>
      </c>
      <c r="D32" s="6" t="str">
        <f>"20210113914"</f>
        <v>20210113914</v>
      </c>
      <c r="E32" s="6" t="str">
        <f t="shared" ref="E32" si="11">"39"</f>
        <v>39</v>
      </c>
      <c r="F32" s="6" t="str">
        <f>"14"</f>
        <v>14</v>
      </c>
      <c r="G32" s="7">
        <v>81.7</v>
      </c>
      <c r="H32" s="7">
        <v>67.5</v>
      </c>
      <c r="I32" s="7">
        <v>71.76</v>
      </c>
      <c r="J32" s="12"/>
    </row>
    <row r="33" ht="16.5" customHeight="1" spans="1:10">
      <c r="A33" s="5">
        <v>31</v>
      </c>
      <c r="B33" s="8" t="s">
        <v>21</v>
      </c>
      <c r="C33" s="6" t="str">
        <f>"赵秋香"</f>
        <v>赵秋香</v>
      </c>
      <c r="D33" s="6" t="str">
        <f>"20210124416"</f>
        <v>20210124416</v>
      </c>
      <c r="E33" s="6" t="str">
        <f>"44"</f>
        <v>44</v>
      </c>
      <c r="F33" s="6" t="str">
        <f>"16"</f>
        <v>16</v>
      </c>
      <c r="G33" s="7">
        <v>77.8</v>
      </c>
      <c r="H33" s="7">
        <v>75.8</v>
      </c>
      <c r="I33" s="7">
        <v>76.4</v>
      </c>
      <c r="J33" s="12"/>
    </row>
    <row r="34" ht="16.5" customHeight="1" spans="1:10">
      <c r="A34" s="5">
        <v>32</v>
      </c>
      <c r="B34" s="8" t="s">
        <v>22</v>
      </c>
      <c r="C34" s="6" t="str">
        <f>"王玉萍"</f>
        <v>王玉萍</v>
      </c>
      <c r="D34" s="6" t="str">
        <f>"20210134509"</f>
        <v>20210134509</v>
      </c>
      <c r="E34" s="6" t="str">
        <f t="shared" ref="E34" si="12">"45"</f>
        <v>45</v>
      </c>
      <c r="F34" s="6" t="str">
        <f>"09"</f>
        <v>09</v>
      </c>
      <c r="G34" s="7">
        <v>76</v>
      </c>
      <c r="H34" s="7">
        <v>71.9</v>
      </c>
      <c r="I34" s="7">
        <v>73.13</v>
      </c>
      <c r="J34" s="12"/>
    </row>
    <row r="35" ht="16.5" customHeight="1" spans="1:10">
      <c r="A35" s="5">
        <v>33</v>
      </c>
      <c r="B35" s="8" t="s">
        <v>22</v>
      </c>
      <c r="C35" s="6" t="str">
        <f>"蒋小东"</f>
        <v>蒋小东</v>
      </c>
      <c r="D35" s="6" t="str">
        <f>"20210134623"</f>
        <v>20210134623</v>
      </c>
      <c r="E35" s="6" t="str">
        <f>"46"</f>
        <v>46</v>
      </c>
      <c r="F35" s="6" t="str">
        <f>"23"</f>
        <v>23</v>
      </c>
      <c r="G35" s="7">
        <v>68.1</v>
      </c>
      <c r="H35" s="7">
        <v>74.9</v>
      </c>
      <c r="I35" s="7">
        <v>72.86</v>
      </c>
      <c r="J35" s="12"/>
    </row>
    <row r="36" ht="16.5" customHeight="1" spans="1:10">
      <c r="A36" s="5">
        <v>34</v>
      </c>
      <c r="B36" s="8" t="s">
        <v>23</v>
      </c>
      <c r="C36" s="6" t="str">
        <f>"刘彦"</f>
        <v>刘彦</v>
      </c>
      <c r="D36" s="6" t="str">
        <f>"20210144826"</f>
        <v>20210144826</v>
      </c>
      <c r="E36" s="6" t="str">
        <f t="shared" ref="E36" si="13">"48"</f>
        <v>48</v>
      </c>
      <c r="F36" s="6" t="str">
        <f>"26"</f>
        <v>26</v>
      </c>
      <c r="G36" s="7">
        <v>75.9</v>
      </c>
      <c r="H36" s="7">
        <v>69.9</v>
      </c>
      <c r="I36" s="7">
        <v>71.7</v>
      </c>
      <c r="J36" s="12"/>
    </row>
    <row r="37" ht="16.5" customHeight="1" spans="1:10">
      <c r="A37" s="5">
        <v>35</v>
      </c>
      <c r="B37" s="8" t="s">
        <v>24</v>
      </c>
      <c r="C37" s="6" t="str">
        <f>"田方方"</f>
        <v>田方方</v>
      </c>
      <c r="D37" s="6" t="str">
        <f>"20210155227"</f>
        <v>20210155227</v>
      </c>
      <c r="E37" s="6" t="str">
        <f t="shared" ref="E37" si="14">"52"</f>
        <v>52</v>
      </c>
      <c r="F37" s="6" t="str">
        <f>"27"</f>
        <v>27</v>
      </c>
      <c r="G37" s="7">
        <v>74.6</v>
      </c>
      <c r="H37" s="7">
        <v>72.3</v>
      </c>
      <c r="I37" s="7">
        <v>72.99</v>
      </c>
      <c r="J37" s="12"/>
    </row>
    <row r="38" ht="16.5" customHeight="1" spans="1:10">
      <c r="A38" s="5">
        <v>36</v>
      </c>
      <c r="B38" s="8" t="s">
        <v>25</v>
      </c>
      <c r="C38" s="6" t="str">
        <f>"陈想想"</f>
        <v>陈想想</v>
      </c>
      <c r="D38" s="6" t="str">
        <f>"20210165423"</f>
        <v>20210165423</v>
      </c>
      <c r="E38" s="6" t="str">
        <f t="shared" ref="E38" si="15">"54"</f>
        <v>54</v>
      </c>
      <c r="F38" s="6" t="str">
        <f>"23"</f>
        <v>23</v>
      </c>
      <c r="G38" s="7">
        <v>76.6</v>
      </c>
      <c r="H38" s="7">
        <v>67.5</v>
      </c>
      <c r="I38" s="7">
        <v>70.23</v>
      </c>
      <c r="J38" s="12"/>
    </row>
    <row r="39" ht="16.5" customHeight="1" spans="1:10">
      <c r="A39" s="5">
        <v>37</v>
      </c>
      <c r="B39" s="8" t="s">
        <v>25</v>
      </c>
      <c r="C39" s="6" t="str">
        <f>"田慧"</f>
        <v>田慧</v>
      </c>
      <c r="D39" s="6" t="str">
        <f>"20210165706"</f>
        <v>20210165706</v>
      </c>
      <c r="E39" s="6" t="str">
        <f>"57"</f>
        <v>57</v>
      </c>
      <c r="F39" s="6" t="str">
        <f>"06"</f>
        <v>06</v>
      </c>
      <c r="G39" s="7">
        <v>70.7</v>
      </c>
      <c r="H39" s="7">
        <v>69.9</v>
      </c>
      <c r="I39" s="7">
        <v>70.14</v>
      </c>
      <c r="J39" s="12"/>
    </row>
    <row r="40" ht="16.5" customHeight="1" spans="1:10">
      <c r="A40" s="5">
        <v>38</v>
      </c>
      <c r="B40" s="8" t="s">
        <v>26</v>
      </c>
      <c r="C40" s="6" t="str">
        <f>"李玉凤"</f>
        <v>李玉凤</v>
      </c>
      <c r="D40" s="6" t="str">
        <f>"20210175825"</f>
        <v>20210175825</v>
      </c>
      <c r="E40" s="6" t="str">
        <f t="shared" ref="E40:E41" si="16">"58"</f>
        <v>58</v>
      </c>
      <c r="F40" s="6" t="str">
        <f>"25"</f>
        <v>25</v>
      </c>
      <c r="G40" s="7">
        <v>69.3</v>
      </c>
      <c r="H40" s="7">
        <v>71</v>
      </c>
      <c r="I40" s="7">
        <v>70.49</v>
      </c>
      <c r="J40" s="12"/>
    </row>
    <row r="41" ht="16.5" customHeight="1" spans="1:10">
      <c r="A41" s="5">
        <v>39</v>
      </c>
      <c r="B41" s="8" t="s">
        <v>26</v>
      </c>
      <c r="C41" s="6" t="str">
        <f>"姜阿兰"</f>
        <v>姜阿兰</v>
      </c>
      <c r="D41" s="6" t="str">
        <f>"20210175829"</f>
        <v>20210175829</v>
      </c>
      <c r="E41" s="6" t="str">
        <f t="shared" si="16"/>
        <v>58</v>
      </c>
      <c r="F41" s="6" t="str">
        <f>"29"</f>
        <v>29</v>
      </c>
      <c r="G41" s="7">
        <v>74.9</v>
      </c>
      <c r="H41" s="7">
        <v>68.5</v>
      </c>
      <c r="I41" s="7">
        <v>70.42</v>
      </c>
      <c r="J41" s="12"/>
    </row>
    <row r="42" ht="16.5" customHeight="1" spans="1:10">
      <c r="A42" s="5">
        <v>40</v>
      </c>
      <c r="B42" s="8" t="s">
        <v>26</v>
      </c>
      <c r="C42" s="6" t="str">
        <f>"于凯丽"</f>
        <v>于凯丽</v>
      </c>
      <c r="D42" s="6" t="str">
        <f>"20210175913"</f>
        <v>20210175913</v>
      </c>
      <c r="E42" s="6" t="str">
        <f>"59"</f>
        <v>59</v>
      </c>
      <c r="F42" s="6" t="str">
        <f>"13"</f>
        <v>13</v>
      </c>
      <c r="G42" s="7">
        <v>75.4</v>
      </c>
      <c r="H42" s="7">
        <v>67.9</v>
      </c>
      <c r="I42" s="7">
        <v>70.15</v>
      </c>
      <c r="J42" s="12"/>
    </row>
    <row r="43" ht="16.5" customHeight="1" spans="1:10">
      <c r="A43" s="5">
        <v>41</v>
      </c>
      <c r="B43" s="8" t="s">
        <v>26</v>
      </c>
      <c r="C43" s="6" t="str">
        <f>"王颖泽"</f>
        <v>王颖泽</v>
      </c>
      <c r="D43" s="6" t="str">
        <f>"20210175806"</f>
        <v>20210175806</v>
      </c>
      <c r="E43" s="6" t="str">
        <f t="shared" ref="E43" si="17">"58"</f>
        <v>58</v>
      </c>
      <c r="F43" s="6" t="str">
        <f>"06"</f>
        <v>06</v>
      </c>
      <c r="G43" s="7">
        <v>70</v>
      </c>
      <c r="H43" s="7">
        <v>70.2</v>
      </c>
      <c r="I43" s="7">
        <v>70.14</v>
      </c>
      <c r="J43" s="12"/>
    </row>
  </sheetData>
  <mergeCells count="1">
    <mergeCell ref="A1:J1"/>
  </mergeCells>
  <pageMargins left="0.748031496062992" right="0.748031496062992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izezk.</cp:lastModifiedBy>
  <dcterms:created xsi:type="dcterms:W3CDTF">2021-07-12T03:01:00Z</dcterms:created>
  <cp:lastPrinted>2021-07-30T01:19:00Z</cp:lastPrinted>
  <dcterms:modified xsi:type="dcterms:W3CDTF">2021-07-30T03:32:58Z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BBF4F68258ED4930A697997374DBE11B</vt:lpwstr>
  </property>
  <property fmtid="{D5CDD505-2E9C-101B-9397-08002B2CF9AE}" pid="3" name="KSOProductBuildVer">
    <vt:lpwstr>2052-11.1.0.10314</vt:lpwstr>
  </property>
</Properties>
</file>