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（合格）白沙黎族自治县2021考核招聘医学院校毕业生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<sst xmlns="http://schemas.openxmlformats.org/spreadsheetml/2006/main" count="86" uniqueCount="12">
  <si>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白沙黎族自治县 2021考核招聘医学院校毕业生资格初审合格人员名单</t>
  </si>
  <si>
    <t>序号</t>
  </si>
  <si>
    <t>报考号</t>
  </si>
  <si>
    <t>报考岗位</t>
  </si>
  <si>
    <t>姓名</t>
  </si>
  <si>
    <t>性别</t>
  </si>
  <si>
    <t>身份证号码</t>
  </si>
  <si>
    <t>0101_临床医师</t>
  </si>
  <si>
    <t>0102_中医科医师</t>
  </si>
  <si>
    <t>0103_B超科</t>
  </si>
  <si>
    <t>0201_检验</t>
  </si>
  <si>
    <t>0202_预防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</si>
</sst>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A1" sqref="A1:F1"/>
    </sheetView>
  </sheetViews>
  <sheetFormatPr defaultColWidth="9.00390625" defaultRowHeight="15"/>
  <cols>
    <col min="1" max="1" width="6.8515625" style="0" customWidth="1"/>
    <col min="2" max="2" width="25.421875" style="0" customWidth="1"/>
    <col min="3" max="3" width="16.421875" style="0" customWidth="1"/>
    <col min="6" max="6" width="20.421875" style="0" customWidth="1"/>
  </cols>
  <sheetData>
    <row r="1" spans="1:6" ht="60" customHeight="1">
      <c r="A1" s="2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5" t="str">
        <f>"30192021051609513021262"</f>
        <v>30192021051609513021262</v>
      </c>
      <c r="C3" s="5" t="s">
        <v>7</v>
      </c>
      <c r="D3" s="5" t="str">
        <f>"练庆锋"</f>
        <v>练庆锋</v>
      </c>
      <c r="E3" s="5" t="str">
        <f>"男"</f>
        <v>男</v>
      </c>
      <c r="F3" s="5" t="str">
        <f>"46003XXXX0211091X"</f>
        <v>46003XXXX0211091X</v>
      </c>
    </row>
    <row r="4" spans="1:6" ht="30" customHeight="1">
      <c r="A4" s="5">
        <v>2</v>
      </c>
      <c r="B4" s="5" t="str">
        <f>"30192021051811140730221"</f>
        <v>30192021051811140730221</v>
      </c>
      <c r="C4" s="5" t="s">
        <v>7</v>
      </c>
      <c r="D4" s="5" t="str">
        <f>"邢家"</f>
        <v>邢家</v>
      </c>
      <c r="E4" s="5" t="str">
        <f>"男"</f>
        <v>男</v>
      </c>
      <c r="F4" s="5" t="str">
        <f>"4600XXXX607086570"</f>
        <v>4600XXXX607086570</v>
      </c>
    </row>
    <row r="5" spans="1:6" ht="30" customHeight="1">
      <c r="A5" s="5">
        <v>3</v>
      </c>
      <c r="B5" s="5" t="str">
        <f>"30192021051812131930500"</f>
        <v>30192021051812131930500</v>
      </c>
      <c r="C5" s="5" t="s">
        <v>7</v>
      </c>
      <c r="D5" s="5" t="str">
        <f>"郑大鹏"</f>
        <v>郑大鹏</v>
      </c>
      <c r="E5" s="5" t="str">
        <f>"男"</f>
        <v>男</v>
      </c>
      <c r="F5" s="5" t="str">
        <f>"4600XXXX9705161511"</f>
        <v>4600XXXX9705161511</v>
      </c>
    </row>
    <row r="6" spans="1:6" ht="30" customHeight="1">
      <c r="A6" s="5">
        <v>4</v>
      </c>
      <c r="B6" s="5" t="str">
        <f>"30192021051817461331969"</f>
        <v>30192021051817461331969</v>
      </c>
      <c r="C6" s="5" t="s">
        <v>7</v>
      </c>
      <c r="D6" s="5" t="str">
        <f>"王博长"</f>
        <v>王博长</v>
      </c>
      <c r="E6" s="5" t="str">
        <f>"男"</f>
        <v>男</v>
      </c>
      <c r="F6" s="5" t="str">
        <f>"4600XXXX807243018"</f>
        <v>4600XXXX807243018</v>
      </c>
    </row>
    <row r="7" spans="1:6" ht="30" customHeight="1">
      <c r="A7" s="5">
        <v>5</v>
      </c>
      <c r="B7" s="5" t="str">
        <f>"30192021052721440845233"</f>
        <v>30192021052721440845233</v>
      </c>
      <c r="C7" s="5" t="s">
        <v>7</v>
      </c>
      <c r="D7" s="5" t="str">
        <f>"林晓冰"</f>
        <v>林晓冰</v>
      </c>
      <c r="E7" s="5" t="str">
        <f>"女"</f>
        <v>女</v>
      </c>
      <c r="F7" s="5" t="str">
        <f>"4600XXXX706141624"</f>
        <v>4600XXXX706141624</v>
      </c>
    </row>
    <row r="8" spans="1:6" ht="30" customHeight="1">
      <c r="A8" s="5">
        <v>6</v>
      </c>
      <c r="B8" s="5" t="str">
        <f>"30192021060119013666825"</f>
        <v>30192021060119013666825</v>
      </c>
      <c r="C8" s="5" t="s">
        <v>7</v>
      </c>
      <c r="D8" s="5" t="str">
        <f>"羊文公"</f>
        <v>羊文公</v>
      </c>
      <c r="E8" s="5" t="str">
        <f>"男"</f>
        <v>男</v>
      </c>
      <c r="F8" s="5" t="str">
        <f>"4600XXXX9312133036"</f>
        <v>4600XXXX9312133036</v>
      </c>
    </row>
    <row r="9" spans="1:6" ht="30" customHeight="1">
      <c r="A9" s="5">
        <v>7</v>
      </c>
      <c r="B9" s="5" t="str">
        <f>"30192021060209552071801"</f>
        <v>30192021060209552071801</v>
      </c>
      <c r="C9" s="5" t="s">
        <v>7</v>
      </c>
      <c r="D9" s="5" t="str">
        <f>"吴书仲"</f>
        <v>吴书仲</v>
      </c>
      <c r="E9" s="5" t="str">
        <f>"男"</f>
        <v>男</v>
      </c>
      <c r="F9" s="5" t="str">
        <f>"4600XXXX9610282435"</f>
        <v>4600XXXX9610282435</v>
      </c>
    </row>
    <row r="10" spans="1:6" ht="30" customHeight="1">
      <c r="A10" s="5">
        <v>8</v>
      </c>
      <c r="B10" s="5" t="str">
        <f>"30192021060216003175250"</f>
        <v>30192021060216003175250</v>
      </c>
      <c r="C10" s="5" t="s">
        <v>7</v>
      </c>
      <c r="D10" s="5" t="str">
        <f>"曾起宽"</f>
        <v>曾起宽</v>
      </c>
      <c r="E10" s="5" t="str">
        <f>"男"</f>
        <v>男</v>
      </c>
      <c r="F10" s="5" t="str">
        <f>"4600XXXX9711235772"</f>
        <v>4600XXXX9711235772</v>
      </c>
    </row>
    <row r="11" spans="1:6" ht="30" customHeight="1">
      <c r="A11" s="5">
        <v>9</v>
      </c>
      <c r="B11" s="5" t="str">
        <f>"301920210605101139100381"</f>
        <v>301920210605101139100381</v>
      </c>
      <c r="C11" s="5" t="s">
        <v>7</v>
      </c>
      <c r="D11" s="5" t="str">
        <f>"周志坚"</f>
        <v>周志坚</v>
      </c>
      <c r="E11" s="5" t="str">
        <f>"男"</f>
        <v>男</v>
      </c>
      <c r="F11" s="5" t="str">
        <f>"4600XXXX9608075398"</f>
        <v>4600XXXX9608075398</v>
      </c>
    </row>
    <row r="12" spans="1:6" ht="30" customHeight="1">
      <c r="A12" s="5">
        <v>10</v>
      </c>
      <c r="B12" s="5" t="str">
        <f>"301920210608191835110149"</f>
        <v>301920210608191835110149</v>
      </c>
      <c r="C12" s="5" t="s">
        <v>7</v>
      </c>
      <c r="D12" s="5" t="str">
        <f>"李娇花"</f>
        <v>李娇花</v>
      </c>
      <c r="E12" s="5" t="str">
        <f>"女"</f>
        <v>女</v>
      </c>
      <c r="F12" s="5" t="str">
        <f>"4600XXXX940607310X"</f>
        <v>4600XXXX940607310X</v>
      </c>
    </row>
    <row r="13" spans="1:6" ht="30" customHeight="1">
      <c r="A13" s="5">
        <v>11</v>
      </c>
      <c r="B13" s="5" t="str">
        <f>"301920210610174859112296"</f>
        <v>301920210610174859112296</v>
      </c>
      <c r="C13" s="5" t="s">
        <v>7</v>
      </c>
      <c r="D13" s="5" t="str">
        <f>"蒙杨云"</f>
        <v>蒙杨云</v>
      </c>
      <c r="E13" s="5" t="str">
        <f>"男"</f>
        <v>男</v>
      </c>
      <c r="F13" s="5" t="str">
        <f>"4600XXXX512020414"</f>
        <v>4600XXXX512020414</v>
      </c>
    </row>
    <row r="14" spans="1:6" ht="30" customHeight="1">
      <c r="A14" s="5">
        <v>12</v>
      </c>
      <c r="B14" s="5" t="str">
        <f>"301920210615114121113103"</f>
        <v>301920210615114121113103</v>
      </c>
      <c r="C14" s="5" t="s">
        <v>7</v>
      </c>
      <c r="D14" s="5" t="str">
        <f>"王平"</f>
        <v>王平</v>
      </c>
      <c r="E14" s="5" t="str">
        <f>"女"</f>
        <v>女</v>
      </c>
      <c r="F14" s="5" t="str">
        <f>"4600XXXX980617322X"</f>
        <v>4600XXXX980617322X</v>
      </c>
    </row>
    <row r="15" spans="1:6" ht="30" customHeight="1">
      <c r="A15" s="5">
        <v>13</v>
      </c>
      <c r="B15" s="5" t="str">
        <f>"301920210615121338113112"</f>
        <v>301920210615121338113112</v>
      </c>
      <c r="C15" s="5" t="s">
        <v>7</v>
      </c>
      <c r="D15" s="5" t="str">
        <f>"张姗姗"</f>
        <v>张姗姗</v>
      </c>
      <c r="E15" s="5" t="str">
        <f>"女"</f>
        <v>女</v>
      </c>
      <c r="F15" s="5" t="str">
        <f>"4600XXXX9701214445"</f>
        <v>4600XXXX9701214445</v>
      </c>
    </row>
    <row r="16" spans="1:6" ht="30" customHeight="1">
      <c r="A16" s="5">
        <v>14</v>
      </c>
      <c r="B16" s="5" t="str">
        <f>"301920210615144242113143"</f>
        <v>301920210615144242113143</v>
      </c>
      <c r="C16" s="5" t="s">
        <v>7</v>
      </c>
      <c r="D16" s="5" t="str">
        <f>"黎启东"</f>
        <v>黎启东</v>
      </c>
      <c r="E16" s="5" t="str">
        <f>"男"</f>
        <v>男</v>
      </c>
      <c r="F16" s="5" t="str">
        <f>"4600XXXX920518441X"</f>
        <v>4600XXXX920518441X</v>
      </c>
    </row>
    <row r="17" spans="1:6" ht="30" customHeight="1">
      <c r="A17" s="5">
        <v>15</v>
      </c>
      <c r="B17" s="5" t="str">
        <f>"301920210616175101113317"</f>
        <v>301920210616175101113317</v>
      </c>
      <c r="C17" s="5" t="s">
        <v>7</v>
      </c>
      <c r="D17" s="5" t="str">
        <f>"何琼海"</f>
        <v>何琼海</v>
      </c>
      <c r="E17" s="5" t="str">
        <f>"男"</f>
        <v>男</v>
      </c>
      <c r="F17" s="5" t="str">
        <f>"4600XXXX9706292611"</f>
        <v>4600XXXX9706292611</v>
      </c>
    </row>
    <row r="18" spans="1:6" ht="30" customHeight="1">
      <c r="A18" s="5">
        <v>16</v>
      </c>
      <c r="B18" s="5" t="str">
        <f>"301920210617095913113373"</f>
        <v>301920210617095913113373</v>
      </c>
      <c r="C18" s="5" t="s">
        <v>7</v>
      </c>
      <c r="D18" s="5" t="str">
        <f>"颜辉"</f>
        <v>颜辉</v>
      </c>
      <c r="E18" s="5" t="str">
        <f>"男"</f>
        <v>男</v>
      </c>
      <c r="F18" s="5" t="str">
        <f>"4600XXXX9506110018"</f>
        <v>4600XXXX9506110018</v>
      </c>
    </row>
    <row r="19" spans="1:6" ht="30" customHeight="1">
      <c r="A19" s="5">
        <v>17</v>
      </c>
      <c r="B19" s="5" t="str">
        <f>"30192021051611392821710"</f>
        <v>30192021051611392821710</v>
      </c>
      <c r="C19" s="5" t="s">
        <v>8</v>
      </c>
      <c r="D19" s="5" t="str">
        <f>"吴铁珠"</f>
        <v>吴铁珠</v>
      </c>
      <c r="E19" s="5" t="str">
        <f>"女"</f>
        <v>女</v>
      </c>
      <c r="F19" s="5" t="str">
        <f>"4600XXXX9405292626"</f>
        <v>4600XXXX9405292626</v>
      </c>
    </row>
    <row r="20" spans="1:6" ht="30" customHeight="1">
      <c r="A20" s="5">
        <v>18</v>
      </c>
      <c r="B20" s="5" t="str">
        <f>"30192021051712233325902"</f>
        <v>30192021051712233325902</v>
      </c>
      <c r="C20" s="5" t="s">
        <v>8</v>
      </c>
      <c r="D20" s="5" t="str">
        <f>"吴清文"</f>
        <v>吴清文</v>
      </c>
      <c r="E20" s="5" t="str">
        <f>"男"</f>
        <v>男</v>
      </c>
      <c r="F20" s="5" t="str">
        <f>"4600XXXX9609110214"</f>
        <v>4600XXXX9609110214</v>
      </c>
    </row>
    <row r="21" spans="1:6" ht="30" customHeight="1">
      <c r="A21" s="5">
        <v>19</v>
      </c>
      <c r="B21" s="5" t="str">
        <f>"30192021051716485927289"</f>
        <v>30192021051716485927289</v>
      </c>
      <c r="C21" s="5" t="s">
        <v>8</v>
      </c>
      <c r="D21" s="5" t="str">
        <f>"符朱浩"</f>
        <v>符朱浩</v>
      </c>
      <c r="E21" s="5" t="str">
        <f>"男"</f>
        <v>男</v>
      </c>
      <c r="F21" s="5" t="str">
        <f>"4600XXXX9505085819"</f>
        <v>4600XXXX9505085819</v>
      </c>
    </row>
    <row r="22" spans="1:6" ht="30" customHeight="1">
      <c r="A22" s="5">
        <v>20</v>
      </c>
      <c r="B22" s="5" t="str">
        <f>"30192021051816341831665"</f>
        <v>30192021051816341831665</v>
      </c>
      <c r="C22" s="5" t="s">
        <v>8</v>
      </c>
      <c r="D22" s="5" t="str">
        <f>"吴丽慧"</f>
        <v>吴丽慧</v>
      </c>
      <c r="E22" s="5" t="str">
        <f aca="true" t="shared" si="0" ref="E21:E24">"女"</f>
        <v>女</v>
      </c>
      <c r="F22" s="5" t="str">
        <f>"4600XXXX9404223020"</f>
        <v>4600XXXX9404223020</v>
      </c>
    </row>
    <row r="23" spans="1:6" ht="30" customHeight="1">
      <c r="A23" s="5">
        <v>21</v>
      </c>
      <c r="B23" s="5" t="str">
        <f>"30192021051817204031848"</f>
        <v>30192021051817204031848</v>
      </c>
      <c r="C23" s="5" t="s">
        <v>8</v>
      </c>
      <c r="D23" s="5" t="str">
        <f>"韦梅馨"</f>
        <v>韦梅馨</v>
      </c>
      <c r="E23" s="5" t="str">
        <f t="shared" si="0"/>
        <v>女</v>
      </c>
      <c r="F23" s="5" t="str">
        <f>"4600XXXX9308158343"</f>
        <v>4600XXXX9308158343</v>
      </c>
    </row>
    <row r="24" spans="1:6" ht="30" customHeight="1">
      <c r="A24" s="5">
        <v>22</v>
      </c>
      <c r="B24" s="5" t="str">
        <f>"30192021051915524235567"</f>
        <v>30192021051915524235567</v>
      </c>
      <c r="C24" s="5" t="s">
        <v>8</v>
      </c>
      <c r="D24" s="5" t="str">
        <f>"肖焕丹"</f>
        <v>肖焕丹</v>
      </c>
      <c r="E24" s="5" t="str">
        <f t="shared" si="0"/>
        <v>女</v>
      </c>
      <c r="F24" s="5" t="str">
        <f>"4600XXXX611132447"</f>
        <v>4600XXXX611132447</v>
      </c>
    </row>
    <row r="25" spans="1:6" ht="30" customHeight="1">
      <c r="A25" s="5">
        <v>23</v>
      </c>
      <c r="B25" s="5" t="str">
        <f>"30192021051919163136175"</f>
        <v>30192021051919163136175</v>
      </c>
      <c r="C25" s="5" t="s">
        <v>8</v>
      </c>
      <c r="D25" s="5" t="str">
        <f>"郑德福"</f>
        <v>郑德福</v>
      </c>
      <c r="E25" s="5" t="str">
        <f>"男"</f>
        <v>男</v>
      </c>
      <c r="F25" s="5" t="str">
        <f>"4600XXXX9301062716"</f>
        <v>4600XXXX9301062716</v>
      </c>
    </row>
    <row r="26" spans="1:6" ht="30" customHeight="1">
      <c r="A26" s="5">
        <v>24</v>
      </c>
      <c r="B26" s="5" t="str">
        <f>"30192021052012150436866"</f>
        <v>30192021052012150436866</v>
      </c>
      <c r="C26" s="5" t="s">
        <v>8</v>
      </c>
      <c r="D26" s="5" t="str">
        <f>"符大琦"</f>
        <v>符大琦</v>
      </c>
      <c r="E26" s="5" t="str">
        <f>"男"</f>
        <v>男</v>
      </c>
      <c r="F26" s="5" t="str">
        <f>"4600XXXX9209096652"</f>
        <v>4600XXXX9209096652</v>
      </c>
    </row>
    <row r="27" spans="1:6" ht="30" customHeight="1">
      <c r="A27" s="5">
        <v>25</v>
      </c>
      <c r="B27" s="5" t="str">
        <f>"30192021052013560236971"</f>
        <v>30192021052013560236971</v>
      </c>
      <c r="C27" s="5" t="s">
        <v>8</v>
      </c>
      <c r="D27" s="5" t="str">
        <f>"张容"</f>
        <v>张容</v>
      </c>
      <c r="E27" s="5" t="str">
        <f>"女"</f>
        <v>女</v>
      </c>
      <c r="F27" s="5" t="str">
        <f>"5113XXXX9312221929"</f>
        <v>5113XXXX9312221929</v>
      </c>
    </row>
    <row r="28" spans="1:6" ht="30" customHeight="1">
      <c r="A28" s="5">
        <v>26</v>
      </c>
      <c r="B28" s="5" t="str">
        <f>"30192021052321302640168"</f>
        <v>30192021052321302640168</v>
      </c>
      <c r="C28" s="5" t="s">
        <v>8</v>
      </c>
      <c r="D28" s="5" t="str">
        <f>"曾维民"</f>
        <v>曾维民</v>
      </c>
      <c r="E28" s="5" t="str">
        <f>"男"</f>
        <v>男</v>
      </c>
      <c r="F28" s="5" t="str">
        <f>"4600XXXX9711102932"</f>
        <v>4600XXXX9711102932</v>
      </c>
    </row>
    <row r="29" spans="1:6" ht="30" customHeight="1">
      <c r="A29" s="5">
        <v>27</v>
      </c>
      <c r="B29" s="5" t="str">
        <f>"30192021052511595242667"</f>
        <v>30192021052511595242667</v>
      </c>
      <c r="C29" s="5" t="s">
        <v>8</v>
      </c>
      <c r="D29" s="5" t="str">
        <f>"梁丽虹"</f>
        <v>梁丽虹</v>
      </c>
      <c r="E29" s="5" t="str">
        <f>"女"</f>
        <v>女</v>
      </c>
      <c r="F29" s="5" t="str">
        <f>"4600XXXX9712103726"</f>
        <v>4600XXXX9712103726</v>
      </c>
    </row>
    <row r="30" spans="1:6" ht="30" customHeight="1">
      <c r="A30" s="5">
        <v>28</v>
      </c>
      <c r="B30" s="5" t="str">
        <f>"30192021060409422091055"</f>
        <v>30192021060409422091055</v>
      </c>
      <c r="C30" s="5" t="s">
        <v>8</v>
      </c>
      <c r="D30" s="5" t="str">
        <f>"卢洁"</f>
        <v>卢洁</v>
      </c>
      <c r="E30" s="5" t="str">
        <f>"女"</f>
        <v>女</v>
      </c>
      <c r="F30" s="5" t="str">
        <f>"4602XXXX9201244448"</f>
        <v>4602XXXX9201244448</v>
      </c>
    </row>
    <row r="31" spans="1:6" ht="30" customHeight="1">
      <c r="A31" s="5">
        <v>29</v>
      </c>
      <c r="B31" s="5" t="str">
        <f>"30192021060418074798313"</f>
        <v>30192021060418074798313</v>
      </c>
      <c r="C31" s="5" t="s">
        <v>8</v>
      </c>
      <c r="D31" s="5" t="str">
        <f>"李雄清"</f>
        <v>李雄清</v>
      </c>
      <c r="E31" s="5" t="str">
        <f>"男"</f>
        <v>男</v>
      </c>
      <c r="F31" s="5" t="str">
        <f>"4600XXXX505284032"</f>
        <v>4600XXXX505284032</v>
      </c>
    </row>
    <row r="32" spans="1:6" ht="30" customHeight="1">
      <c r="A32" s="5">
        <v>30</v>
      </c>
      <c r="B32" s="5" t="str">
        <f>"301920210605130817100871"</f>
        <v>301920210605130817100871</v>
      </c>
      <c r="C32" s="5" t="s">
        <v>8</v>
      </c>
      <c r="D32" s="5" t="str">
        <f>"吕国英"</f>
        <v>吕国英</v>
      </c>
      <c r="E32" s="5" t="str">
        <f>"女"</f>
        <v>女</v>
      </c>
      <c r="F32" s="5" t="str">
        <f>"4600XXXX410295821"</f>
        <v>4600XXXX410295821</v>
      </c>
    </row>
    <row r="33" spans="1:6" ht="30" customHeight="1">
      <c r="A33" s="5">
        <v>31</v>
      </c>
      <c r="B33" s="5" t="str">
        <f>"301920210605170150101501"</f>
        <v>301920210605170150101501</v>
      </c>
      <c r="C33" s="5" t="s">
        <v>8</v>
      </c>
      <c r="D33" s="5" t="str">
        <f>"陈烘"</f>
        <v>陈烘</v>
      </c>
      <c r="E33" s="5" t="str">
        <f>"女"</f>
        <v>女</v>
      </c>
      <c r="F33" s="5" t="str">
        <f>"4600XXXX201026684"</f>
        <v>4600XXXX201026684</v>
      </c>
    </row>
    <row r="34" spans="1:6" ht="30" customHeight="1">
      <c r="A34" s="5">
        <v>32</v>
      </c>
      <c r="B34" s="5" t="str">
        <f>"301920210605170845101522"</f>
        <v>301920210605170845101522</v>
      </c>
      <c r="C34" s="5" t="s">
        <v>8</v>
      </c>
      <c r="D34" s="5" t="str">
        <f>"王丽娟"</f>
        <v>王丽娟</v>
      </c>
      <c r="E34" s="5" t="str">
        <f>"女"</f>
        <v>女</v>
      </c>
      <c r="F34" s="5" t="str">
        <f>"4600XXXX9508090364"</f>
        <v>4600XXXX9508090364</v>
      </c>
    </row>
    <row r="35" spans="1:6" ht="30" customHeight="1">
      <c r="A35" s="5">
        <v>33</v>
      </c>
      <c r="B35" s="5" t="str">
        <f>"301920210606214919104868"</f>
        <v>301920210606214919104868</v>
      </c>
      <c r="C35" s="5" t="s">
        <v>8</v>
      </c>
      <c r="D35" s="5" t="str">
        <f>"郭融"</f>
        <v>郭融</v>
      </c>
      <c r="E35" s="5" t="str">
        <f>"男"</f>
        <v>男</v>
      </c>
      <c r="F35" s="5" t="str">
        <f>"4690XXXX9606054516"</f>
        <v>4690XXXX9606054516</v>
      </c>
    </row>
    <row r="36" spans="1:6" ht="30" customHeight="1">
      <c r="A36" s="5">
        <v>34</v>
      </c>
      <c r="B36" s="5" t="str">
        <f>"301920210609161146111283"</f>
        <v>301920210609161146111283</v>
      </c>
      <c r="C36" s="5" t="s">
        <v>8</v>
      </c>
      <c r="D36" s="5" t="str">
        <f>"林文香"</f>
        <v>林文香</v>
      </c>
      <c r="E36" s="5" t="str">
        <f>"女"</f>
        <v>女</v>
      </c>
      <c r="F36" s="5" t="str">
        <f>"4600XXXX9302194425"</f>
        <v>4600XXXX9302194425</v>
      </c>
    </row>
    <row r="37" spans="1:6" ht="30" customHeight="1">
      <c r="A37" s="5">
        <v>35</v>
      </c>
      <c r="B37" s="5" t="str">
        <f>"301920210616185140113321"</f>
        <v>301920210616185140113321</v>
      </c>
      <c r="C37" s="5" t="s">
        <v>8</v>
      </c>
      <c r="D37" s="5" t="str">
        <f>"张俊平"</f>
        <v>张俊平</v>
      </c>
      <c r="E37" s="5" t="str">
        <f>"男"</f>
        <v>男</v>
      </c>
      <c r="F37" s="5" t="str">
        <f>"4600XXXX9709086919"</f>
        <v>4600XXXX9709086919</v>
      </c>
    </row>
    <row r="38" spans="1:6" ht="30" customHeight="1">
      <c r="A38" s="5">
        <v>36</v>
      </c>
      <c r="B38" s="5" t="str">
        <f>"30192021052118364738163"</f>
        <v>30192021052118364738163</v>
      </c>
      <c r="C38" s="5" t="s">
        <v>9</v>
      </c>
      <c r="D38" s="5" t="str">
        <f>"谢於勇"</f>
        <v>谢於勇</v>
      </c>
      <c r="E38" s="5" t="str">
        <f>"男"</f>
        <v>男</v>
      </c>
      <c r="F38" s="5" t="str">
        <f>"4600XXXX9706190015"</f>
        <v>4600XXXX9706190015</v>
      </c>
    </row>
    <row r="39" spans="1:6" ht="30" customHeight="1">
      <c r="A39" s="5">
        <v>37</v>
      </c>
      <c r="B39" s="5" t="str">
        <f>"301920210605180654101687"</f>
        <v>301920210605180654101687</v>
      </c>
      <c r="C39" s="5" t="s">
        <v>9</v>
      </c>
      <c r="D39" s="5" t="str">
        <f>"吴静莲"</f>
        <v>吴静莲</v>
      </c>
      <c r="E39" s="5" t="str">
        <f>"女"</f>
        <v>女</v>
      </c>
      <c r="F39" s="5" t="str">
        <f>"4600XXXX9909144221"</f>
        <v>4600XXXX9909144221</v>
      </c>
    </row>
    <row r="40" spans="1:6" ht="30" customHeight="1">
      <c r="A40" s="5">
        <v>38</v>
      </c>
      <c r="B40" s="5" t="str">
        <f>"301920210607135255106839"</f>
        <v>301920210607135255106839</v>
      </c>
      <c r="C40" s="5" t="s">
        <v>9</v>
      </c>
      <c r="D40" s="5" t="str">
        <f>"陈益红"</f>
        <v>陈益红</v>
      </c>
      <c r="E40" s="5" t="str">
        <f>"女"</f>
        <v>女</v>
      </c>
      <c r="F40" s="5" t="str">
        <f>"4600XXXX9708181227"</f>
        <v>4600XXXX9708181227</v>
      </c>
    </row>
    <row r="41" spans="1:6" ht="30" customHeight="1">
      <c r="A41" s="5">
        <v>39</v>
      </c>
      <c r="B41" s="5" t="str">
        <f>"301920210616160151113297"</f>
        <v>301920210616160151113297</v>
      </c>
      <c r="C41" s="5" t="s">
        <v>9</v>
      </c>
      <c r="D41" s="5" t="str">
        <f>"吴强源"</f>
        <v>吴强源</v>
      </c>
      <c r="E41" s="5" t="str">
        <f>"男"</f>
        <v>男</v>
      </c>
      <c r="F41" s="5" t="str">
        <f>"4690XXXX9705195017"</f>
        <v>4690XXXX9705195017</v>
      </c>
    </row>
    <row r="42" spans="1:6" ht="30" customHeight="1">
      <c r="A42" s="5">
        <v>40</v>
      </c>
      <c r="B42" s="5" t="str">
        <f>"301920210616234329113352"</f>
        <v>301920210616234329113352</v>
      </c>
      <c r="C42" s="5" t="s">
        <v>9</v>
      </c>
      <c r="D42" s="5" t="str">
        <f>"王梅昧"</f>
        <v>王梅昧</v>
      </c>
      <c r="E42" s="5" t="str">
        <f>"女"</f>
        <v>女</v>
      </c>
      <c r="F42" s="5" t="str">
        <f>"4600XXXX9609197647"</f>
        <v>4600XXXX9609197647</v>
      </c>
    </row>
    <row r="43" spans="1:6" ht="30" customHeight="1">
      <c r="A43" s="5">
        <v>41</v>
      </c>
      <c r="B43" s="5" t="str">
        <f>"30192021051610004321307"</f>
        <v>30192021051610004321307</v>
      </c>
      <c r="C43" s="5" t="s">
        <v>10</v>
      </c>
      <c r="D43" s="5" t="str">
        <f>"陈琼林"</f>
        <v>陈琼林</v>
      </c>
      <c r="E43" s="5" t="str">
        <f>"女"</f>
        <v>女</v>
      </c>
      <c r="F43" s="5" t="str">
        <f>"4600XXXX9608103889"</f>
        <v>4600XXXX9608103889</v>
      </c>
    </row>
    <row r="44" spans="1:6" ht="30" customHeight="1">
      <c r="A44" s="5">
        <v>42</v>
      </c>
      <c r="B44" s="5" t="str">
        <f>"30192021051617390022833"</f>
        <v>30192021051617390022833</v>
      </c>
      <c r="C44" s="5" t="s">
        <v>10</v>
      </c>
      <c r="D44" s="5" t="str">
        <f>"吴秀君"</f>
        <v>吴秀君</v>
      </c>
      <c r="E44" s="5" t="str">
        <f>"女"</f>
        <v>女</v>
      </c>
      <c r="F44" s="5" t="str">
        <f>"4600XXXX9706110021"</f>
        <v>4600XXXX9706110021</v>
      </c>
    </row>
    <row r="45" spans="1:6" ht="30" customHeight="1">
      <c r="A45" s="5">
        <v>43</v>
      </c>
      <c r="B45" s="5" t="str">
        <f>"30192021051623063723692"</f>
        <v>30192021051623063723692</v>
      </c>
      <c r="C45" s="5" t="s">
        <v>10</v>
      </c>
      <c r="D45" s="5" t="str">
        <f>"唐志明"</f>
        <v>唐志明</v>
      </c>
      <c r="E45" s="5" t="str">
        <f>"男"</f>
        <v>男</v>
      </c>
      <c r="F45" s="5" t="str">
        <f>"4600XXXX9604301811"</f>
        <v>4600XXXX9604301811</v>
      </c>
    </row>
    <row r="46" spans="1:6" ht="30" customHeight="1">
      <c r="A46" s="5">
        <v>44</v>
      </c>
      <c r="B46" s="5" t="str">
        <f>"30192021051716035727069"</f>
        <v>30192021051716035727069</v>
      </c>
      <c r="C46" s="5" t="s">
        <v>10</v>
      </c>
      <c r="D46" s="5" t="str">
        <f>"符传桃"</f>
        <v>符传桃</v>
      </c>
      <c r="E46" s="5" t="str">
        <f>"女"</f>
        <v>女</v>
      </c>
      <c r="F46" s="5" t="str">
        <f>"4600XXXX509185446"</f>
        <v>4600XXXX509185446</v>
      </c>
    </row>
    <row r="47" spans="1:6" ht="30" customHeight="1">
      <c r="A47" s="5">
        <v>45</v>
      </c>
      <c r="B47" s="5" t="str">
        <f>"30192021051804501529167"</f>
        <v>30192021051804501529167</v>
      </c>
      <c r="C47" s="5" t="s">
        <v>10</v>
      </c>
      <c r="D47" s="5" t="str">
        <f>"陈广江"</f>
        <v>陈广江</v>
      </c>
      <c r="E47" s="5" t="str">
        <f>"男"</f>
        <v>男</v>
      </c>
      <c r="F47" s="5" t="str">
        <f>"4600XXXX9612213214"</f>
        <v>4600XXXX9612213214</v>
      </c>
    </row>
    <row r="48" spans="1:6" ht="30" customHeight="1">
      <c r="A48" s="5">
        <v>46</v>
      </c>
      <c r="B48" s="5" t="str">
        <f>"30192021051808442229326"</f>
        <v>30192021051808442229326</v>
      </c>
      <c r="C48" s="5" t="s">
        <v>10</v>
      </c>
      <c r="D48" s="5" t="str">
        <f>"郑学妍"</f>
        <v>郑学妍</v>
      </c>
      <c r="E48" s="5" t="str">
        <f aca="true" t="shared" si="1" ref="E48:E55">"女"</f>
        <v>女</v>
      </c>
      <c r="F48" s="5" t="str">
        <f>"4603XXXX9702100624"</f>
        <v>4603XXXX9702100624</v>
      </c>
    </row>
    <row r="49" spans="1:6" ht="30" customHeight="1">
      <c r="A49" s="5">
        <v>47</v>
      </c>
      <c r="B49" s="5" t="str">
        <f>"30192021051811144830228"</f>
        <v>30192021051811144830228</v>
      </c>
      <c r="C49" s="5" t="s">
        <v>10</v>
      </c>
      <c r="D49" s="5" t="str">
        <f>"刘嘉佳"</f>
        <v>刘嘉佳</v>
      </c>
      <c r="E49" s="5" t="str">
        <f t="shared" si="1"/>
        <v>女</v>
      </c>
      <c r="F49" s="5" t="str">
        <f>"4600XXXX9902255680"</f>
        <v>4600XXXX9902255680</v>
      </c>
    </row>
    <row r="50" spans="1:6" ht="30" customHeight="1">
      <c r="A50" s="5">
        <v>48</v>
      </c>
      <c r="B50" s="5" t="str">
        <f>"30192021051812573330768"</f>
        <v>30192021051812573330768</v>
      </c>
      <c r="C50" s="5" t="s">
        <v>10</v>
      </c>
      <c r="D50" s="5" t="str">
        <f>"宋冉"</f>
        <v>宋冉</v>
      </c>
      <c r="E50" s="5" t="str">
        <f t="shared" si="1"/>
        <v>女</v>
      </c>
      <c r="F50" s="5" t="str">
        <f>"1523XXXX310254122"</f>
        <v>1523XXXX310254122</v>
      </c>
    </row>
    <row r="51" spans="1:6" ht="30" customHeight="1">
      <c r="A51" s="5">
        <v>49</v>
      </c>
      <c r="B51" s="5" t="str">
        <f>"30192021051814241031084"</f>
        <v>30192021051814241031084</v>
      </c>
      <c r="C51" s="5" t="s">
        <v>10</v>
      </c>
      <c r="D51" s="5" t="str">
        <f>"符月美"</f>
        <v>符月美</v>
      </c>
      <c r="E51" s="5" t="str">
        <f t="shared" si="1"/>
        <v>女</v>
      </c>
      <c r="F51" s="5" t="str">
        <f>"4600XXXX9302113221"</f>
        <v>4600XXXX9302113221</v>
      </c>
    </row>
    <row r="52" spans="1:6" ht="30" customHeight="1">
      <c r="A52" s="5">
        <v>50</v>
      </c>
      <c r="B52" s="5" t="str">
        <f>"30192021052009144136649"</f>
        <v>30192021052009144136649</v>
      </c>
      <c r="C52" s="5" t="s">
        <v>10</v>
      </c>
      <c r="D52" s="5" t="str">
        <f>"黎娇"</f>
        <v>黎娇</v>
      </c>
      <c r="E52" s="5" t="str">
        <f t="shared" si="1"/>
        <v>女</v>
      </c>
      <c r="F52" s="5" t="str">
        <f>"46020XXXX603174702"</f>
        <v>46020XXXX603174702</v>
      </c>
    </row>
    <row r="53" spans="1:6" ht="30" customHeight="1">
      <c r="A53" s="5">
        <v>51</v>
      </c>
      <c r="B53" s="5" t="str">
        <f>"30192021052013535736967"</f>
        <v>30192021052013535736967</v>
      </c>
      <c r="C53" s="5" t="s">
        <v>10</v>
      </c>
      <c r="D53" s="5" t="str">
        <f>"符蔡云"</f>
        <v>符蔡云</v>
      </c>
      <c r="E53" s="5" t="str">
        <f t="shared" si="1"/>
        <v>女</v>
      </c>
      <c r="F53" s="5" t="str">
        <f>"4600XXXX9601027688"</f>
        <v>4600XXXX9601027688</v>
      </c>
    </row>
    <row r="54" spans="1:6" ht="30" customHeight="1">
      <c r="A54" s="5">
        <v>52</v>
      </c>
      <c r="B54" s="5" t="str">
        <f>"30192021052119030038187"</f>
        <v>30192021052119030038187</v>
      </c>
      <c r="C54" s="5" t="s">
        <v>10</v>
      </c>
      <c r="D54" s="5" t="str">
        <f>"陈小慧"</f>
        <v>陈小慧</v>
      </c>
      <c r="E54" s="5" t="str">
        <f t="shared" si="1"/>
        <v>女</v>
      </c>
      <c r="F54" s="5" t="str">
        <f>"4600XXXX9510095240"</f>
        <v>4600XXXX9510095240</v>
      </c>
    </row>
    <row r="55" spans="1:6" ht="30" customHeight="1">
      <c r="A55" s="5">
        <v>53</v>
      </c>
      <c r="B55" s="5" t="str">
        <f>"30192021052817234646543"</f>
        <v>30192021052817234646543</v>
      </c>
      <c r="C55" s="5" t="s">
        <v>10</v>
      </c>
      <c r="D55" s="5" t="str">
        <f>"羊彩花"</f>
        <v>羊彩花</v>
      </c>
      <c r="E55" s="5" t="str">
        <f t="shared" si="1"/>
        <v>女</v>
      </c>
      <c r="F55" s="5" t="str">
        <f>"4600XXXX9701304222"</f>
        <v>4600XXXX9701304222</v>
      </c>
    </row>
    <row r="56" spans="1:6" ht="30" customHeight="1">
      <c r="A56" s="5">
        <v>54</v>
      </c>
      <c r="B56" s="5" t="str">
        <f>"30192021052922423148286"</f>
        <v>30192021052922423148286</v>
      </c>
      <c r="C56" s="5" t="s">
        <v>10</v>
      </c>
      <c r="D56" s="5" t="str">
        <f>"陈博"</f>
        <v>陈博</v>
      </c>
      <c r="E56" s="5" t="str">
        <f>"男"</f>
        <v>男</v>
      </c>
      <c r="F56" s="5" t="str">
        <f>"4600XXXX9611287617"</f>
        <v>4600XXXX9611287617</v>
      </c>
    </row>
    <row r="57" spans="1:6" ht="30" customHeight="1">
      <c r="A57" s="5">
        <v>55</v>
      </c>
      <c r="B57" s="5" t="str">
        <f>"30192021053111242852795"</f>
        <v>30192021053111242852795</v>
      </c>
      <c r="C57" s="5" t="s">
        <v>10</v>
      </c>
      <c r="D57" s="5" t="str">
        <f>"何彩菊"</f>
        <v>何彩菊</v>
      </c>
      <c r="E57" s="5" t="str">
        <f>"女"</f>
        <v>女</v>
      </c>
      <c r="F57" s="5" t="str">
        <f>"4600XXXX9310013129"</f>
        <v>4600XXXX9310013129</v>
      </c>
    </row>
    <row r="58" spans="1:6" ht="30" customHeight="1">
      <c r="A58" s="5">
        <v>56</v>
      </c>
      <c r="B58" s="5" t="str">
        <f>"30192021060223305678834"</f>
        <v>30192021060223305678834</v>
      </c>
      <c r="C58" s="5" t="s">
        <v>10</v>
      </c>
      <c r="D58" s="5" t="str">
        <f>"尹浩燕"</f>
        <v>尹浩燕</v>
      </c>
      <c r="E58" s="5" t="str">
        <f>"女"</f>
        <v>女</v>
      </c>
      <c r="F58" s="5" t="str">
        <f>"4690XXXX9809030829"</f>
        <v>4690XXXX9809030829</v>
      </c>
    </row>
    <row r="59" spans="1:6" ht="30" customHeight="1">
      <c r="A59" s="5">
        <v>57</v>
      </c>
      <c r="B59" s="5" t="str">
        <f>"30192021060318231286398"</f>
        <v>30192021060318231286398</v>
      </c>
      <c r="C59" s="5" t="s">
        <v>10</v>
      </c>
      <c r="D59" s="5" t="str">
        <f>"莫德敏"</f>
        <v>莫德敏</v>
      </c>
      <c r="E59" s="5" t="str">
        <f>"男"</f>
        <v>男</v>
      </c>
      <c r="F59" s="5" t="str">
        <f>"4600XXXX9609064116"</f>
        <v>4600XXXX9609064116</v>
      </c>
    </row>
    <row r="60" spans="1:6" ht="30" customHeight="1">
      <c r="A60" s="5">
        <v>58</v>
      </c>
      <c r="B60" s="5" t="str">
        <f>"30192021060416250197063"</f>
        <v>30192021060416250197063</v>
      </c>
      <c r="C60" s="5" t="s">
        <v>10</v>
      </c>
      <c r="D60" s="5" t="str">
        <f>"石柱栋"</f>
        <v>石柱栋</v>
      </c>
      <c r="E60" s="5" t="str">
        <f>"男"</f>
        <v>男</v>
      </c>
      <c r="F60" s="5" t="str">
        <f>"4600XXXX9903150013"</f>
        <v>4600XXXX9903150013</v>
      </c>
    </row>
    <row r="61" spans="1:6" ht="30" customHeight="1">
      <c r="A61" s="5">
        <v>59</v>
      </c>
      <c r="B61" s="5" t="str">
        <f>"301920210607012400105318"</f>
        <v>301920210607012400105318</v>
      </c>
      <c r="C61" s="5" t="s">
        <v>10</v>
      </c>
      <c r="D61" s="5" t="str">
        <f>"符诗敏"</f>
        <v>符诗敏</v>
      </c>
      <c r="E61" s="5" t="str">
        <f>"女"</f>
        <v>女</v>
      </c>
      <c r="F61" s="5" t="str">
        <f>"4600XXXX9806200029"</f>
        <v>4600XXXX9806200029</v>
      </c>
    </row>
    <row r="62" spans="1:6" ht="30" customHeight="1">
      <c r="A62" s="5">
        <v>60</v>
      </c>
      <c r="B62" s="5" t="str">
        <f>"301920210609101510110706"</f>
        <v>301920210609101510110706</v>
      </c>
      <c r="C62" s="5" t="s">
        <v>10</v>
      </c>
      <c r="D62" s="5" t="str">
        <f>"谭美玲"</f>
        <v>谭美玲</v>
      </c>
      <c r="E62" s="5" t="str">
        <f>"女"</f>
        <v>女</v>
      </c>
      <c r="F62" s="5" t="str">
        <f>"4600XXXX9403086829"</f>
        <v>4600XXXX9403086829</v>
      </c>
    </row>
    <row r="63" spans="1:6" ht="30" customHeight="1">
      <c r="A63" s="5">
        <v>61</v>
      </c>
      <c r="B63" s="5" t="str">
        <f>"301920210610123515111974"</f>
        <v>301920210610123515111974</v>
      </c>
      <c r="C63" s="5" t="s">
        <v>10</v>
      </c>
      <c r="D63" s="5" t="str">
        <f>"汤运球"</f>
        <v>汤运球</v>
      </c>
      <c r="E63" s="5" t="str">
        <f>"男"</f>
        <v>男</v>
      </c>
      <c r="F63" s="5" t="str">
        <f>"4600XXXX9705174218"</f>
        <v>4600XXXX9705174218</v>
      </c>
    </row>
    <row r="64" spans="1:6" ht="30" customHeight="1">
      <c r="A64" s="5">
        <v>62</v>
      </c>
      <c r="B64" s="5" t="str">
        <f>"301920210616222344113345"</f>
        <v>301920210616222344113345</v>
      </c>
      <c r="C64" s="5" t="s">
        <v>10</v>
      </c>
      <c r="D64" s="5" t="str">
        <f>"陈冠佩"</f>
        <v>陈冠佩</v>
      </c>
      <c r="E64" s="5" t="str">
        <f>"女"</f>
        <v>女</v>
      </c>
      <c r="F64" s="5" t="str">
        <f>"4600XXXX9611101826"</f>
        <v>4600XXXX9611101826</v>
      </c>
    </row>
    <row r="65" spans="1:6" ht="30" customHeight="1">
      <c r="A65" s="5">
        <v>63</v>
      </c>
      <c r="B65" s="5" t="str">
        <f>"30192021051708265723963"</f>
        <v>30192021051708265723963</v>
      </c>
      <c r="C65" s="5" t="s">
        <v>11</v>
      </c>
      <c r="D65" s="5" t="str">
        <f>"罗敏"</f>
        <v>罗敏</v>
      </c>
      <c r="E65" s="5" t="str">
        <f>"女"</f>
        <v>女</v>
      </c>
      <c r="F65" s="5" t="str">
        <f>"4600XXXX9610227621"</f>
        <v>4600XXXX9610227621</v>
      </c>
    </row>
    <row r="66" spans="1:6" ht="30" customHeight="1">
      <c r="A66" s="5">
        <v>64</v>
      </c>
      <c r="B66" s="5" t="str">
        <f>"30192021051810073429788"</f>
        <v>30192021051810073429788</v>
      </c>
      <c r="C66" s="5" t="s">
        <v>11</v>
      </c>
      <c r="D66" s="5" t="str">
        <f>"许多玲"</f>
        <v>许多玲</v>
      </c>
      <c r="E66" s="5" t="str">
        <f>"女"</f>
        <v>女</v>
      </c>
      <c r="F66" s="5" t="str">
        <f>"4600XXXX9803060025"</f>
        <v>4600XXXX9803060025</v>
      </c>
    </row>
    <row r="67" spans="1:6" ht="30" customHeight="1">
      <c r="A67" s="5">
        <v>65</v>
      </c>
      <c r="B67" s="5" t="str">
        <f>"30192021051812183730532"</f>
        <v>30192021051812183730532</v>
      </c>
      <c r="C67" s="5" t="s">
        <v>11</v>
      </c>
      <c r="D67" s="5" t="str">
        <f>"卢素丽"</f>
        <v>卢素丽</v>
      </c>
      <c r="E67" s="5" t="str">
        <f>"女"</f>
        <v>女</v>
      </c>
      <c r="F67" s="5" t="str">
        <f>"4600XXXX9707261220"</f>
        <v>4600XXXX9707261220</v>
      </c>
    </row>
    <row r="68" spans="1:6" ht="30" customHeight="1">
      <c r="A68" s="5">
        <v>66</v>
      </c>
      <c r="B68" s="5" t="str">
        <f>"30192021051813154030838"</f>
        <v>30192021051813154030838</v>
      </c>
      <c r="C68" s="5" t="s">
        <v>11</v>
      </c>
      <c r="D68" s="5" t="str">
        <f>"李世金"</f>
        <v>李世金</v>
      </c>
      <c r="E68" s="5" t="str">
        <f>"男"</f>
        <v>男</v>
      </c>
      <c r="F68" s="5" t="str">
        <f>"4600XXXX931225441X"</f>
        <v>4600XXXX931225441X</v>
      </c>
    </row>
    <row r="69" spans="1:6" ht="30" customHeight="1">
      <c r="A69" s="5">
        <v>67</v>
      </c>
      <c r="B69" s="5" t="str">
        <f>"30192021052014320337004"</f>
        <v>30192021052014320337004</v>
      </c>
      <c r="C69" s="5" t="s">
        <v>11</v>
      </c>
      <c r="D69" s="5" t="str">
        <f>"叶冬梅"</f>
        <v>叶冬梅</v>
      </c>
      <c r="E69" s="5" t="str">
        <f>"女"</f>
        <v>女</v>
      </c>
      <c r="F69" s="5" t="str">
        <f>"4600XXXX9812260429"</f>
        <v>4600XXXX9812260429</v>
      </c>
    </row>
    <row r="70" spans="1:6" ht="30" customHeight="1">
      <c r="A70" s="5">
        <v>68</v>
      </c>
      <c r="B70" s="5" t="str">
        <f>"30192021052213074038738"</f>
        <v>30192021052213074038738</v>
      </c>
      <c r="C70" s="5" t="s">
        <v>11</v>
      </c>
      <c r="D70" s="5" t="str">
        <f>"符鲜妃"</f>
        <v>符鲜妃</v>
      </c>
      <c r="E70" s="5" t="str">
        <f>"女"</f>
        <v>女</v>
      </c>
      <c r="F70" s="5" t="str">
        <f>"4600XXXX9508242023"</f>
        <v>4600XXXX9508242023</v>
      </c>
    </row>
    <row r="71" spans="1:6" ht="30" customHeight="1">
      <c r="A71" s="5">
        <v>69</v>
      </c>
      <c r="B71" s="5" t="str">
        <f>"30192021052215320038862"</f>
        <v>30192021052215320038862</v>
      </c>
      <c r="C71" s="5" t="s">
        <v>11</v>
      </c>
      <c r="D71" s="5" t="str">
        <f>"许露水"</f>
        <v>许露水</v>
      </c>
      <c r="E71" s="5" t="str">
        <f>"女"</f>
        <v>女</v>
      </c>
      <c r="F71" s="5" t="str">
        <f>"4600XXXX9707190821"</f>
        <v>4600XXXX9707190821</v>
      </c>
    </row>
    <row r="72" spans="1:6" ht="30" customHeight="1">
      <c r="A72" s="5">
        <v>70</v>
      </c>
      <c r="B72" s="5" t="str">
        <f>"30192021052421084741813"</f>
        <v>30192021052421084741813</v>
      </c>
      <c r="C72" s="5" t="s">
        <v>11</v>
      </c>
      <c r="D72" s="5" t="str">
        <f>"邓玉霞"</f>
        <v>邓玉霞</v>
      </c>
      <c r="E72" s="5" t="str">
        <f>"女"</f>
        <v>女</v>
      </c>
      <c r="F72" s="5" t="str">
        <f>"4600XXXX9611121449"</f>
        <v>4600XXXX9611121449</v>
      </c>
    </row>
    <row r="73" spans="1:6" ht="30" customHeight="1">
      <c r="A73" s="5">
        <v>71</v>
      </c>
      <c r="B73" s="5" t="str">
        <f>"30192021052517475743510"</f>
        <v>30192021052517475743510</v>
      </c>
      <c r="C73" s="5" t="s">
        <v>11</v>
      </c>
      <c r="D73" s="5" t="str">
        <f>"唐侯庚"</f>
        <v>唐侯庚</v>
      </c>
      <c r="E73" s="5" t="str">
        <f>"男"</f>
        <v>男</v>
      </c>
      <c r="F73" s="5" t="str">
        <f>"4600XXXX9507282410"</f>
        <v>4600XXXX9507282410</v>
      </c>
    </row>
    <row r="74" spans="1:6" ht="30" customHeight="1">
      <c r="A74" s="5">
        <v>72</v>
      </c>
      <c r="B74" s="5" t="str">
        <f>"30192021052520403243913"</f>
        <v>30192021052520403243913</v>
      </c>
      <c r="C74" s="5" t="s">
        <v>11</v>
      </c>
      <c r="D74" s="5" t="str">
        <f>"吴丽榕"</f>
        <v>吴丽榕</v>
      </c>
      <c r="E74" s="5" t="str">
        <f aca="true" t="shared" si="2" ref="E74:E79">"女"</f>
        <v>女</v>
      </c>
      <c r="F74" s="5" t="str">
        <f>"4600XXXX9709115929"</f>
        <v>4600XXXX9709115929</v>
      </c>
    </row>
    <row r="75" spans="1:6" ht="30" customHeight="1">
      <c r="A75" s="5">
        <v>73</v>
      </c>
      <c r="B75" s="5" t="str">
        <f>"30192021052520591343966"</f>
        <v>30192021052520591343966</v>
      </c>
      <c r="C75" s="5" t="s">
        <v>11</v>
      </c>
      <c r="D75" s="5" t="str">
        <f>"林妮蓉"</f>
        <v>林妮蓉</v>
      </c>
      <c r="E75" s="5" t="str">
        <f t="shared" si="2"/>
        <v>女</v>
      </c>
      <c r="F75" s="5" t="str">
        <f>"4600XXXX9202111628"</f>
        <v>4600XXXX9202111628</v>
      </c>
    </row>
    <row r="76" spans="1:6" ht="30" customHeight="1">
      <c r="A76" s="5">
        <v>74</v>
      </c>
      <c r="B76" s="5" t="str">
        <f>"30192021052808373245287"</f>
        <v>30192021052808373245287</v>
      </c>
      <c r="C76" s="5" t="s">
        <v>11</v>
      </c>
      <c r="D76" s="5" t="str">
        <f>"张春秋"</f>
        <v>张春秋</v>
      </c>
      <c r="E76" s="5" t="str">
        <f t="shared" si="2"/>
        <v>女</v>
      </c>
      <c r="F76" s="5" t="str">
        <f>"4600XXXX9511134824"</f>
        <v>4600XXXX9511134824</v>
      </c>
    </row>
    <row r="77" spans="1:6" ht="30" customHeight="1">
      <c r="A77" s="5">
        <v>75</v>
      </c>
      <c r="B77" s="5" t="str">
        <f>"30192021060310393681323"</f>
        <v>30192021060310393681323</v>
      </c>
      <c r="C77" s="5" t="s">
        <v>11</v>
      </c>
      <c r="D77" s="5" t="str">
        <f>"黄媚蓉"</f>
        <v>黄媚蓉</v>
      </c>
      <c r="E77" s="5" t="str">
        <f t="shared" si="2"/>
        <v>女</v>
      </c>
      <c r="F77" s="5" t="str">
        <f>"4600XXXX9702075621"</f>
        <v>4600XXXX9702075621</v>
      </c>
    </row>
    <row r="78" spans="1:6" ht="30" customHeight="1">
      <c r="A78" s="5">
        <v>76</v>
      </c>
      <c r="B78" s="5" t="str">
        <f>"301920210606172451104278"</f>
        <v>301920210606172451104278</v>
      </c>
      <c r="C78" s="5" t="s">
        <v>11</v>
      </c>
      <c r="D78" s="5" t="str">
        <f>"黄秋敏"</f>
        <v>黄秋敏</v>
      </c>
      <c r="E78" s="5" t="str">
        <f t="shared" si="2"/>
        <v>女</v>
      </c>
      <c r="F78" s="5" t="str">
        <f>"4600XXXX950817296X"</f>
        <v>4600XXXX950817296X</v>
      </c>
    </row>
    <row r="79" spans="1:6" ht="30" customHeight="1">
      <c r="A79" s="5">
        <v>77</v>
      </c>
      <c r="B79" s="5" t="str">
        <f>"301920210606213507104831"</f>
        <v>301920210606213507104831</v>
      </c>
      <c r="C79" s="5" t="s">
        <v>11</v>
      </c>
      <c r="D79" s="5" t="str">
        <f>"陈小佳"</f>
        <v>陈小佳</v>
      </c>
      <c r="E79" s="5" t="str">
        <f t="shared" si="2"/>
        <v>女</v>
      </c>
      <c r="F79" s="5" t="str">
        <f>"4600XXXX9802198084"</f>
        <v>4600XXXX9802198084</v>
      </c>
    </row>
    <row r="80" spans="1:6" ht="30" customHeight="1">
      <c r="A80" s="5">
        <v>78</v>
      </c>
      <c r="B80" s="5" t="str">
        <f>"301920210609082806110613"</f>
        <v>301920210609082806110613</v>
      </c>
      <c r="C80" s="5" t="s">
        <v>11</v>
      </c>
      <c r="D80" s="5" t="str">
        <f>"罗雷"</f>
        <v>罗雷</v>
      </c>
      <c r="E80" s="5" t="str">
        <f>"男"</f>
        <v>男</v>
      </c>
      <c r="F80" s="5" t="str">
        <f>"46020XXXX112105518"</f>
        <v>46020XXXX112105518</v>
      </c>
    </row>
    <row r="81" spans="1:6" ht="30" customHeight="1">
      <c r="A81" s="5">
        <v>79</v>
      </c>
      <c r="B81" s="5" t="str">
        <f>"301920210617061940113359"</f>
        <v>301920210617061940113359</v>
      </c>
      <c r="C81" s="5" t="s">
        <v>11</v>
      </c>
      <c r="D81" s="5" t="str">
        <f>"蔡小利"</f>
        <v>蔡小利</v>
      </c>
      <c r="E81" s="5" t="str">
        <f>"女"</f>
        <v>女</v>
      </c>
      <c r="F81" s="5" t="str">
        <f>"4600XXXX9602195666"</f>
        <v>4600XXXX9602195666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2021-06-18T09:09:43Z</dcterms:created>
  <dcterms:modified xsi:type="dcterms:W3CDTF">2021-06-28T07:19:05Z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7072DEBB44824635A2CFD93762364DF1</vt:lpwstr>
  </property>
  <property fmtid="{D5CDD505-2E9C-101B-9397-08002B2CF9AE}" pid="4" name="KSOProductBuildV">
    <vt:lpwstr>2052-10.8.0.6253</vt:lpwstr>
  </property>
</Properties>
</file>