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（合格）澄迈县人民医院2021年公开招聘编外工作人员" sheetId="1" r:id="rId1"/>
  </sheets>
  <definedNames/>
  <calcPr fullCalcOnLoad="1"/>
</workbook>
</file>

<file path=xl/sharedStrings.xml><?xml version="1.0" encoding="utf-8"?>
<sst xmlns="http://schemas.openxmlformats.org/spreadsheetml/2006/main" count="188" uniqueCount="14">
  <si>
    <t>附件：澄迈县人民医院2021年公开招聘编外工作人员资格审核合格人员名单</t>
  </si>
  <si>
    <t>序号</t>
  </si>
  <si>
    <t>报考号</t>
  </si>
  <si>
    <t>报考岗位</t>
  </si>
  <si>
    <t>姓名</t>
  </si>
  <si>
    <t>性别</t>
  </si>
  <si>
    <t>0102_护士2</t>
  </si>
  <si>
    <t>0103_护士3</t>
  </si>
  <si>
    <t>0104_助产士</t>
  </si>
  <si>
    <t>0105_医务科管理人员</t>
  </si>
  <si>
    <t>0106_资产管理科管理人员</t>
  </si>
  <si>
    <t>0107_财务科会计</t>
  </si>
  <si>
    <t>0108_收费处收费员</t>
  </si>
  <si>
    <t>0109_质控办公室医生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</si>
</sst>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4"/>
  <sheetViews>
    <sheetView tabSelected="1" workbookViewId="0" topLeftCell="A1">
      <selection activeCell="I2" sqref="I2"/>
    </sheetView>
  </sheetViews>
  <sheetFormatPr defaultColWidth="9.00390625" defaultRowHeight="15"/>
  <cols>
    <col min="1" max="1" width="9.00390625" style="2" customWidth="1"/>
    <col min="2" max="2" width="27.140625" style="2" customWidth="1"/>
    <col min="3" max="3" width="24.7109375" style="2" customWidth="1"/>
    <col min="4" max="4" width="9.00390625" style="2" customWidth="1"/>
    <col min="5" max="5" width="15.57421875" style="2" customWidth="1"/>
    <col min="6" max="16384" width="9.00390625" style="2" customWidth="1"/>
  </cols>
  <sheetData>
    <row r="1" spans="1:5" ht="60" customHeight="1">
      <c r="A1" s="3" t="s">
        <v>0</v>
      </c>
      <c r="B1" s="4"/>
      <c r="C1" s="4"/>
      <c r="D1" s="4"/>
      <c r="E1" s="4"/>
    </row>
    <row r="2" spans="1:5" s="1" customFormat="1" ht="30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 ht="30" customHeight="1">
      <c r="A3" s="6">
        <v>1</v>
      </c>
      <c r="B3" s="6" t="str">
        <f>"30372021060108522160627"</f>
        <v>30372021060108522160627</v>
      </c>
      <c r="C3" s="6" t="s">
        <v>6</v>
      </c>
      <c r="D3" s="6" t="str">
        <f>"吴晶晶"</f>
        <v>吴晶晶</v>
      </c>
      <c r="E3" s="6" t="str">
        <f aca="true" t="shared" si="0" ref="E3:E33">"女"</f>
        <v>女</v>
      </c>
    </row>
    <row r="4" spans="1:5" ht="30" customHeight="1">
      <c r="A4" s="6">
        <v>2</v>
      </c>
      <c r="B4" s="6" t="str">
        <f>"30372021060110275661732"</f>
        <v>30372021060110275661732</v>
      </c>
      <c r="C4" s="6" t="s">
        <v>6</v>
      </c>
      <c r="D4" s="6" t="str">
        <f>"郑胜坤"</f>
        <v>郑胜坤</v>
      </c>
      <c r="E4" s="6" t="str">
        <f t="shared" si="0"/>
        <v>女</v>
      </c>
    </row>
    <row r="5" spans="1:5" ht="30" customHeight="1">
      <c r="A5" s="6">
        <v>3</v>
      </c>
      <c r="B5" s="6" t="str">
        <f>"30372021060111194962344"</f>
        <v>30372021060111194962344</v>
      </c>
      <c r="C5" s="6" t="s">
        <v>6</v>
      </c>
      <c r="D5" s="6" t="str">
        <f>"赵文军"</f>
        <v>赵文军</v>
      </c>
      <c r="E5" s="6" t="str">
        <f t="shared" si="0"/>
        <v>女</v>
      </c>
    </row>
    <row r="6" spans="1:5" ht="30" customHeight="1">
      <c r="A6" s="6">
        <v>4</v>
      </c>
      <c r="B6" s="6" t="str">
        <f>"30372021060111235762389"</f>
        <v>30372021060111235762389</v>
      </c>
      <c r="C6" s="6" t="s">
        <v>6</v>
      </c>
      <c r="D6" s="6" t="str">
        <f>"吴学燕"</f>
        <v>吴学燕</v>
      </c>
      <c r="E6" s="6" t="str">
        <f t="shared" si="0"/>
        <v>女</v>
      </c>
    </row>
    <row r="7" spans="1:5" ht="30" customHeight="1">
      <c r="A7" s="6">
        <v>5</v>
      </c>
      <c r="B7" s="6" t="str">
        <f>"30372021060111284062440"</f>
        <v>30372021060111284062440</v>
      </c>
      <c r="C7" s="6" t="s">
        <v>6</v>
      </c>
      <c r="D7" s="6" t="str">
        <f>"许月涝"</f>
        <v>许月涝</v>
      </c>
      <c r="E7" s="6" t="str">
        <f t="shared" si="0"/>
        <v>女</v>
      </c>
    </row>
    <row r="8" spans="1:5" ht="30" customHeight="1">
      <c r="A8" s="6">
        <v>6</v>
      </c>
      <c r="B8" s="6" t="str">
        <f>"30372021060112560963099"</f>
        <v>30372021060112560963099</v>
      </c>
      <c r="C8" s="6" t="s">
        <v>6</v>
      </c>
      <c r="D8" s="6" t="str">
        <f>"邓运园"</f>
        <v>邓运园</v>
      </c>
      <c r="E8" s="6" t="str">
        <f t="shared" si="0"/>
        <v>女</v>
      </c>
    </row>
    <row r="9" spans="1:5" ht="30" customHeight="1">
      <c r="A9" s="6">
        <v>7</v>
      </c>
      <c r="B9" s="6" t="str">
        <f>"30372021060113422263349"</f>
        <v>30372021060113422263349</v>
      </c>
      <c r="C9" s="6" t="s">
        <v>6</v>
      </c>
      <c r="D9" s="6" t="str">
        <f>"邱晶"</f>
        <v>邱晶</v>
      </c>
      <c r="E9" s="6" t="str">
        <f t="shared" si="0"/>
        <v>女</v>
      </c>
    </row>
    <row r="10" spans="1:5" ht="30" customHeight="1">
      <c r="A10" s="6">
        <v>8</v>
      </c>
      <c r="B10" s="6" t="str">
        <f>"30372021060114153763598"</f>
        <v>30372021060114153763598</v>
      </c>
      <c r="C10" s="6" t="s">
        <v>6</v>
      </c>
      <c r="D10" s="6" t="str">
        <f>"林妹妹"</f>
        <v>林妹妹</v>
      </c>
      <c r="E10" s="6" t="str">
        <f t="shared" si="0"/>
        <v>女</v>
      </c>
    </row>
    <row r="11" spans="1:5" ht="30" customHeight="1">
      <c r="A11" s="6">
        <v>9</v>
      </c>
      <c r="B11" s="6" t="str">
        <f>"30372021060114164363612"</f>
        <v>30372021060114164363612</v>
      </c>
      <c r="C11" s="6" t="s">
        <v>6</v>
      </c>
      <c r="D11" s="6" t="str">
        <f>"陈举晶"</f>
        <v>陈举晶</v>
      </c>
      <c r="E11" s="6" t="str">
        <f t="shared" si="0"/>
        <v>女</v>
      </c>
    </row>
    <row r="12" spans="1:5" ht="30" customHeight="1">
      <c r="A12" s="6">
        <v>10</v>
      </c>
      <c r="B12" s="6" t="str">
        <f>"30372021060117174965900"</f>
        <v>30372021060117174965900</v>
      </c>
      <c r="C12" s="6" t="s">
        <v>6</v>
      </c>
      <c r="D12" s="6" t="str">
        <f>"张月丽"</f>
        <v>张月丽</v>
      </c>
      <c r="E12" s="6" t="str">
        <f t="shared" si="0"/>
        <v>女</v>
      </c>
    </row>
    <row r="13" spans="1:5" ht="30" customHeight="1">
      <c r="A13" s="6">
        <v>11</v>
      </c>
      <c r="B13" s="6" t="str">
        <f>"30372021060119025166836"</f>
        <v>30372021060119025166836</v>
      </c>
      <c r="C13" s="6" t="s">
        <v>6</v>
      </c>
      <c r="D13" s="6" t="str">
        <f>"李琦"</f>
        <v>李琦</v>
      </c>
      <c r="E13" s="6" t="str">
        <f t="shared" si="0"/>
        <v>女</v>
      </c>
    </row>
    <row r="14" spans="1:5" ht="30" customHeight="1">
      <c r="A14" s="6">
        <v>12</v>
      </c>
      <c r="B14" s="6" t="str">
        <f>"30372021060119324567048"</f>
        <v>30372021060119324567048</v>
      </c>
      <c r="C14" s="6" t="s">
        <v>6</v>
      </c>
      <c r="D14" s="6" t="str">
        <f>"李妹群"</f>
        <v>李妹群</v>
      </c>
      <c r="E14" s="6" t="str">
        <f t="shared" si="0"/>
        <v>女</v>
      </c>
    </row>
    <row r="15" spans="1:5" ht="30" customHeight="1">
      <c r="A15" s="6">
        <v>13</v>
      </c>
      <c r="B15" s="6" t="str">
        <f>"30372021060120281968133"</f>
        <v>30372021060120281968133</v>
      </c>
      <c r="C15" s="6" t="s">
        <v>6</v>
      </c>
      <c r="D15" s="6" t="str">
        <f>"曾海燕"</f>
        <v>曾海燕</v>
      </c>
      <c r="E15" s="6" t="str">
        <f t="shared" si="0"/>
        <v>女</v>
      </c>
    </row>
    <row r="16" spans="1:5" ht="30" customHeight="1">
      <c r="A16" s="6">
        <v>14</v>
      </c>
      <c r="B16" s="6" t="str">
        <f>"30372021060121451969484"</f>
        <v>30372021060121451969484</v>
      </c>
      <c r="C16" s="6" t="s">
        <v>6</v>
      </c>
      <c r="D16" s="6" t="str">
        <f>"何玉珍"</f>
        <v>何玉珍</v>
      </c>
      <c r="E16" s="6" t="str">
        <f t="shared" si="0"/>
        <v>女</v>
      </c>
    </row>
    <row r="17" spans="1:5" ht="30" customHeight="1">
      <c r="A17" s="6">
        <v>15</v>
      </c>
      <c r="B17" s="6" t="str">
        <f>"30372021060122363369938"</f>
        <v>30372021060122363369938</v>
      </c>
      <c r="C17" s="6" t="s">
        <v>6</v>
      </c>
      <c r="D17" s="6" t="str">
        <f>"余雨虹"</f>
        <v>余雨虹</v>
      </c>
      <c r="E17" s="6" t="str">
        <f t="shared" si="0"/>
        <v>女</v>
      </c>
    </row>
    <row r="18" spans="1:5" ht="30" customHeight="1">
      <c r="A18" s="6">
        <v>16</v>
      </c>
      <c r="B18" s="6" t="str">
        <f>"30372021060123105270176"</f>
        <v>30372021060123105270176</v>
      </c>
      <c r="C18" s="6" t="s">
        <v>6</v>
      </c>
      <c r="D18" s="6" t="str">
        <f>"罗泽来"</f>
        <v>罗泽来</v>
      </c>
      <c r="E18" s="6" t="str">
        <f t="shared" si="0"/>
        <v>女</v>
      </c>
    </row>
    <row r="19" spans="1:5" ht="30" customHeight="1">
      <c r="A19" s="6">
        <v>17</v>
      </c>
      <c r="B19" s="6" t="str">
        <f>"30372021060123270670258"</f>
        <v>30372021060123270670258</v>
      </c>
      <c r="C19" s="6" t="s">
        <v>6</v>
      </c>
      <c r="D19" s="6" t="str">
        <f>"李容"</f>
        <v>李容</v>
      </c>
      <c r="E19" s="6" t="str">
        <f t="shared" si="0"/>
        <v>女</v>
      </c>
    </row>
    <row r="20" spans="1:5" ht="30" customHeight="1">
      <c r="A20" s="6">
        <v>18</v>
      </c>
      <c r="B20" s="6" t="str">
        <f>"30372021060200540570480"</f>
        <v>30372021060200540570480</v>
      </c>
      <c r="C20" s="6" t="s">
        <v>6</v>
      </c>
      <c r="D20" s="6" t="str">
        <f>"徐诗梦"</f>
        <v>徐诗梦</v>
      </c>
      <c r="E20" s="6" t="str">
        <f t="shared" si="0"/>
        <v>女</v>
      </c>
    </row>
    <row r="21" spans="1:5" ht="30" customHeight="1">
      <c r="A21" s="6">
        <v>19</v>
      </c>
      <c r="B21" s="6" t="str">
        <f>"30372021060215065174651"</f>
        <v>30372021060215065174651</v>
      </c>
      <c r="C21" s="6" t="s">
        <v>6</v>
      </c>
      <c r="D21" s="6" t="str">
        <f>"符淑善"</f>
        <v>符淑善</v>
      </c>
      <c r="E21" s="6" t="str">
        <f t="shared" si="0"/>
        <v>女</v>
      </c>
    </row>
    <row r="22" spans="1:5" ht="30" customHeight="1">
      <c r="A22" s="6">
        <v>20</v>
      </c>
      <c r="B22" s="6" t="str">
        <f>"30372021060218371276588"</f>
        <v>30372021060218371276588</v>
      </c>
      <c r="C22" s="6" t="s">
        <v>6</v>
      </c>
      <c r="D22" s="6" t="str">
        <f>"唐允桃"</f>
        <v>唐允桃</v>
      </c>
      <c r="E22" s="6" t="str">
        <f t="shared" si="0"/>
        <v>女</v>
      </c>
    </row>
    <row r="23" spans="1:5" ht="30" customHeight="1">
      <c r="A23" s="6">
        <v>21</v>
      </c>
      <c r="B23" s="6" t="str">
        <f>"30372021060219474977093"</f>
        <v>30372021060219474977093</v>
      </c>
      <c r="C23" s="6" t="s">
        <v>6</v>
      </c>
      <c r="D23" s="6" t="str">
        <f>"曾二香"</f>
        <v>曾二香</v>
      </c>
      <c r="E23" s="6" t="str">
        <f t="shared" si="0"/>
        <v>女</v>
      </c>
    </row>
    <row r="24" spans="1:5" ht="30" customHeight="1">
      <c r="A24" s="6">
        <v>22</v>
      </c>
      <c r="B24" s="6" t="str">
        <f>"30372021060312493282917"</f>
        <v>30372021060312493282917</v>
      </c>
      <c r="C24" s="6" t="s">
        <v>6</v>
      </c>
      <c r="D24" s="6" t="str">
        <f>"蔡秋红"</f>
        <v>蔡秋红</v>
      </c>
      <c r="E24" s="6" t="str">
        <f t="shared" si="0"/>
        <v>女</v>
      </c>
    </row>
    <row r="25" spans="1:5" ht="30" customHeight="1">
      <c r="A25" s="6">
        <v>23</v>
      </c>
      <c r="B25" s="6" t="str">
        <f>"30372021060314294183701"</f>
        <v>30372021060314294183701</v>
      </c>
      <c r="C25" s="6" t="s">
        <v>6</v>
      </c>
      <c r="D25" s="6" t="str">
        <f>"苏彬彬"</f>
        <v>苏彬彬</v>
      </c>
      <c r="E25" s="6" t="str">
        <f t="shared" si="0"/>
        <v>女</v>
      </c>
    </row>
    <row r="26" spans="1:5" ht="30" customHeight="1">
      <c r="A26" s="6">
        <v>24</v>
      </c>
      <c r="B26" s="6" t="str">
        <f>"30372021060320111787328"</f>
        <v>30372021060320111787328</v>
      </c>
      <c r="C26" s="6" t="s">
        <v>6</v>
      </c>
      <c r="D26" s="6" t="str">
        <f>"曾立娜"</f>
        <v>曾立娜</v>
      </c>
      <c r="E26" s="6" t="str">
        <f t="shared" si="0"/>
        <v>女</v>
      </c>
    </row>
    <row r="27" spans="1:5" ht="30" customHeight="1">
      <c r="A27" s="6">
        <v>25</v>
      </c>
      <c r="B27" s="6" t="str">
        <f>"30372021060320121587345"</f>
        <v>30372021060320121587345</v>
      </c>
      <c r="C27" s="6" t="s">
        <v>6</v>
      </c>
      <c r="D27" s="6" t="str">
        <f>"林树妹"</f>
        <v>林树妹</v>
      </c>
      <c r="E27" s="6" t="str">
        <f t="shared" si="0"/>
        <v>女</v>
      </c>
    </row>
    <row r="28" spans="1:5" ht="30" customHeight="1">
      <c r="A28" s="6">
        <v>26</v>
      </c>
      <c r="B28" s="6" t="str">
        <f>"30372021060409124390721"</f>
        <v>30372021060409124390721</v>
      </c>
      <c r="C28" s="6" t="s">
        <v>6</v>
      </c>
      <c r="D28" s="6" t="str">
        <f>"王露遥"</f>
        <v>王露遥</v>
      </c>
      <c r="E28" s="6" t="str">
        <f t="shared" si="0"/>
        <v>女</v>
      </c>
    </row>
    <row r="29" spans="1:5" ht="30" customHeight="1">
      <c r="A29" s="6">
        <v>27</v>
      </c>
      <c r="B29" s="6" t="str">
        <f>"30372021060410090891380"</f>
        <v>30372021060410090891380</v>
      </c>
      <c r="C29" s="6" t="s">
        <v>6</v>
      </c>
      <c r="D29" s="6" t="str">
        <f>"林柏玲"</f>
        <v>林柏玲</v>
      </c>
      <c r="E29" s="6" t="str">
        <f t="shared" si="0"/>
        <v>女</v>
      </c>
    </row>
    <row r="30" spans="1:5" ht="30" customHeight="1">
      <c r="A30" s="6">
        <v>28</v>
      </c>
      <c r="B30" s="6" t="str">
        <f>"30372021060411300993070"</f>
        <v>30372021060411300993070</v>
      </c>
      <c r="C30" s="6" t="s">
        <v>6</v>
      </c>
      <c r="D30" s="6" t="str">
        <f>"符容惠"</f>
        <v>符容惠</v>
      </c>
      <c r="E30" s="6" t="str">
        <f t="shared" si="0"/>
        <v>女</v>
      </c>
    </row>
    <row r="31" spans="1:5" ht="30" customHeight="1">
      <c r="A31" s="6">
        <v>29</v>
      </c>
      <c r="B31" s="6" t="str">
        <f>"30372021060414342695548"</f>
        <v>30372021060414342695548</v>
      </c>
      <c r="C31" s="6" t="s">
        <v>6</v>
      </c>
      <c r="D31" s="6" t="str">
        <f>"洪仙凤"</f>
        <v>洪仙凤</v>
      </c>
      <c r="E31" s="6" t="str">
        <f t="shared" si="0"/>
        <v>女</v>
      </c>
    </row>
    <row r="32" spans="1:5" ht="30" customHeight="1">
      <c r="A32" s="6">
        <v>30</v>
      </c>
      <c r="B32" s="6" t="str">
        <f>"30372021060416235697048"</f>
        <v>30372021060416235697048</v>
      </c>
      <c r="C32" s="6" t="s">
        <v>6</v>
      </c>
      <c r="D32" s="6" t="str">
        <f>"张淑丽"</f>
        <v>张淑丽</v>
      </c>
      <c r="E32" s="6" t="str">
        <f t="shared" si="0"/>
        <v>女</v>
      </c>
    </row>
    <row r="33" spans="1:5" ht="30" customHeight="1">
      <c r="A33" s="6">
        <v>31</v>
      </c>
      <c r="B33" s="6" t="str">
        <f>"30372021060417382998050"</f>
        <v>30372021060417382998050</v>
      </c>
      <c r="C33" s="6" t="s">
        <v>6</v>
      </c>
      <c r="D33" s="6" t="str">
        <f>"林倩怡"</f>
        <v>林倩怡</v>
      </c>
      <c r="E33" s="6" t="str">
        <f t="shared" si="0"/>
        <v>女</v>
      </c>
    </row>
    <row r="34" spans="1:5" ht="30" customHeight="1">
      <c r="A34" s="6">
        <v>32</v>
      </c>
      <c r="B34" s="6" t="str">
        <f>"303720210605002226100016"</f>
        <v>303720210605002226100016</v>
      </c>
      <c r="C34" s="6" t="s">
        <v>6</v>
      </c>
      <c r="D34" s="6" t="str">
        <f>"周枫昆"</f>
        <v>周枫昆</v>
      </c>
      <c r="E34" s="6" t="str">
        <f>"男"</f>
        <v>男</v>
      </c>
    </row>
    <row r="35" spans="1:5" ht="30" customHeight="1">
      <c r="A35" s="6">
        <v>33</v>
      </c>
      <c r="B35" s="6" t="str">
        <f>"303720210605094723100318"</f>
        <v>303720210605094723100318</v>
      </c>
      <c r="C35" s="6" t="s">
        <v>6</v>
      </c>
      <c r="D35" s="6" t="str">
        <f>"王棉"</f>
        <v>王棉</v>
      </c>
      <c r="E35" s="6" t="str">
        <f aca="true" t="shared" si="1" ref="E35:E98">"女"</f>
        <v>女</v>
      </c>
    </row>
    <row r="36" spans="1:5" ht="30" customHeight="1">
      <c r="A36" s="6">
        <v>34</v>
      </c>
      <c r="B36" s="6" t="str">
        <f>"303720210605113627100655"</f>
        <v>303720210605113627100655</v>
      </c>
      <c r="C36" s="6" t="s">
        <v>6</v>
      </c>
      <c r="D36" s="6" t="str">
        <f>"梁燕"</f>
        <v>梁燕</v>
      </c>
      <c r="E36" s="6" t="str">
        <f t="shared" si="1"/>
        <v>女</v>
      </c>
    </row>
    <row r="37" spans="1:5" ht="30" customHeight="1">
      <c r="A37" s="6">
        <v>35</v>
      </c>
      <c r="B37" s="6" t="str">
        <f>"303720210605200823101970"</f>
        <v>303720210605200823101970</v>
      </c>
      <c r="C37" s="6" t="s">
        <v>6</v>
      </c>
      <c r="D37" s="6" t="str">
        <f>"杜秀文"</f>
        <v>杜秀文</v>
      </c>
      <c r="E37" s="6" t="str">
        <f t="shared" si="1"/>
        <v>女</v>
      </c>
    </row>
    <row r="38" spans="1:5" ht="30" customHeight="1">
      <c r="A38" s="6">
        <v>36</v>
      </c>
      <c r="B38" s="6" t="str">
        <f>"303720210605201015101975"</f>
        <v>303720210605201015101975</v>
      </c>
      <c r="C38" s="6" t="s">
        <v>6</v>
      </c>
      <c r="D38" s="6" t="str">
        <f>"王秋敏"</f>
        <v>王秋敏</v>
      </c>
      <c r="E38" s="6" t="str">
        <f t="shared" si="1"/>
        <v>女</v>
      </c>
    </row>
    <row r="39" spans="1:5" ht="30" customHeight="1">
      <c r="A39" s="6">
        <v>37</v>
      </c>
      <c r="B39" s="6" t="str">
        <f>"303720210606094313102880"</f>
        <v>303720210606094313102880</v>
      </c>
      <c r="C39" s="6" t="s">
        <v>6</v>
      </c>
      <c r="D39" s="6" t="str">
        <f>"陈汉梅"</f>
        <v>陈汉梅</v>
      </c>
      <c r="E39" s="6" t="str">
        <f t="shared" si="1"/>
        <v>女</v>
      </c>
    </row>
    <row r="40" spans="1:5" ht="30" customHeight="1">
      <c r="A40" s="6">
        <v>38</v>
      </c>
      <c r="B40" s="6" t="str">
        <f>"303720210606162548104058"</f>
        <v>303720210606162548104058</v>
      </c>
      <c r="C40" s="6" t="s">
        <v>6</v>
      </c>
      <c r="D40" s="6" t="str">
        <f>"邵圣拿"</f>
        <v>邵圣拿</v>
      </c>
      <c r="E40" s="6" t="str">
        <f t="shared" si="1"/>
        <v>女</v>
      </c>
    </row>
    <row r="41" spans="1:5" ht="30" customHeight="1">
      <c r="A41" s="6">
        <v>39</v>
      </c>
      <c r="B41" s="6" t="str">
        <f>"303720210606210900104758"</f>
        <v>303720210606210900104758</v>
      </c>
      <c r="C41" s="6" t="s">
        <v>6</v>
      </c>
      <c r="D41" s="6" t="str">
        <f>"林坚花"</f>
        <v>林坚花</v>
      </c>
      <c r="E41" s="6" t="str">
        <f t="shared" si="1"/>
        <v>女</v>
      </c>
    </row>
    <row r="42" spans="1:5" ht="30" customHeight="1">
      <c r="A42" s="6">
        <v>40</v>
      </c>
      <c r="B42" s="6" t="str">
        <f>"303720210606220545104917"</f>
        <v>303720210606220545104917</v>
      </c>
      <c r="C42" s="6" t="s">
        <v>6</v>
      </c>
      <c r="D42" s="6" t="str">
        <f>"符瑛娜"</f>
        <v>符瑛娜</v>
      </c>
      <c r="E42" s="6" t="str">
        <f t="shared" si="1"/>
        <v>女</v>
      </c>
    </row>
    <row r="43" spans="1:5" ht="30" customHeight="1">
      <c r="A43" s="6">
        <v>41</v>
      </c>
      <c r="B43" s="6" t="str">
        <f>"303720210606220732104923"</f>
        <v>303720210606220732104923</v>
      </c>
      <c r="C43" s="6" t="s">
        <v>6</v>
      </c>
      <c r="D43" s="6" t="str">
        <f>"李衍霞"</f>
        <v>李衍霞</v>
      </c>
      <c r="E43" s="6" t="str">
        <f t="shared" si="1"/>
        <v>女</v>
      </c>
    </row>
    <row r="44" spans="1:5" ht="30" customHeight="1">
      <c r="A44" s="6">
        <v>42</v>
      </c>
      <c r="B44" s="6" t="str">
        <f>"303720210606231306105116"</f>
        <v>303720210606231306105116</v>
      </c>
      <c r="C44" s="6" t="s">
        <v>6</v>
      </c>
      <c r="D44" s="6" t="str">
        <f>"邱金平"</f>
        <v>邱金平</v>
      </c>
      <c r="E44" s="6" t="str">
        <f t="shared" si="1"/>
        <v>女</v>
      </c>
    </row>
    <row r="45" spans="1:5" ht="30" customHeight="1">
      <c r="A45" s="6">
        <v>43</v>
      </c>
      <c r="B45" s="6" t="str">
        <f>"303720210607151654107059"</f>
        <v>303720210607151654107059</v>
      </c>
      <c r="C45" s="6" t="s">
        <v>6</v>
      </c>
      <c r="D45" s="6" t="str">
        <f>"王春南"</f>
        <v>王春南</v>
      </c>
      <c r="E45" s="6" t="str">
        <f t="shared" si="1"/>
        <v>女</v>
      </c>
    </row>
    <row r="46" spans="1:5" ht="30" customHeight="1">
      <c r="A46" s="6">
        <v>44</v>
      </c>
      <c r="B46" s="6" t="str">
        <f>"303720210607153047107092"</f>
        <v>303720210607153047107092</v>
      </c>
      <c r="C46" s="6" t="s">
        <v>6</v>
      </c>
      <c r="D46" s="6" t="str">
        <f>"冯少叶"</f>
        <v>冯少叶</v>
      </c>
      <c r="E46" s="6" t="str">
        <f t="shared" si="1"/>
        <v>女</v>
      </c>
    </row>
    <row r="47" spans="1:5" ht="30" customHeight="1">
      <c r="A47" s="6">
        <v>45</v>
      </c>
      <c r="B47" s="6" t="str">
        <f>"303720210607185613107756"</f>
        <v>303720210607185613107756</v>
      </c>
      <c r="C47" s="6" t="s">
        <v>6</v>
      </c>
      <c r="D47" s="6" t="str">
        <f>"吴萍萍"</f>
        <v>吴萍萍</v>
      </c>
      <c r="E47" s="6" t="str">
        <f t="shared" si="1"/>
        <v>女</v>
      </c>
    </row>
    <row r="48" spans="1:5" ht="30" customHeight="1">
      <c r="A48" s="6">
        <v>46</v>
      </c>
      <c r="B48" s="6" t="str">
        <f>"303720210607185701107757"</f>
        <v>303720210607185701107757</v>
      </c>
      <c r="C48" s="6" t="s">
        <v>6</v>
      </c>
      <c r="D48" s="6" t="str">
        <f>"张秋爱"</f>
        <v>张秋爱</v>
      </c>
      <c r="E48" s="6" t="str">
        <f t="shared" si="1"/>
        <v>女</v>
      </c>
    </row>
    <row r="49" spans="1:5" ht="30" customHeight="1">
      <c r="A49" s="6">
        <v>47</v>
      </c>
      <c r="B49" s="6" t="str">
        <f>"30372021060104155859976"</f>
        <v>30372021060104155859976</v>
      </c>
      <c r="C49" s="6" t="s">
        <v>7</v>
      </c>
      <c r="D49" s="6" t="str">
        <f>"王丽花"</f>
        <v>王丽花</v>
      </c>
      <c r="E49" s="6" t="str">
        <f t="shared" si="1"/>
        <v>女</v>
      </c>
    </row>
    <row r="50" spans="1:5" ht="30" customHeight="1">
      <c r="A50" s="6">
        <v>48</v>
      </c>
      <c r="B50" s="6" t="str">
        <f>"30372021060110143061565"</f>
        <v>30372021060110143061565</v>
      </c>
      <c r="C50" s="6" t="s">
        <v>7</v>
      </c>
      <c r="D50" s="6" t="str">
        <f>"陈一然"</f>
        <v>陈一然</v>
      </c>
      <c r="E50" s="6" t="str">
        <f t="shared" si="1"/>
        <v>女</v>
      </c>
    </row>
    <row r="51" spans="1:5" ht="30" customHeight="1">
      <c r="A51" s="6">
        <v>49</v>
      </c>
      <c r="B51" s="6" t="str">
        <f>"30372021060110382161864"</f>
        <v>30372021060110382161864</v>
      </c>
      <c r="C51" s="6" t="s">
        <v>7</v>
      </c>
      <c r="D51" s="6" t="str">
        <f>"罗梦媛"</f>
        <v>罗梦媛</v>
      </c>
      <c r="E51" s="6" t="str">
        <f t="shared" si="1"/>
        <v>女</v>
      </c>
    </row>
    <row r="52" spans="1:5" ht="30" customHeight="1">
      <c r="A52" s="6">
        <v>50</v>
      </c>
      <c r="B52" s="6" t="str">
        <f>"30372021060111083062219"</f>
        <v>30372021060111083062219</v>
      </c>
      <c r="C52" s="6" t="s">
        <v>7</v>
      </c>
      <c r="D52" s="6" t="str">
        <f>"徐巧巧"</f>
        <v>徐巧巧</v>
      </c>
      <c r="E52" s="6" t="str">
        <f t="shared" si="1"/>
        <v>女</v>
      </c>
    </row>
    <row r="53" spans="1:5" ht="30" customHeight="1">
      <c r="A53" s="6">
        <v>51</v>
      </c>
      <c r="B53" s="6" t="str">
        <f>"30372021060113311463301"</f>
        <v>30372021060113311463301</v>
      </c>
      <c r="C53" s="6" t="s">
        <v>7</v>
      </c>
      <c r="D53" s="6" t="str">
        <f>"廖珊"</f>
        <v>廖珊</v>
      </c>
      <c r="E53" s="6" t="str">
        <f t="shared" si="1"/>
        <v>女</v>
      </c>
    </row>
    <row r="54" spans="1:5" ht="30" customHeight="1">
      <c r="A54" s="6">
        <v>52</v>
      </c>
      <c r="B54" s="6" t="str">
        <f>"30372021060114112263550"</f>
        <v>30372021060114112263550</v>
      </c>
      <c r="C54" s="6" t="s">
        <v>7</v>
      </c>
      <c r="D54" s="6" t="str">
        <f>"李皓婷"</f>
        <v>李皓婷</v>
      </c>
      <c r="E54" s="6" t="str">
        <f t="shared" si="1"/>
        <v>女</v>
      </c>
    </row>
    <row r="55" spans="1:5" ht="30" customHeight="1">
      <c r="A55" s="6">
        <v>53</v>
      </c>
      <c r="B55" s="6" t="str">
        <f>"30372021060116253265224"</f>
        <v>30372021060116253265224</v>
      </c>
      <c r="C55" s="6" t="s">
        <v>7</v>
      </c>
      <c r="D55" s="6" t="str">
        <f>"沈传枝"</f>
        <v>沈传枝</v>
      </c>
      <c r="E55" s="6" t="str">
        <f t="shared" si="1"/>
        <v>女</v>
      </c>
    </row>
    <row r="56" spans="1:5" ht="30" customHeight="1">
      <c r="A56" s="6">
        <v>54</v>
      </c>
      <c r="B56" s="6" t="str">
        <f>"30372021060311210881978"</f>
        <v>30372021060311210881978</v>
      </c>
      <c r="C56" s="6" t="s">
        <v>7</v>
      </c>
      <c r="D56" s="6" t="str">
        <f>"曾雪"</f>
        <v>曾雪</v>
      </c>
      <c r="E56" s="6" t="str">
        <f t="shared" si="1"/>
        <v>女</v>
      </c>
    </row>
    <row r="57" spans="1:5" ht="30" customHeight="1">
      <c r="A57" s="6">
        <v>55</v>
      </c>
      <c r="B57" s="6" t="str">
        <f>"30372021060311313882101"</f>
        <v>30372021060311313882101</v>
      </c>
      <c r="C57" s="6" t="s">
        <v>7</v>
      </c>
      <c r="D57" s="6" t="str">
        <f>"李秋红"</f>
        <v>李秋红</v>
      </c>
      <c r="E57" s="6" t="str">
        <f t="shared" si="1"/>
        <v>女</v>
      </c>
    </row>
    <row r="58" spans="1:5" ht="30" customHeight="1">
      <c r="A58" s="6">
        <v>56</v>
      </c>
      <c r="B58" s="6" t="str">
        <f>"30372021060312555582971"</f>
        <v>30372021060312555582971</v>
      </c>
      <c r="C58" s="6" t="s">
        <v>7</v>
      </c>
      <c r="D58" s="6" t="str">
        <f>"王丽君"</f>
        <v>王丽君</v>
      </c>
      <c r="E58" s="6" t="str">
        <f t="shared" si="1"/>
        <v>女</v>
      </c>
    </row>
    <row r="59" spans="1:5" ht="30" customHeight="1">
      <c r="A59" s="6">
        <v>57</v>
      </c>
      <c r="B59" s="6" t="str">
        <f>"30372021060314172483602"</f>
        <v>30372021060314172483602</v>
      </c>
      <c r="C59" s="6" t="s">
        <v>7</v>
      </c>
      <c r="D59" s="6" t="str">
        <f>"陈晨"</f>
        <v>陈晨</v>
      </c>
      <c r="E59" s="6" t="str">
        <f t="shared" si="1"/>
        <v>女</v>
      </c>
    </row>
    <row r="60" spans="1:5" ht="30" customHeight="1">
      <c r="A60" s="6">
        <v>58</v>
      </c>
      <c r="B60" s="6" t="str">
        <f>"30372021060317585386189"</f>
        <v>30372021060317585386189</v>
      </c>
      <c r="C60" s="6" t="s">
        <v>7</v>
      </c>
      <c r="D60" s="6" t="str">
        <f>"李娜"</f>
        <v>李娜</v>
      </c>
      <c r="E60" s="6" t="str">
        <f t="shared" si="1"/>
        <v>女</v>
      </c>
    </row>
    <row r="61" spans="1:5" ht="30" customHeight="1">
      <c r="A61" s="6">
        <v>59</v>
      </c>
      <c r="B61" s="6" t="str">
        <f>"30372021060321011987926"</f>
        <v>30372021060321011987926</v>
      </c>
      <c r="C61" s="6" t="s">
        <v>7</v>
      </c>
      <c r="D61" s="6" t="str">
        <f>"王婷"</f>
        <v>王婷</v>
      </c>
      <c r="E61" s="6" t="str">
        <f t="shared" si="1"/>
        <v>女</v>
      </c>
    </row>
    <row r="62" spans="1:5" ht="30" customHeight="1">
      <c r="A62" s="6">
        <v>60</v>
      </c>
      <c r="B62" s="6" t="str">
        <f>"30372021060408583290568"</f>
        <v>30372021060408583290568</v>
      </c>
      <c r="C62" s="6" t="s">
        <v>7</v>
      </c>
      <c r="D62" s="6" t="str">
        <f>"李丽菲"</f>
        <v>李丽菲</v>
      </c>
      <c r="E62" s="6" t="str">
        <f t="shared" si="1"/>
        <v>女</v>
      </c>
    </row>
    <row r="63" spans="1:5" ht="30" customHeight="1">
      <c r="A63" s="6">
        <v>61</v>
      </c>
      <c r="B63" s="6" t="str">
        <f>"30372021060100152859870"</f>
        <v>30372021060100152859870</v>
      </c>
      <c r="C63" s="6" t="s">
        <v>8</v>
      </c>
      <c r="D63" s="6" t="str">
        <f>"邢静芬"</f>
        <v>邢静芬</v>
      </c>
      <c r="E63" s="6" t="str">
        <f t="shared" si="1"/>
        <v>女</v>
      </c>
    </row>
    <row r="64" spans="1:5" ht="30" customHeight="1">
      <c r="A64" s="6">
        <v>62</v>
      </c>
      <c r="B64" s="6" t="str">
        <f>"30372021060109553261341"</f>
        <v>30372021060109553261341</v>
      </c>
      <c r="C64" s="6" t="s">
        <v>8</v>
      </c>
      <c r="D64" s="6" t="str">
        <f>"朱铭兰"</f>
        <v>朱铭兰</v>
      </c>
      <c r="E64" s="6" t="str">
        <f t="shared" si="1"/>
        <v>女</v>
      </c>
    </row>
    <row r="65" spans="1:5" ht="30" customHeight="1">
      <c r="A65" s="6">
        <v>63</v>
      </c>
      <c r="B65" s="6" t="str">
        <f>"30372021060111364662522"</f>
        <v>30372021060111364662522</v>
      </c>
      <c r="C65" s="6" t="s">
        <v>8</v>
      </c>
      <c r="D65" s="6" t="str">
        <f>"林秋"</f>
        <v>林秋</v>
      </c>
      <c r="E65" s="6" t="str">
        <f t="shared" si="1"/>
        <v>女</v>
      </c>
    </row>
    <row r="66" spans="1:5" ht="30" customHeight="1">
      <c r="A66" s="6">
        <v>64</v>
      </c>
      <c r="B66" s="6" t="str">
        <f>"30372021060111562762696"</f>
        <v>30372021060111562762696</v>
      </c>
      <c r="C66" s="6" t="s">
        <v>8</v>
      </c>
      <c r="D66" s="6" t="str">
        <f>"陈英婷"</f>
        <v>陈英婷</v>
      </c>
      <c r="E66" s="6" t="str">
        <f t="shared" si="1"/>
        <v>女</v>
      </c>
    </row>
    <row r="67" spans="1:5" ht="30" customHeight="1">
      <c r="A67" s="6">
        <v>65</v>
      </c>
      <c r="B67" s="6" t="str">
        <f>"30372021060112335862966"</f>
        <v>30372021060112335862966</v>
      </c>
      <c r="C67" s="6" t="s">
        <v>8</v>
      </c>
      <c r="D67" s="6" t="str">
        <f>"杨妚强"</f>
        <v>杨妚强</v>
      </c>
      <c r="E67" s="6" t="str">
        <f t="shared" si="1"/>
        <v>女</v>
      </c>
    </row>
    <row r="68" spans="1:5" ht="30" customHeight="1">
      <c r="A68" s="6">
        <v>66</v>
      </c>
      <c r="B68" s="6" t="str">
        <f>"30372021060115341064574"</f>
        <v>30372021060115341064574</v>
      </c>
      <c r="C68" s="6" t="s">
        <v>8</v>
      </c>
      <c r="D68" s="6" t="str">
        <f>"李紫艳"</f>
        <v>李紫艳</v>
      </c>
      <c r="E68" s="6" t="str">
        <f t="shared" si="1"/>
        <v>女</v>
      </c>
    </row>
    <row r="69" spans="1:5" ht="30" customHeight="1">
      <c r="A69" s="6">
        <v>67</v>
      </c>
      <c r="B69" s="6" t="str">
        <f>"30372021060212120373363"</f>
        <v>30372021060212120373363</v>
      </c>
      <c r="C69" s="6" t="s">
        <v>8</v>
      </c>
      <c r="D69" s="6" t="str">
        <f>"黄方文"</f>
        <v>黄方文</v>
      </c>
      <c r="E69" s="6" t="str">
        <f t="shared" si="1"/>
        <v>女</v>
      </c>
    </row>
    <row r="70" spans="1:5" ht="30" customHeight="1">
      <c r="A70" s="6">
        <v>68</v>
      </c>
      <c r="B70" s="6" t="str">
        <f>"30372021060212302573515"</f>
        <v>30372021060212302573515</v>
      </c>
      <c r="C70" s="6" t="s">
        <v>8</v>
      </c>
      <c r="D70" s="6" t="str">
        <f>"黄丽群"</f>
        <v>黄丽群</v>
      </c>
      <c r="E70" s="6" t="str">
        <f t="shared" si="1"/>
        <v>女</v>
      </c>
    </row>
    <row r="71" spans="1:5" ht="30" customHeight="1">
      <c r="A71" s="6">
        <v>69</v>
      </c>
      <c r="B71" s="6" t="str">
        <f>"30372021060213262873971"</f>
        <v>30372021060213262873971</v>
      </c>
      <c r="C71" s="6" t="s">
        <v>8</v>
      </c>
      <c r="D71" s="6" t="str">
        <f>"李冰"</f>
        <v>李冰</v>
      </c>
      <c r="E71" s="6" t="str">
        <f t="shared" si="1"/>
        <v>女</v>
      </c>
    </row>
    <row r="72" spans="1:5" ht="30" customHeight="1">
      <c r="A72" s="6">
        <v>70</v>
      </c>
      <c r="B72" s="6" t="str">
        <f>"30372021060216423575667"</f>
        <v>30372021060216423575667</v>
      </c>
      <c r="C72" s="6" t="s">
        <v>8</v>
      </c>
      <c r="D72" s="6" t="str">
        <f>"王冰"</f>
        <v>王冰</v>
      </c>
      <c r="E72" s="6" t="str">
        <f t="shared" si="1"/>
        <v>女</v>
      </c>
    </row>
    <row r="73" spans="1:5" ht="30" customHeight="1">
      <c r="A73" s="6">
        <v>71</v>
      </c>
      <c r="B73" s="6" t="str">
        <f>"30372021060217265976081"</f>
        <v>30372021060217265976081</v>
      </c>
      <c r="C73" s="6" t="s">
        <v>8</v>
      </c>
      <c r="D73" s="6" t="str">
        <f>"李媛"</f>
        <v>李媛</v>
      </c>
      <c r="E73" s="6" t="str">
        <f t="shared" si="1"/>
        <v>女</v>
      </c>
    </row>
    <row r="74" spans="1:5" ht="30" customHeight="1">
      <c r="A74" s="6">
        <v>72</v>
      </c>
      <c r="B74" s="6" t="str">
        <f>"30372021060217431576206"</f>
        <v>30372021060217431576206</v>
      </c>
      <c r="C74" s="6" t="s">
        <v>8</v>
      </c>
      <c r="D74" s="6" t="str">
        <f>"邱朝惠"</f>
        <v>邱朝惠</v>
      </c>
      <c r="E74" s="6" t="str">
        <f t="shared" si="1"/>
        <v>女</v>
      </c>
    </row>
    <row r="75" spans="1:5" ht="30" customHeight="1">
      <c r="A75" s="6">
        <v>73</v>
      </c>
      <c r="B75" s="6" t="str">
        <f>"30372021060219570377163"</f>
        <v>30372021060219570377163</v>
      </c>
      <c r="C75" s="6" t="s">
        <v>8</v>
      </c>
      <c r="D75" s="6" t="str">
        <f>"陈春娟"</f>
        <v>陈春娟</v>
      </c>
      <c r="E75" s="6" t="str">
        <f t="shared" si="1"/>
        <v>女</v>
      </c>
    </row>
    <row r="76" spans="1:5" ht="30" customHeight="1">
      <c r="A76" s="6">
        <v>74</v>
      </c>
      <c r="B76" s="6" t="str">
        <f>"30372021060220130077292"</f>
        <v>30372021060220130077292</v>
      </c>
      <c r="C76" s="6" t="s">
        <v>8</v>
      </c>
      <c r="D76" s="6" t="str">
        <f>"徐梦妮"</f>
        <v>徐梦妮</v>
      </c>
      <c r="E76" s="6" t="str">
        <f t="shared" si="1"/>
        <v>女</v>
      </c>
    </row>
    <row r="77" spans="1:5" ht="30" customHeight="1">
      <c r="A77" s="6">
        <v>75</v>
      </c>
      <c r="B77" s="6" t="str">
        <f>"30372021060221514978111"</f>
        <v>30372021060221514978111</v>
      </c>
      <c r="C77" s="6" t="s">
        <v>8</v>
      </c>
      <c r="D77" s="6" t="str">
        <f>"黄小露"</f>
        <v>黄小露</v>
      </c>
      <c r="E77" s="6" t="str">
        <f t="shared" si="1"/>
        <v>女</v>
      </c>
    </row>
    <row r="78" spans="1:5" ht="30" customHeight="1">
      <c r="A78" s="6">
        <v>76</v>
      </c>
      <c r="B78" s="6" t="str">
        <f>"30372021060308175079364"</f>
        <v>30372021060308175079364</v>
      </c>
      <c r="C78" s="6" t="s">
        <v>8</v>
      </c>
      <c r="D78" s="6" t="str">
        <f>"符奕女"</f>
        <v>符奕女</v>
      </c>
      <c r="E78" s="6" t="str">
        <f t="shared" si="1"/>
        <v>女</v>
      </c>
    </row>
    <row r="79" spans="1:5" ht="30" customHeight="1">
      <c r="A79" s="6">
        <v>77</v>
      </c>
      <c r="B79" s="6" t="str">
        <f>"30372021060309113279942"</f>
        <v>30372021060309113279942</v>
      </c>
      <c r="C79" s="6" t="s">
        <v>8</v>
      </c>
      <c r="D79" s="6" t="str">
        <f>"王雪"</f>
        <v>王雪</v>
      </c>
      <c r="E79" s="6" t="str">
        <f t="shared" si="1"/>
        <v>女</v>
      </c>
    </row>
    <row r="80" spans="1:5" ht="30" customHeight="1">
      <c r="A80" s="6">
        <v>78</v>
      </c>
      <c r="B80" s="6" t="str">
        <f>"30372021060309271080172"</f>
        <v>30372021060309271080172</v>
      </c>
      <c r="C80" s="6" t="s">
        <v>8</v>
      </c>
      <c r="D80" s="6" t="str">
        <f>"曾小卿"</f>
        <v>曾小卿</v>
      </c>
      <c r="E80" s="6" t="str">
        <f t="shared" si="1"/>
        <v>女</v>
      </c>
    </row>
    <row r="81" spans="1:5" ht="30" customHeight="1">
      <c r="A81" s="6">
        <v>79</v>
      </c>
      <c r="B81" s="6" t="str">
        <f>"30372021060309323380258"</f>
        <v>30372021060309323380258</v>
      </c>
      <c r="C81" s="6" t="s">
        <v>8</v>
      </c>
      <c r="D81" s="6" t="str">
        <f>"王海虹"</f>
        <v>王海虹</v>
      </c>
      <c r="E81" s="6" t="str">
        <f t="shared" si="1"/>
        <v>女</v>
      </c>
    </row>
    <row r="82" spans="1:5" ht="30" customHeight="1">
      <c r="A82" s="6">
        <v>80</v>
      </c>
      <c r="B82" s="6" t="str">
        <f>"30372021060313244483236"</f>
        <v>30372021060313244483236</v>
      </c>
      <c r="C82" s="6" t="s">
        <v>8</v>
      </c>
      <c r="D82" s="6" t="str">
        <f>"王菲"</f>
        <v>王菲</v>
      </c>
      <c r="E82" s="6" t="str">
        <f t="shared" si="1"/>
        <v>女</v>
      </c>
    </row>
    <row r="83" spans="1:5" ht="30" customHeight="1">
      <c r="A83" s="6">
        <v>81</v>
      </c>
      <c r="B83" s="6" t="str">
        <f>"30372021060316340585277"</f>
        <v>30372021060316340585277</v>
      </c>
      <c r="C83" s="6" t="s">
        <v>8</v>
      </c>
      <c r="D83" s="6" t="str">
        <f>"陈东"</f>
        <v>陈东</v>
      </c>
      <c r="E83" s="6" t="str">
        <f t="shared" si="1"/>
        <v>女</v>
      </c>
    </row>
    <row r="84" spans="1:5" ht="30" customHeight="1">
      <c r="A84" s="6">
        <v>82</v>
      </c>
      <c r="B84" s="6" t="str">
        <f>"30372021060318075886258"</f>
        <v>30372021060318075886258</v>
      </c>
      <c r="C84" s="6" t="s">
        <v>8</v>
      </c>
      <c r="D84" s="6" t="str">
        <f>"刘宝彦"</f>
        <v>刘宝彦</v>
      </c>
      <c r="E84" s="6" t="str">
        <f t="shared" si="1"/>
        <v>女</v>
      </c>
    </row>
    <row r="85" spans="1:5" ht="30" customHeight="1">
      <c r="A85" s="6">
        <v>83</v>
      </c>
      <c r="B85" s="6" t="str">
        <f>"30372021060320421887691"</f>
        <v>30372021060320421887691</v>
      </c>
      <c r="C85" s="6" t="s">
        <v>8</v>
      </c>
      <c r="D85" s="6" t="str">
        <f>"王子侨"</f>
        <v>王子侨</v>
      </c>
      <c r="E85" s="6" t="str">
        <f t="shared" si="1"/>
        <v>女</v>
      </c>
    </row>
    <row r="86" spans="1:5" ht="30" customHeight="1">
      <c r="A86" s="6">
        <v>84</v>
      </c>
      <c r="B86" s="6" t="str">
        <f>"30372021060320451487727"</f>
        <v>30372021060320451487727</v>
      </c>
      <c r="C86" s="6" t="s">
        <v>8</v>
      </c>
      <c r="D86" s="6" t="str">
        <f>"李月"</f>
        <v>李月</v>
      </c>
      <c r="E86" s="6" t="str">
        <f t="shared" si="1"/>
        <v>女</v>
      </c>
    </row>
    <row r="87" spans="1:5" ht="30" customHeight="1">
      <c r="A87" s="6">
        <v>85</v>
      </c>
      <c r="B87" s="6" t="str">
        <f>"30372021060320531987821"</f>
        <v>30372021060320531987821</v>
      </c>
      <c r="C87" s="6" t="s">
        <v>8</v>
      </c>
      <c r="D87" s="6" t="str">
        <f>"陈碧"</f>
        <v>陈碧</v>
      </c>
      <c r="E87" s="6" t="str">
        <f t="shared" si="1"/>
        <v>女</v>
      </c>
    </row>
    <row r="88" spans="1:5" ht="30" customHeight="1">
      <c r="A88" s="6">
        <v>86</v>
      </c>
      <c r="B88" s="6" t="str">
        <f>"30372021060409393391023"</f>
        <v>30372021060409393391023</v>
      </c>
      <c r="C88" s="6" t="s">
        <v>8</v>
      </c>
      <c r="D88" s="6" t="str">
        <f>"王晶"</f>
        <v>王晶</v>
      </c>
      <c r="E88" s="6" t="str">
        <f t="shared" si="1"/>
        <v>女</v>
      </c>
    </row>
    <row r="89" spans="1:5" ht="30" customHeight="1">
      <c r="A89" s="6">
        <v>87</v>
      </c>
      <c r="B89" s="6" t="str">
        <f>"30372021060411173192925"</f>
        <v>30372021060411173192925</v>
      </c>
      <c r="C89" s="6" t="s">
        <v>8</v>
      </c>
      <c r="D89" s="6" t="str">
        <f>"林欢燕"</f>
        <v>林欢燕</v>
      </c>
      <c r="E89" s="6" t="str">
        <f t="shared" si="1"/>
        <v>女</v>
      </c>
    </row>
    <row r="90" spans="1:5" ht="30" customHeight="1">
      <c r="A90" s="6">
        <v>88</v>
      </c>
      <c r="B90" s="6" t="str">
        <f>"30372021060411495593252"</f>
        <v>30372021060411495593252</v>
      </c>
      <c r="C90" s="6" t="s">
        <v>8</v>
      </c>
      <c r="D90" s="6" t="str">
        <f>"李芬"</f>
        <v>李芬</v>
      </c>
      <c r="E90" s="6" t="str">
        <f t="shared" si="1"/>
        <v>女</v>
      </c>
    </row>
    <row r="91" spans="1:5" ht="30" customHeight="1">
      <c r="A91" s="6">
        <v>89</v>
      </c>
      <c r="B91" s="6" t="str">
        <f>"30372021060414410895630"</f>
        <v>30372021060414410895630</v>
      </c>
      <c r="C91" s="6" t="s">
        <v>8</v>
      </c>
      <c r="D91" s="6" t="str">
        <f>"郑卿卿"</f>
        <v>郑卿卿</v>
      </c>
      <c r="E91" s="6" t="str">
        <f t="shared" si="1"/>
        <v>女</v>
      </c>
    </row>
    <row r="92" spans="1:5" ht="30" customHeight="1">
      <c r="A92" s="6">
        <v>90</v>
      </c>
      <c r="B92" s="6" t="str">
        <f>"30372021060416045096790"</f>
        <v>30372021060416045096790</v>
      </c>
      <c r="C92" s="6" t="s">
        <v>8</v>
      </c>
      <c r="D92" s="6" t="str">
        <f>"唐闻萍"</f>
        <v>唐闻萍</v>
      </c>
      <c r="E92" s="6" t="str">
        <f t="shared" si="1"/>
        <v>女</v>
      </c>
    </row>
    <row r="93" spans="1:5" ht="30" customHeight="1">
      <c r="A93" s="6">
        <v>91</v>
      </c>
      <c r="B93" s="6" t="str">
        <f>"30372021060417440698127"</f>
        <v>30372021060417440698127</v>
      </c>
      <c r="C93" s="6" t="s">
        <v>8</v>
      </c>
      <c r="D93" s="6" t="str">
        <f>"符宠演"</f>
        <v>符宠演</v>
      </c>
      <c r="E93" s="6" t="str">
        <f t="shared" si="1"/>
        <v>女</v>
      </c>
    </row>
    <row r="94" spans="1:5" ht="30" customHeight="1">
      <c r="A94" s="6">
        <v>92</v>
      </c>
      <c r="B94" s="6" t="str">
        <f>"30372021060417590398267"</f>
        <v>30372021060417590398267</v>
      </c>
      <c r="C94" s="6" t="s">
        <v>8</v>
      </c>
      <c r="D94" s="6" t="str">
        <f>"陈文静"</f>
        <v>陈文静</v>
      </c>
      <c r="E94" s="6" t="str">
        <f t="shared" si="1"/>
        <v>女</v>
      </c>
    </row>
    <row r="95" spans="1:5" ht="30" customHeight="1">
      <c r="A95" s="6">
        <v>93</v>
      </c>
      <c r="B95" s="6" t="str">
        <f>"30372021060419403999234"</f>
        <v>30372021060419403999234</v>
      </c>
      <c r="C95" s="6" t="s">
        <v>8</v>
      </c>
      <c r="D95" s="6" t="str">
        <f>"王小燕"</f>
        <v>王小燕</v>
      </c>
      <c r="E95" s="6" t="str">
        <f t="shared" si="1"/>
        <v>女</v>
      </c>
    </row>
    <row r="96" spans="1:5" ht="30" customHeight="1">
      <c r="A96" s="6">
        <v>94</v>
      </c>
      <c r="B96" s="6" t="str">
        <f>"30372021060420340199410"</f>
        <v>30372021060420340199410</v>
      </c>
      <c r="C96" s="6" t="s">
        <v>8</v>
      </c>
      <c r="D96" s="6" t="str">
        <f>"李蕾"</f>
        <v>李蕾</v>
      </c>
      <c r="E96" s="6" t="str">
        <f t="shared" si="1"/>
        <v>女</v>
      </c>
    </row>
    <row r="97" spans="1:5" ht="30" customHeight="1">
      <c r="A97" s="6">
        <v>95</v>
      </c>
      <c r="B97" s="6" t="str">
        <f>"303720210605210925102132"</f>
        <v>303720210605210925102132</v>
      </c>
      <c r="C97" s="6" t="s">
        <v>8</v>
      </c>
      <c r="D97" s="6" t="str">
        <f>"黄琳"</f>
        <v>黄琳</v>
      </c>
      <c r="E97" s="6" t="str">
        <f t="shared" si="1"/>
        <v>女</v>
      </c>
    </row>
    <row r="98" spans="1:5" ht="30" customHeight="1">
      <c r="A98" s="6">
        <v>96</v>
      </c>
      <c r="B98" s="6" t="str">
        <f>"303720210606112350103188"</f>
        <v>303720210606112350103188</v>
      </c>
      <c r="C98" s="6" t="s">
        <v>8</v>
      </c>
      <c r="D98" s="6" t="str">
        <f>"吴俊美"</f>
        <v>吴俊美</v>
      </c>
      <c r="E98" s="6" t="str">
        <f t="shared" si="1"/>
        <v>女</v>
      </c>
    </row>
    <row r="99" spans="1:5" ht="30" customHeight="1">
      <c r="A99" s="6">
        <v>97</v>
      </c>
      <c r="B99" s="6" t="str">
        <f>"303720210606115713103293"</f>
        <v>303720210606115713103293</v>
      </c>
      <c r="C99" s="6" t="s">
        <v>8</v>
      </c>
      <c r="D99" s="6" t="str">
        <f>"陈赛妹"</f>
        <v>陈赛妹</v>
      </c>
      <c r="E99" s="6" t="str">
        <f aca="true" t="shared" si="2" ref="E99:E108">"女"</f>
        <v>女</v>
      </c>
    </row>
    <row r="100" spans="1:5" ht="30" customHeight="1">
      <c r="A100" s="6">
        <v>98</v>
      </c>
      <c r="B100" s="6" t="str">
        <f>"303720210606182126104425"</f>
        <v>303720210606182126104425</v>
      </c>
      <c r="C100" s="6" t="s">
        <v>8</v>
      </c>
      <c r="D100" s="6" t="str">
        <f>"孙婷"</f>
        <v>孙婷</v>
      </c>
      <c r="E100" s="6" t="str">
        <f t="shared" si="2"/>
        <v>女</v>
      </c>
    </row>
    <row r="101" spans="1:5" ht="30" customHeight="1">
      <c r="A101" s="6">
        <v>99</v>
      </c>
      <c r="B101" s="6" t="str">
        <f>"303720210606192001104524"</f>
        <v>303720210606192001104524</v>
      </c>
      <c r="C101" s="6" t="s">
        <v>8</v>
      </c>
      <c r="D101" s="6" t="str">
        <f>"陈丹"</f>
        <v>陈丹</v>
      </c>
      <c r="E101" s="6" t="str">
        <f t="shared" si="2"/>
        <v>女</v>
      </c>
    </row>
    <row r="102" spans="1:5" ht="30" customHeight="1">
      <c r="A102" s="6">
        <v>100</v>
      </c>
      <c r="B102" s="6" t="str">
        <f>"303720210606202810104634"</f>
        <v>303720210606202810104634</v>
      </c>
      <c r="C102" s="6" t="s">
        <v>8</v>
      </c>
      <c r="D102" s="6" t="str">
        <f>"傅云霞"</f>
        <v>傅云霞</v>
      </c>
      <c r="E102" s="6" t="str">
        <f t="shared" si="2"/>
        <v>女</v>
      </c>
    </row>
    <row r="103" spans="1:5" ht="30" customHeight="1">
      <c r="A103" s="6">
        <v>101</v>
      </c>
      <c r="B103" s="6" t="str">
        <f>"303720210606211701104775"</f>
        <v>303720210606211701104775</v>
      </c>
      <c r="C103" s="6" t="s">
        <v>8</v>
      </c>
      <c r="D103" s="6" t="str">
        <f>"王菊祯"</f>
        <v>王菊祯</v>
      </c>
      <c r="E103" s="6" t="str">
        <f t="shared" si="2"/>
        <v>女</v>
      </c>
    </row>
    <row r="104" spans="1:5" ht="30" customHeight="1">
      <c r="A104" s="6">
        <v>102</v>
      </c>
      <c r="B104" s="6" t="str">
        <f>"303720210606224618105042"</f>
        <v>303720210606224618105042</v>
      </c>
      <c r="C104" s="6" t="s">
        <v>8</v>
      </c>
      <c r="D104" s="6" t="str">
        <f>"王若妃"</f>
        <v>王若妃</v>
      </c>
      <c r="E104" s="6" t="str">
        <f t="shared" si="2"/>
        <v>女</v>
      </c>
    </row>
    <row r="105" spans="1:5" ht="30" customHeight="1">
      <c r="A105" s="6">
        <v>103</v>
      </c>
      <c r="B105" s="6" t="str">
        <f>"303720210607112323106362"</f>
        <v>303720210607112323106362</v>
      </c>
      <c r="C105" s="6" t="s">
        <v>8</v>
      </c>
      <c r="D105" s="6" t="str">
        <f>"许进圆"</f>
        <v>许进圆</v>
      </c>
      <c r="E105" s="6" t="str">
        <f t="shared" si="2"/>
        <v>女</v>
      </c>
    </row>
    <row r="106" spans="1:5" ht="30" customHeight="1">
      <c r="A106" s="6">
        <v>104</v>
      </c>
      <c r="B106" s="6" t="str">
        <f>"303720210607150851107032"</f>
        <v>303720210607150851107032</v>
      </c>
      <c r="C106" s="6" t="s">
        <v>8</v>
      </c>
      <c r="D106" s="6" t="str">
        <f>"王燕"</f>
        <v>王燕</v>
      </c>
      <c r="E106" s="6" t="str">
        <f t="shared" si="2"/>
        <v>女</v>
      </c>
    </row>
    <row r="107" spans="1:5" ht="30" customHeight="1">
      <c r="A107" s="6">
        <v>105</v>
      </c>
      <c r="B107" s="6" t="str">
        <f>"30372021060108365460538"</f>
        <v>30372021060108365460538</v>
      </c>
      <c r="C107" s="6" t="s">
        <v>9</v>
      </c>
      <c r="D107" s="6" t="str">
        <f>"陈婷"</f>
        <v>陈婷</v>
      </c>
      <c r="E107" s="6" t="str">
        <f t="shared" si="2"/>
        <v>女</v>
      </c>
    </row>
    <row r="108" spans="1:5" ht="30" customHeight="1">
      <c r="A108" s="6">
        <v>106</v>
      </c>
      <c r="B108" s="6" t="str">
        <f>"30372021060112230662886"</f>
        <v>30372021060112230662886</v>
      </c>
      <c r="C108" s="6" t="s">
        <v>9</v>
      </c>
      <c r="D108" s="6" t="str">
        <f>"王鲜"</f>
        <v>王鲜</v>
      </c>
      <c r="E108" s="6" t="str">
        <f t="shared" si="2"/>
        <v>女</v>
      </c>
    </row>
    <row r="109" spans="1:5" ht="30" customHeight="1">
      <c r="A109" s="6">
        <v>107</v>
      </c>
      <c r="B109" s="6" t="str">
        <f>"30372021060211125872818"</f>
        <v>30372021060211125872818</v>
      </c>
      <c r="C109" s="6" t="s">
        <v>9</v>
      </c>
      <c r="D109" s="6" t="str">
        <f>"杨泽栋"</f>
        <v>杨泽栋</v>
      </c>
      <c r="E109" s="6" t="str">
        <f>"男"</f>
        <v>男</v>
      </c>
    </row>
    <row r="110" spans="1:5" ht="30" customHeight="1">
      <c r="A110" s="6">
        <v>108</v>
      </c>
      <c r="B110" s="6" t="str">
        <f>"30372021060222074478249"</f>
        <v>30372021060222074478249</v>
      </c>
      <c r="C110" s="6" t="s">
        <v>9</v>
      </c>
      <c r="D110" s="6" t="str">
        <f>"黎仁贵"</f>
        <v>黎仁贵</v>
      </c>
      <c r="E110" s="6" t="str">
        <f>"男"</f>
        <v>男</v>
      </c>
    </row>
    <row r="111" spans="1:5" ht="30" customHeight="1">
      <c r="A111" s="6">
        <v>109</v>
      </c>
      <c r="B111" s="6" t="str">
        <f>"30372021060222300978427"</f>
        <v>30372021060222300978427</v>
      </c>
      <c r="C111" s="6" t="s">
        <v>9</v>
      </c>
      <c r="D111" s="6" t="str">
        <f>"周亮"</f>
        <v>周亮</v>
      </c>
      <c r="E111" s="6" t="str">
        <f>"女"</f>
        <v>女</v>
      </c>
    </row>
    <row r="112" spans="1:5" ht="30" customHeight="1">
      <c r="A112" s="6">
        <v>110</v>
      </c>
      <c r="B112" s="6" t="str">
        <f>"303720210606093720102864"</f>
        <v>303720210606093720102864</v>
      </c>
      <c r="C112" s="6" t="s">
        <v>9</v>
      </c>
      <c r="D112" s="6" t="str">
        <f>"陈瑜"</f>
        <v>陈瑜</v>
      </c>
      <c r="E112" s="6" t="str">
        <f>"女"</f>
        <v>女</v>
      </c>
    </row>
    <row r="113" spans="1:5" ht="30" customHeight="1">
      <c r="A113" s="6">
        <v>111</v>
      </c>
      <c r="B113" s="6" t="str">
        <f>"303720210606164550104129"</f>
        <v>303720210606164550104129</v>
      </c>
      <c r="C113" s="6" t="s">
        <v>9</v>
      </c>
      <c r="D113" s="6" t="str">
        <f>"陈赞博"</f>
        <v>陈赞博</v>
      </c>
      <c r="E113" s="6" t="str">
        <f>"男"</f>
        <v>男</v>
      </c>
    </row>
    <row r="114" spans="1:5" ht="30" customHeight="1">
      <c r="A114" s="6">
        <v>112</v>
      </c>
      <c r="B114" s="6" t="str">
        <f>"303720210606193202104542"</f>
        <v>303720210606193202104542</v>
      </c>
      <c r="C114" s="6" t="s">
        <v>9</v>
      </c>
      <c r="D114" s="6" t="str">
        <f>"符子江"</f>
        <v>符子江</v>
      </c>
      <c r="E114" s="6" t="str">
        <f>"男"</f>
        <v>男</v>
      </c>
    </row>
    <row r="115" spans="1:5" ht="30" customHeight="1">
      <c r="A115" s="6">
        <v>113</v>
      </c>
      <c r="B115" s="6" t="str">
        <f>"303720210607101912106013"</f>
        <v>303720210607101912106013</v>
      </c>
      <c r="C115" s="6" t="s">
        <v>9</v>
      </c>
      <c r="D115" s="6" t="str">
        <f>"罗雅珅"</f>
        <v>罗雅珅</v>
      </c>
      <c r="E115" s="6" t="str">
        <f>"女"</f>
        <v>女</v>
      </c>
    </row>
    <row r="116" spans="1:5" ht="30" customHeight="1">
      <c r="A116" s="6">
        <v>114</v>
      </c>
      <c r="B116" s="6" t="str">
        <f>"303720210607110654106277"</f>
        <v>303720210607110654106277</v>
      </c>
      <c r="C116" s="6" t="s">
        <v>9</v>
      </c>
      <c r="D116" s="6" t="str">
        <f>"方婧"</f>
        <v>方婧</v>
      </c>
      <c r="E116" s="6" t="str">
        <f>"女"</f>
        <v>女</v>
      </c>
    </row>
    <row r="117" spans="1:5" ht="30" customHeight="1">
      <c r="A117" s="6">
        <v>115</v>
      </c>
      <c r="B117" s="6" t="str">
        <f>"303720210607153027107091"</f>
        <v>303720210607153027107091</v>
      </c>
      <c r="C117" s="6" t="s">
        <v>9</v>
      </c>
      <c r="D117" s="6" t="str">
        <f>"陈焕辉"</f>
        <v>陈焕辉</v>
      </c>
      <c r="E117" s="6" t="str">
        <f>"男"</f>
        <v>男</v>
      </c>
    </row>
    <row r="118" spans="1:5" ht="30" customHeight="1">
      <c r="A118" s="6">
        <v>116</v>
      </c>
      <c r="B118" s="6" t="str">
        <f>"303720210607163151107279"</f>
        <v>303720210607163151107279</v>
      </c>
      <c r="C118" s="6" t="s">
        <v>9</v>
      </c>
      <c r="D118" s="6" t="str">
        <f>"高佳诗"</f>
        <v>高佳诗</v>
      </c>
      <c r="E118" s="6" t="str">
        <f aca="true" t="shared" si="3" ref="E118:E138">"女"</f>
        <v>女</v>
      </c>
    </row>
    <row r="119" spans="1:5" ht="30" customHeight="1">
      <c r="A119" s="6">
        <v>117</v>
      </c>
      <c r="B119" s="6" t="str">
        <f>"30372021060109453661227"</f>
        <v>30372021060109453661227</v>
      </c>
      <c r="C119" s="6" t="s">
        <v>10</v>
      </c>
      <c r="D119" s="6" t="str">
        <f>"刘芳芳"</f>
        <v>刘芳芳</v>
      </c>
      <c r="E119" s="6" t="str">
        <f t="shared" si="3"/>
        <v>女</v>
      </c>
    </row>
    <row r="120" spans="1:5" ht="30" customHeight="1">
      <c r="A120" s="6">
        <v>118</v>
      </c>
      <c r="B120" s="6" t="str">
        <f>"30372021060210094271974"</f>
        <v>30372021060210094271974</v>
      </c>
      <c r="C120" s="6" t="s">
        <v>10</v>
      </c>
      <c r="D120" s="6" t="str">
        <f>"吴孟玲"</f>
        <v>吴孟玲</v>
      </c>
      <c r="E120" s="6" t="str">
        <f t="shared" si="3"/>
        <v>女</v>
      </c>
    </row>
    <row r="121" spans="1:5" ht="30" customHeight="1">
      <c r="A121" s="6">
        <v>119</v>
      </c>
      <c r="B121" s="6" t="str">
        <f>"30372021060408433290422"</f>
        <v>30372021060408433290422</v>
      </c>
      <c r="C121" s="6" t="s">
        <v>10</v>
      </c>
      <c r="D121" s="6" t="str">
        <f>"李珂"</f>
        <v>李珂</v>
      </c>
      <c r="E121" s="6" t="str">
        <f t="shared" si="3"/>
        <v>女</v>
      </c>
    </row>
    <row r="122" spans="1:5" ht="30" customHeight="1">
      <c r="A122" s="6">
        <v>120</v>
      </c>
      <c r="B122" s="6" t="str">
        <f>"303720210605221720102335"</f>
        <v>303720210605221720102335</v>
      </c>
      <c r="C122" s="6" t="s">
        <v>10</v>
      </c>
      <c r="D122" s="6" t="str">
        <f>"王馨"</f>
        <v>王馨</v>
      </c>
      <c r="E122" s="6" t="str">
        <f t="shared" si="3"/>
        <v>女</v>
      </c>
    </row>
    <row r="123" spans="1:5" ht="30" customHeight="1">
      <c r="A123" s="6">
        <v>121</v>
      </c>
      <c r="B123" s="6" t="str">
        <f>"303720210607083519105435"</f>
        <v>303720210607083519105435</v>
      </c>
      <c r="C123" s="6" t="s">
        <v>10</v>
      </c>
      <c r="D123" s="6" t="str">
        <f>"陈虹"</f>
        <v>陈虹</v>
      </c>
      <c r="E123" s="6" t="str">
        <f t="shared" si="3"/>
        <v>女</v>
      </c>
    </row>
    <row r="124" spans="1:5" ht="30" customHeight="1">
      <c r="A124" s="6">
        <v>122</v>
      </c>
      <c r="B124" s="6" t="str">
        <f>"30372021060109090660809"</f>
        <v>30372021060109090660809</v>
      </c>
      <c r="C124" s="6" t="s">
        <v>11</v>
      </c>
      <c r="D124" s="6" t="str">
        <f>"王娟"</f>
        <v>王娟</v>
      </c>
      <c r="E124" s="6" t="str">
        <f t="shared" si="3"/>
        <v>女</v>
      </c>
    </row>
    <row r="125" spans="1:5" ht="30" customHeight="1">
      <c r="A125" s="6">
        <v>123</v>
      </c>
      <c r="B125" s="6" t="str">
        <f>"30372021060110025761425"</f>
        <v>30372021060110025761425</v>
      </c>
      <c r="C125" s="6" t="s">
        <v>11</v>
      </c>
      <c r="D125" s="6" t="str">
        <f>"郑玉娇"</f>
        <v>郑玉娇</v>
      </c>
      <c r="E125" s="6" t="str">
        <f t="shared" si="3"/>
        <v>女</v>
      </c>
    </row>
    <row r="126" spans="1:5" ht="30" customHeight="1">
      <c r="A126" s="6">
        <v>124</v>
      </c>
      <c r="B126" s="6" t="str">
        <f>"30372021060116323365328"</f>
        <v>30372021060116323365328</v>
      </c>
      <c r="C126" s="6" t="s">
        <v>11</v>
      </c>
      <c r="D126" s="6" t="str">
        <f>"郑妃"</f>
        <v>郑妃</v>
      </c>
      <c r="E126" s="6" t="str">
        <f t="shared" si="3"/>
        <v>女</v>
      </c>
    </row>
    <row r="127" spans="1:5" ht="30" customHeight="1">
      <c r="A127" s="6">
        <v>125</v>
      </c>
      <c r="B127" s="6" t="str">
        <f>"30372021060208564971084"</f>
        <v>30372021060208564971084</v>
      </c>
      <c r="C127" s="6" t="s">
        <v>11</v>
      </c>
      <c r="D127" s="6" t="str">
        <f>"唐文娟"</f>
        <v>唐文娟</v>
      </c>
      <c r="E127" s="6" t="str">
        <f t="shared" si="3"/>
        <v>女</v>
      </c>
    </row>
    <row r="128" spans="1:5" ht="30" customHeight="1">
      <c r="A128" s="6">
        <v>126</v>
      </c>
      <c r="B128" s="6" t="str">
        <f>"30372021060210402672402"</f>
        <v>30372021060210402672402</v>
      </c>
      <c r="C128" s="6" t="s">
        <v>11</v>
      </c>
      <c r="D128" s="6" t="str">
        <f>"邱婷婷"</f>
        <v>邱婷婷</v>
      </c>
      <c r="E128" s="6" t="str">
        <f t="shared" si="3"/>
        <v>女</v>
      </c>
    </row>
    <row r="129" spans="1:5" ht="30" customHeight="1">
      <c r="A129" s="6">
        <v>127</v>
      </c>
      <c r="B129" s="6" t="str">
        <f>"30372021060212310773524"</f>
        <v>30372021060212310773524</v>
      </c>
      <c r="C129" s="6" t="s">
        <v>11</v>
      </c>
      <c r="D129" s="6" t="str">
        <f>"李慧"</f>
        <v>李慧</v>
      </c>
      <c r="E129" s="6" t="str">
        <f t="shared" si="3"/>
        <v>女</v>
      </c>
    </row>
    <row r="130" spans="1:5" ht="30" customHeight="1">
      <c r="A130" s="6">
        <v>128</v>
      </c>
      <c r="B130" s="6" t="str">
        <f>"30372021060222563678621"</f>
        <v>30372021060222563678621</v>
      </c>
      <c r="C130" s="6" t="s">
        <v>11</v>
      </c>
      <c r="D130" s="6" t="str">
        <f>"黄慧"</f>
        <v>黄慧</v>
      </c>
      <c r="E130" s="6" t="str">
        <f t="shared" si="3"/>
        <v>女</v>
      </c>
    </row>
    <row r="131" spans="1:5" ht="30" customHeight="1">
      <c r="A131" s="6">
        <v>129</v>
      </c>
      <c r="B131" s="6" t="str">
        <f>"30372021060308120179330"</f>
        <v>30372021060308120179330</v>
      </c>
      <c r="C131" s="6" t="s">
        <v>11</v>
      </c>
      <c r="D131" s="6" t="str">
        <f>"陈梅"</f>
        <v>陈梅</v>
      </c>
      <c r="E131" s="6" t="str">
        <f t="shared" si="3"/>
        <v>女</v>
      </c>
    </row>
    <row r="132" spans="1:5" ht="30" customHeight="1">
      <c r="A132" s="6">
        <v>130</v>
      </c>
      <c r="B132" s="6" t="str">
        <f>"30372021060311104581843"</f>
        <v>30372021060311104581843</v>
      </c>
      <c r="C132" s="6" t="s">
        <v>11</v>
      </c>
      <c r="D132" s="6" t="str">
        <f>"王敏"</f>
        <v>王敏</v>
      </c>
      <c r="E132" s="6" t="str">
        <f t="shared" si="3"/>
        <v>女</v>
      </c>
    </row>
    <row r="133" spans="1:5" ht="30" customHeight="1">
      <c r="A133" s="6">
        <v>131</v>
      </c>
      <c r="B133" s="6" t="str">
        <f>"30372021060315124784209"</f>
        <v>30372021060315124784209</v>
      </c>
      <c r="C133" s="6" t="s">
        <v>11</v>
      </c>
      <c r="D133" s="6" t="str">
        <f>"陈春姑"</f>
        <v>陈春姑</v>
      </c>
      <c r="E133" s="6" t="str">
        <f t="shared" si="3"/>
        <v>女</v>
      </c>
    </row>
    <row r="134" spans="1:5" ht="30" customHeight="1">
      <c r="A134" s="6">
        <v>132</v>
      </c>
      <c r="B134" s="6" t="str">
        <f>"30372021060317260485868"</f>
        <v>30372021060317260485868</v>
      </c>
      <c r="C134" s="6" t="s">
        <v>11</v>
      </c>
      <c r="D134" s="6" t="str">
        <f>"冯秋花"</f>
        <v>冯秋花</v>
      </c>
      <c r="E134" s="6" t="str">
        <f t="shared" si="3"/>
        <v>女</v>
      </c>
    </row>
    <row r="135" spans="1:5" ht="30" customHeight="1">
      <c r="A135" s="6">
        <v>133</v>
      </c>
      <c r="B135" s="6" t="str">
        <f>"30372021060408381790363"</f>
        <v>30372021060408381790363</v>
      </c>
      <c r="C135" s="6" t="s">
        <v>11</v>
      </c>
      <c r="D135" s="6" t="str">
        <f>"廖淑娟"</f>
        <v>廖淑娟</v>
      </c>
      <c r="E135" s="6" t="str">
        <f t="shared" si="3"/>
        <v>女</v>
      </c>
    </row>
    <row r="136" spans="1:5" ht="30" customHeight="1">
      <c r="A136" s="6">
        <v>134</v>
      </c>
      <c r="B136" s="6" t="str">
        <f>"30372021060409425391061"</f>
        <v>30372021060409425391061</v>
      </c>
      <c r="C136" s="6" t="s">
        <v>11</v>
      </c>
      <c r="D136" s="6" t="str">
        <f>"潘福女"</f>
        <v>潘福女</v>
      </c>
      <c r="E136" s="6" t="str">
        <f t="shared" si="3"/>
        <v>女</v>
      </c>
    </row>
    <row r="137" spans="1:5" ht="30" customHeight="1">
      <c r="A137" s="6">
        <v>135</v>
      </c>
      <c r="B137" s="6" t="str">
        <f>"303720210607125941106699"</f>
        <v>303720210607125941106699</v>
      </c>
      <c r="C137" s="6" t="s">
        <v>11</v>
      </c>
      <c r="D137" s="6" t="str">
        <f>"梁颖"</f>
        <v>梁颖</v>
      </c>
      <c r="E137" s="6" t="str">
        <f t="shared" si="3"/>
        <v>女</v>
      </c>
    </row>
    <row r="138" spans="1:5" ht="30" customHeight="1">
      <c r="A138" s="6">
        <v>136</v>
      </c>
      <c r="B138" s="6" t="str">
        <f>"30372021060108323360514"</f>
        <v>30372021060108323360514</v>
      </c>
      <c r="C138" s="6" t="s">
        <v>12</v>
      </c>
      <c r="D138" s="6" t="str">
        <f>"吴海荣"</f>
        <v>吴海荣</v>
      </c>
      <c r="E138" s="6" t="str">
        <f t="shared" si="3"/>
        <v>女</v>
      </c>
    </row>
    <row r="139" spans="1:5" ht="30" customHeight="1">
      <c r="A139" s="6">
        <v>137</v>
      </c>
      <c r="B139" s="6" t="str">
        <f>"30372021060109563661353"</f>
        <v>30372021060109563661353</v>
      </c>
      <c r="C139" s="6" t="s">
        <v>12</v>
      </c>
      <c r="D139" s="6" t="str">
        <f>"王越"</f>
        <v>王越</v>
      </c>
      <c r="E139" s="6" t="str">
        <f>"男"</f>
        <v>男</v>
      </c>
    </row>
    <row r="140" spans="1:5" ht="30" customHeight="1">
      <c r="A140" s="6">
        <v>138</v>
      </c>
      <c r="B140" s="6" t="str">
        <f>"30372021060110414861910"</f>
        <v>30372021060110414861910</v>
      </c>
      <c r="C140" s="6" t="s">
        <v>12</v>
      </c>
      <c r="D140" s="6" t="str">
        <f>"郑翠群"</f>
        <v>郑翠群</v>
      </c>
      <c r="E140" s="6" t="str">
        <f aca="true" t="shared" si="4" ref="E140:E147">"女"</f>
        <v>女</v>
      </c>
    </row>
    <row r="141" spans="1:5" ht="30" customHeight="1">
      <c r="A141" s="6">
        <v>139</v>
      </c>
      <c r="B141" s="6" t="str">
        <f>"30372021060111163662310"</f>
        <v>30372021060111163662310</v>
      </c>
      <c r="C141" s="6" t="s">
        <v>12</v>
      </c>
      <c r="D141" s="6" t="str">
        <f>"符许燕"</f>
        <v>符许燕</v>
      </c>
      <c r="E141" s="6" t="str">
        <f t="shared" si="4"/>
        <v>女</v>
      </c>
    </row>
    <row r="142" spans="1:5" ht="30" customHeight="1">
      <c r="A142" s="6">
        <v>140</v>
      </c>
      <c r="B142" s="6" t="str">
        <f>"30372021060111314462473"</f>
        <v>30372021060111314462473</v>
      </c>
      <c r="C142" s="6" t="s">
        <v>12</v>
      </c>
      <c r="D142" s="6" t="str">
        <f>"林子"</f>
        <v>林子</v>
      </c>
      <c r="E142" s="6" t="str">
        <f t="shared" si="4"/>
        <v>女</v>
      </c>
    </row>
    <row r="143" spans="1:5" ht="30" customHeight="1">
      <c r="A143" s="6">
        <v>141</v>
      </c>
      <c r="B143" s="6" t="str">
        <f>"30372021060115025764172"</f>
        <v>30372021060115025764172</v>
      </c>
      <c r="C143" s="6" t="s">
        <v>12</v>
      </c>
      <c r="D143" s="6" t="str">
        <f>"王芳"</f>
        <v>王芳</v>
      </c>
      <c r="E143" s="6" t="str">
        <f t="shared" si="4"/>
        <v>女</v>
      </c>
    </row>
    <row r="144" spans="1:5" ht="30" customHeight="1">
      <c r="A144" s="6">
        <v>142</v>
      </c>
      <c r="B144" s="6" t="str">
        <f>"30372021060116253765226"</f>
        <v>30372021060116253765226</v>
      </c>
      <c r="C144" s="6" t="s">
        <v>12</v>
      </c>
      <c r="D144" s="6" t="str">
        <f>"李萍萍"</f>
        <v>李萍萍</v>
      </c>
      <c r="E144" s="6" t="str">
        <f t="shared" si="4"/>
        <v>女</v>
      </c>
    </row>
    <row r="145" spans="1:5" ht="30" customHeight="1">
      <c r="A145" s="6">
        <v>143</v>
      </c>
      <c r="B145" s="6" t="str">
        <f>"30372021060117363166109"</f>
        <v>30372021060117363166109</v>
      </c>
      <c r="C145" s="6" t="s">
        <v>12</v>
      </c>
      <c r="D145" s="6" t="str">
        <f>"曾小杨"</f>
        <v>曾小杨</v>
      </c>
      <c r="E145" s="6" t="str">
        <f t="shared" si="4"/>
        <v>女</v>
      </c>
    </row>
    <row r="146" spans="1:5" ht="30" customHeight="1">
      <c r="A146" s="6">
        <v>144</v>
      </c>
      <c r="B146" s="6" t="str">
        <f>"30372021060119583067878"</f>
        <v>30372021060119583067878</v>
      </c>
      <c r="C146" s="6" t="s">
        <v>12</v>
      </c>
      <c r="D146" s="6" t="str">
        <f>"曾丽"</f>
        <v>曾丽</v>
      </c>
      <c r="E146" s="6" t="str">
        <f t="shared" si="4"/>
        <v>女</v>
      </c>
    </row>
    <row r="147" spans="1:5" ht="30" customHeight="1">
      <c r="A147" s="6">
        <v>145</v>
      </c>
      <c r="B147" s="6" t="str">
        <f>"30372021060122585470096"</f>
        <v>30372021060122585470096</v>
      </c>
      <c r="C147" s="6" t="s">
        <v>12</v>
      </c>
      <c r="D147" s="6" t="str">
        <f>"卢银琼"</f>
        <v>卢银琼</v>
      </c>
      <c r="E147" s="6" t="str">
        <f t="shared" si="4"/>
        <v>女</v>
      </c>
    </row>
    <row r="148" spans="1:5" ht="30" customHeight="1">
      <c r="A148" s="6">
        <v>146</v>
      </c>
      <c r="B148" s="6" t="str">
        <f>"30372021060208152470747"</f>
        <v>30372021060208152470747</v>
      </c>
      <c r="C148" s="6" t="s">
        <v>12</v>
      </c>
      <c r="D148" s="6" t="str">
        <f>"刘教伟"</f>
        <v>刘教伟</v>
      </c>
      <c r="E148" s="6" t="str">
        <f>"男"</f>
        <v>男</v>
      </c>
    </row>
    <row r="149" spans="1:5" ht="30" customHeight="1">
      <c r="A149" s="6">
        <v>147</v>
      </c>
      <c r="B149" s="6" t="str">
        <f>"30372021060209012071131"</f>
        <v>30372021060209012071131</v>
      </c>
      <c r="C149" s="6" t="s">
        <v>12</v>
      </c>
      <c r="D149" s="6" t="str">
        <f>"黄琪"</f>
        <v>黄琪</v>
      </c>
      <c r="E149" s="6" t="str">
        <f>"女"</f>
        <v>女</v>
      </c>
    </row>
    <row r="150" spans="1:5" ht="30" customHeight="1">
      <c r="A150" s="6">
        <v>148</v>
      </c>
      <c r="B150" s="6" t="str">
        <f>"30372021060209412171608"</f>
        <v>30372021060209412171608</v>
      </c>
      <c r="C150" s="6" t="s">
        <v>12</v>
      </c>
      <c r="D150" s="6" t="str">
        <f>"王飞"</f>
        <v>王飞</v>
      </c>
      <c r="E150" s="6" t="str">
        <f>"男"</f>
        <v>男</v>
      </c>
    </row>
    <row r="151" spans="1:5" ht="30" customHeight="1">
      <c r="A151" s="6">
        <v>149</v>
      </c>
      <c r="B151" s="6" t="str">
        <f>"30372021060209525471775"</f>
        <v>30372021060209525471775</v>
      </c>
      <c r="C151" s="6" t="s">
        <v>12</v>
      </c>
      <c r="D151" s="6" t="str">
        <f>"王小倩"</f>
        <v>王小倩</v>
      </c>
      <c r="E151" s="6" t="str">
        <f>"女"</f>
        <v>女</v>
      </c>
    </row>
    <row r="152" spans="1:5" ht="30" customHeight="1">
      <c r="A152" s="6">
        <v>150</v>
      </c>
      <c r="B152" s="6" t="str">
        <f>"30372021060210460472489"</f>
        <v>30372021060210460472489</v>
      </c>
      <c r="C152" s="6" t="s">
        <v>12</v>
      </c>
      <c r="D152" s="6" t="str">
        <f>"郑暖丽"</f>
        <v>郑暖丽</v>
      </c>
      <c r="E152" s="6" t="str">
        <f>"女"</f>
        <v>女</v>
      </c>
    </row>
    <row r="153" spans="1:5" ht="30" customHeight="1">
      <c r="A153" s="6">
        <v>151</v>
      </c>
      <c r="B153" s="6" t="str">
        <f>"30372021060211121372807"</f>
        <v>30372021060211121372807</v>
      </c>
      <c r="C153" s="6" t="s">
        <v>12</v>
      </c>
      <c r="D153" s="6" t="str">
        <f>"黄赞飞"</f>
        <v>黄赞飞</v>
      </c>
      <c r="E153" s="6" t="str">
        <f>"男"</f>
        <v>男</v>
      </c>
    </row>
    <row r="154" spans="1:5" ht="30" customHeight="1">
      <c r="A154" s="6">
        <v>152</v>
      </c>
      <c r="B154" s="6" t="str">
        <f>"30372021060212404273625"</f>
        <v>30372021060212404273625</v>
      </c>
      <c r="C154" s="6" t="s">
        <v>12</v>
      </c>
      <c r="D154" s="6" t="str">
        <f>"吴小妹"</f>
        <v>吴小妹</v>
      </c>
      <c r="E154" s="6" t="str">
        <f aca="true" t="shared" si="5" ref="E154:E161">"女"</f>
        <v>女</v>
      </c>
    </row>
    <row r="155" spans="1:5" ht="30" customHeight="1">
      <c r="A155" s="6">
        <v>153</v>
      </c>
      <c r="B155" s="6" t="str">
        <f>"30372021060213074673843"</f>
        <v>30372021060213074673843</v>
      </c>
      <c r="C155" s="6" t="s">
        <v>12</v>
      </c>
      <c r="D155" s="6" t="str">
        <f>"文惠"</f>
        <v>文惠</v>
      </c>
      <c r="E155" s="6" t="str">
        <f t="shared" si="5"/>
        <v>女</v>
      </c>
    </row>
    <row r="156" spans="1:5" ht="30" customHeight="1">
      <c r="A156" s="6">
        <v>154</v>
      </c>
      <c r="B156" s="6" t="str">
        <f>"30372021060213344974029"</f>
        <v>30372021060213344974029</v>
      </c>
      <c r="C156" s="6" t="s">
        <v>12</v>
      </c>
      <c r="D156" s="6" t="str">
        <f>"吴小玲"</f>
        <v>吴小玲</v>
      </c>
      <c r="E156" s="6" t="str">
        <f t="shared" si="5"/>
        <v>女</v>
      </c>
    </row>
    <row r="157" spans="1:5" ht="30" customHeight="1">
      <c r="A157" s="6">
        <v>155</v>
      </c>
      <c r="B157" s="6" t="str">
        <f>"30372021060217425376202"</f>
        <v>30372021060217425376202</v>
      </c>
      <c r="C157" s="6" t="s">
        <v>12</v>
      </c>
      <c r="D157" s="6" t="str">
        <f>"许小妹"</f>
        <v>许小妹</v>
      </c>
      <c r="E157" s="6" t="str">
        <f t="shared" si="5"/>
        <v>女</v>
      </c>
    </row>
    <row r="158" spans="1:5" ht="30" customHeight="1">
      <c r="A158" s="6">
        <v>156</v>
      </c>
      <c r="B158" s="6" t="str">
        <f>"30372021060219313676957"</f>
        <v>30372021060219313676957</v>
      </c>
      <c r="C158" s="6" t="s">
        <v>12</v>
      </c>
      <c r="D158" s="6" t="str">
        <f>"李妹"</f>
        <v>李妹</v>
      </c>
      <c r="E158" s="6" t="str">
        <f t="shared" si="5"/>
        <v>女</v>
      </c>
    </row>
    <row r="159" spans="1:5" ht="30" customHeight="1">
      <c r="A159" s="6">
        <v>157</v>
      </c>
      <c r="B159" s="6" t="str">
        <f>"30372021060220551677668"</f>
        <v>30372021060220551677668</v>
      </c>
      <c r="C159" s="6" t="s">
        <v>12</v>
      </c>
      <c r="D159" s="6" t="str">
        <f>"李小燕"</f>
        <v>李小燕</v>
      </c>
      <c r="E159" s="6" t="str">
        <f t="shared" si="5"/>
        <v>女</v>
      </c>
    </row>
    <row r="160" spans="1:5" ht="30" customHeight="1">
      <c r="A160" s="6">
        <v>158</v>
      </c>
      <c r="B160" s="6" t="str">
        <f>"30372021060309042379850"</f>
        <v>30372021060309042379850</v>
      </c>
      <c r="C160" s="6" t="s">
        <v>12</v>
      </c>
      <c r="D160" s="6" t="str">
        <f>"麦瀚心"</f>
        <v>麦瀚心</v>
      </c>
      <c r="E160" s="6" t="str">
        <f t="shared" si="5"/>
        <v>女</v>
      </c>
    </row>
    <row r="161" spans="1:5" ht="30" customHeight="1">
      <c r="A161" s="6">
        <v>159</v>
      </c>
      <c r="B161" s="6" t="str">
        <f>"30372021060311085581811"</f>
        <v>30372021060311085581811</v>
      </c>
      <c r="C161" s="6" t="s">
        <v>12</v>
      </c>
      <c r="D161" s="6" t="str">
        <f>"陈颜"</f>
        <v>陈颜</v>
      </c>
      <c r="E161" s="6" t="str">
        <f t="shared" si="5"/>
        <v>女</v>
      </c>
    </row>
    <row r="162" spans="1:5" ht="30" customHeight="1">
      <c r="A162" s="6">
        <v>160</v>
      </c>
      <c r="B162" s="6" t="str">
        <f>"30372021060314552684008"</f>
        <v>30372021060314552684008</v>
      </c>
      <c r="C162" s="6" t="s">
        <v>12</v>
      </c>
      <c r="D162" s="6" t="str">
        <f>"杨泽豪"</f>
        <v>杨泽豪</v>
      </c>
      <c r="E162" s="6" t="str">
        <f>"男"</f>
        <v>男</v>
      </c>
    </row>
    <row r="163" spans="1:5" ht="30" customHeight="1">
      <c r="A163" s="6">
        <v>161</v>
      </c>
      <c r="B163" s="6" t="str">
        <f>"30372021060315265884402"</f>
        <v>30372021060315265884402</v>
      </c>
      <c r="C163" s="6" t="s">
        <v>12</v>
      </c>
      <c r="D163" s="6" t="str">
        <f>"黄彤"</f>
        <v>黄彤</v>
      </c>
      <c r="E163" s="6" t="str">
        <f>"女"</f>
        <v>女</v>
      </c>
    </row>
    <row r="164" spans="1:5" ht="30" customHeight="1">
      <c r="A164" s="6">
        <v>162</v>
      </c>
      <c r="B164" s="6" t="str">
        <f>"30372021060315435084650"</f>
        <v>30372021060315435084650</v>
      </c>
      <c r="C164" s="6" t="s">
        <v>12</v>
      </c>
      <c r="D164" s="6" t="str">
        <f>"沈起敏"</f>
        <v>沈起敏</v>
      </c>
      <c r="E164" s="6" t="str">
        <f>"女"</f>
        <v>女</v>
      </c>
    </row>
    <row r="165" spans="1:5" ht="30" customHeight="1">
      <c r="A165" s="6">
        <v>163</v>
      </c>
      <c r="B165" s="6" t="str">
        <f>"30372021060318181386353"</f>
        <v>30372021060318181386353</v>
      </c>
      <c r="C165" s="6" t="s">
        <v>12</v>
      </c>
      <c r="D165" s="6" t="str">
        <f>"伍承杰"</f>
        <v>伍承杰</v>
      </c>
      <c r="E165" s="6" t="str">
        <f>"女"</f>
        <v>女</v>
      </c>
    </row>
    <row r="166" spans="1:5" ht="30" customHeight="1">
      <c r="A166" s="6">
        <v>164</v>
      </c>
      <c r="B166" s="6" t="str">
        <f>"30372021060319024486734"</f>
        <v>30372021060319024486734</v>
      </c>
      <c r="C166" s="6" t="s">
        <v>12</v>
      </c>
      <c r="D166" s="6" t="str">
        <f>"蒙祥"</f>
        <v>蒙祥</v>
      </c>
      <c r="E166" s="6" t="str">
        <f>"男"</f>
        <v>男</v>
      </c>
    </row>
    <row r="167" spans="1:5" ht="30" customHeight="1">
      <c r="A167" s="6">
        <v>165</v>
      </c>
      <c r="B167" s="6" t="str">
        <f>"30372021060319465987111"</f>
        <v>30372021060319465987111</v>
      </c>
      <c r="C167" s="6" t="s">
        <v>12</v>
      </c>
      <c r="D167" s="6" t="str">
        <f>"沈少凡"</f>
        <v>沈少凡</v>
      </c>
      <c r="E167" s="6" t="str">
        <f>"女"</f>
        <v>女</v>
      </c>
    </row>
    <row r="168" spans="1:5" ht="30" customHeight="1">
      <c r="A168" s="6">
        <v>166</v>
      </c>
      <c r="B168" s="6" t="str">
        <f>"30372021060323150489372"</f>
        <v>30372021060323150489372</v>
      </c>
      <c r="C168" s="6" t="s">
        <v>12</v>
      </c>
      <c r="D168" s="6" t="str">
        <f>"吴海桂"</f>
        <v>吴海桂</v>
      </c>
      <c r="E168" s="6" t="str">
        <f>"女"</f>
        <v>女</v>
      </c>
    </row>
    <row r="169" spans="1:5" ht="30" customHeight="1">
      <c r="A169" s="6">
        <v>167</v>
      </c>
      <c r="B169" s="6" t="str">
        <f>"30372021060409120490715"</f>
        <v>30372021060409120490715</v>
      </c>
      <c r="C169" s="6" t="s">
        <v>12</v>
      </c>
      <c r="D169" s="6" t="str">
        <f>"王业凯"</f>
        <v>王业凯</v>
      </c>
      <c r="E169" s="6" t="str">
        <f>"男"</f>
        <v>男</v>
      </c>
    </row>
    <row r="170" spans="1:5" ht="30" customHeight="1">
      <c r="A170" s="6">
        <v>168</v>
      </c>
      <c r="B170" s="6" t="str">
        <f>"30372021060409244690863"</f>
        <v>30372021060409244690863</v>
      </c>
      <c r="C170" s="6" t="s">
        <v>12</v>
      </c>
      <c r="D170" s="6" t="str">
        <f>"王哲来"</f>
        <v>王哲来</v>
      </c>
      <c r="E170" s="6" t="str">
        <f>"男"</f>
        <v>男</v>
      </c>
    </row>
    <row r="171" spans="1:5" ht="30" customHeight="1">
      <c r="A171" s="6">
        <v>169</v>
      </c>
      <c r="B171" s="6" t="str">
        <f>"303720210605154859101286"</f>
        <v>303720210605154859101286</v>
      </c>
      <c r="C171" s="6" t="s">
        <v>12</v>
      </c>
      <c r="D171" s="6" t="str">
        <f>"吴选娃"</f>
        <v>吴选娃</v>
      </c>
      <c r="E171" s="6" t="str">
        <f>"女"</f>
        <v>女</v>
      </c>
    </row>
    <row r="172" spans="1:5" ht="30" customHeight="1">
      <c r="A172" s="6">
        <v>170</v>
      </c>
      <c r="B172" s="6" t="str">
        <f>"303720210605163941101437"</f>
        <v>303720210605163941101437</v>
      </c>
      <c r="C172" s="6" t="s">
        <v>12</v>
      </c>
      <c r="D172" s="6" t="str">
        <f>"王海冰"</f>
        <v>王海冰</v>
      </c>
      <c r="E172" s="6" t="str">
        <f>"女"</f>
        <v>女</v>
      </c>
    </row>
    <row r="173" spans="1:5" ht="30" customHeight="1">
      <c r="A173" s="6">
        <v>171</v>
      </c>
      <c r="B173" s="6" t="str">
        <f>"303720210606091355102813"</f>
        <v>303720210606091355102813</v>
      </c>
      <c r="C173" s="6" t="s">
        <v>12</v>
      </c>
      <c r="D173" s="6" t="str">
        <f>"黄铮"</f>
        <v>黄铮</v>
      </c>
      <c r="E173" s="6" t="str">
        <f>"女"</f>
        <v>女</v>
      </c>
    </row>
    <row r="174" spans="1:5" ht="30" customHeight="1">
      <c r="A174" s="6">
        <v>172</v>
      </c>
      <c r="B174" s="6" t="str">
        <f>"303720210606105325103097"</f>
        <v>303720210606105325103097</v>
      </c>
      <c r="C174" s="6" t="s">
        <v>12</v>
      </c>
      <c r="D174" s="6" t="str">
        <f>"王丽娟"</f>
        <v>王丽娟</v>
      </c>
      <c r="E174" s="6" t="str">
        <f>"女"</f>
        <v>女</v>
      </c>
    </row>
    <row r="175" spans="1:5" ht="30" customHeight="1">
      <c r="A175" s="6">
        <v>173</v>
      </c>
      <c r="B175" s="6" t="str">
        <f>"303720210606112237103181"</f>
        <v>303720210606112237103181</v>
      </c>
      <c r="C175" s="6" t="s">
        <v>12</v>
      </c>
      <c r="D175" s="6" t="str">
        <f>"王河业"</f>
        <v>王河业</v>
      </c>
      <c r="E175" s="6" t="str">
        <f>"男"</f>
        <v>男</v>
      </c>
    </row>
    <row r="176" spans="1:5" ht="30" customHeight="1">
      <c r="A176" s="6">
        <v>174</v>
      </c>
      <c r="B176" s="6" t="str">
        <f>"303720210606210312104742"</f>
        <v>303720210606210312104742</v>
      </c>
      <c r="C176" s="6" t="s">
        <v>12</v>
      </c>
      <c r="D176" s="6" t="str">
        <f>"符雪敏"</f>
        <v>符雪敏</v>
      </c>
      <c r="E176" s="6" t="str">
        <f>"女"</f>
        <v>女</v>
      </c>
    </row>
    <row r="177" spans="1:5" ht="30" customHeight="1">
      <c r="A177" s="6">
        <v>175</v>
      </c>
      <c r="B177" s="6" t="str">
        <f>"303720210606224950105050"</f>
        <v>303720210606224950105050</v>
      </c>
      <c r="C177" s="6" t="s">
        <v>12</v>
      </c>
      <c r="D177" s="6" t="str">
        <f>"王少环"</f>
        <v>王少环</v>
      </c>
      <c r="E177" s="6" t="str">
        <f>"女"</f>
        <v>女</v>
      </c>
    </row>
    <row r="178" spans="1:5" ht="30" customHeight="1">
      <c r="A178" s="6">
        <v>176</v>
      </c>
      <c r="B178" s="6" t="str">
        <f>"303720210607002233105250"</f>
        <v>303720210607002233105250</v>
      </c>
      <c r="C178" s="6" t="s">
        <v>12</v>
      </c>
      <c r="D178" s="6" t="str">
        <f>"林泽冰"</f>
        <v>林泽冰</v>
      </c>
      <c r="E178" s="6" t="str">
        <f>"男"</f>
        <v>男</v>
      </c>
    </row>
    <row r="179" spans="1:5" ht="30" customHeight="1">
      <c r="A179" s="6">
        <v>177</v>
      </c>
      <c r="B179" s="6" t="str">
        <f>"303720210607100244105903"</f>
        <v>303720210607100244105903</v>
      </c>
      <c r="C179" s="6" t="s">
        <v>12</v>
      </c>
      <c r="D179" s="6" t="str">
        <f>"王淑莺"</f>
        <v>王淑莺</v>
      </c>
      <c r="E179" s="6" t="str">
        <f aca="true" t="shared" si="6" ref="E179:E184">"女"</f>
        <v>女</v>
      </c>
    </row>
    <row r="180" spans="1:5" ht="30" customHeight="1">
      <c r="A180" s="6">
        <v>178</v>
      </c>
      <c r="B180" s="6" t="str">
        <f>"303720210607102845106070"</f>
        <v>303720210607102845106070</v>
      </c>
      <c r="C180" s="6" t="s">
        <v>12</v>
      </c>
      <c r="D180" s="6" t="str">
        <f>"王韵"</f>
        <v>王韵</v>
      </c>
      <c r="E180" s="6" t="str">
        <f t="shared" si="6"/>
        <v>女</v>
      </c>
    </row>
    <row r="181" spans="1:5" ht="30" customHeight="1">
      <c r="A181" s="6">
        <v>179</v>
      </c>
      <c r="B181" s="6" t="str">
        <f>"303720210607130400106716"</f>
        <v>303720210607130400106716</v>
      </c>
      <c r="C181" s="6" t="s">
        <v>12</v>
      </c>
      <c r="D181" s="6" t="str">
        <f>"符章宵"</f>
        <v>符章宵</v>
      </c>
      <c r="E181" s="6" t="str">
        <f t="shared" si="6"/>
        <v>女</v>
      </c>
    </row>
    <row r="182" spans="1:5" ht="30" customHeight="1">
      <c r="A182" s="6">
        <v>180</v>
      </c>
      <c r="B182" s="6" t="str">
        <f>"303720210607135725106851"</f>
        <v>303720210607135725106851</v>
      </c>
      <c r="C182" s="6" t="s">
        <v>12</v>
      </c>
      <c r="D182" s="6" t="str">
        <f>"吴丽珍"</f>
        <v>吴丽珍</v>
      </c>
      <c r="E182" s="6" t="str">
        <f t="shared" si="6"/>
        <v>女</v>
      </c>
    </row>
    <row r="183" spans="1:5" ht="30" customHeight="1">
      <c r="A183" s="6">
        <v>181</v>
      </c>
      <c r="B183" s="6" t="str">
        <f>"30372021060315201984321"</f>
        <v>30372021060315201984321</v>
      </c>
      <c r="C183" s="6" t="s">
        <v>13</v>
      </c>
      <c r="D183" s="6" t="str">
        <f>"唐梅娟"</f>
        <v>唐梅娟</v>
      </c>
      <c r="E183" s="6" t="str">
        <f t="shared" si="6"/>
        <v>女</v>
      </c>
    </row>
    <row r="184" spans="1:5" ht="30" customHeight="1">
      <c r="A184" s="6">
        <v>182</v>
      </c>
      <c r="B184" s="6" t="str">
        <f>"303720210606153852103904"</f>
        <v>303720210606153852103904</v>
      </c>
      <c r="C184" s="6" t="s">
        <v>13</v>
      </c>
      <c r="D184" s="6" t="str">
        <f>"王彩州"</f>
        <v>王彩州</v>
      </c>
      <c r="E184" s="6" t="str">
        <f t="shared" si="6"/>
        <v>女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2021-06-16T09:28:07Z</dcterms:created>
  <dcterms:modified xsi:type="dcterms:W3CDTF">2021-06-16T09:41:00Z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CFA822E551BF46EFA2883ACB5591D5B5</vt:lpwstr>
  </property>
  <property fmtid="{D5CDD505-2E9C-101B-9397-08002B2CF9AE}" pid="4" name="KSOProductBuildV">
    <vt:lpwstr>2052-11.1.0.10495</vt:lpwstr>
  </property>
</Properties>
</file>