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activeTab="0"/>
  </bookViews>
  <sheets>
    <sheet name="儋州市人民医院" sheetId="1" r:id="rId1"/>
  </sheets>
  <definedNames/>
  <calcPr fullCalcOnLoad="1"/>
</workbook>
</file>

<file path=xl/sharedStrings.xml><?xml version="1.0" encoding="utf-8"?>
<sst xmlns="http://schemas.openxmlformats.org/spreadsheetml/2006/main" count="244" uniqueCount="22">
  <si>
    <t>附件1:儋州市人民医院关于2021年公开招聘编外工作人员第一批通过资格初审进入笔试人员名单</t>
  </si>
  <si>
    <t>序号</t>
  </si>
  <si>
    <t>报考号</t>
  </si>
  <si>
    <t>报考岗位</t>
  </si>
  <si>
    <t>姓名</t>
  </si>
  <si>
    <t>性别</t>
  </si>
  <si>
    <t>0101_儿科医师</t>
  </si>
  <si>
    <t>0102_骨科医师</t>
  </si>
  <si>
    <t>0105_妇产科临床医师</t>
  </si>
  <si>
    <t>0106_内分泌科医师</t>
  </si>
  <si>
    <t>0107_肿瘤内科医师</t>
  </si>
  <si>
    <t>0110_肾内科医师</t>
  </si>
  <si>
    <t>0112_泌尿外科医师</t>
  </si>
  <si>
    <t>0115_住院医师</t>
  </si>
  <si>
    <t>0116_超声诊断医师</t>
  </si>
  <si>
    <t>0117_中医医师</t>
  </si>
  <si>
    <t>0118_检验技师</t>
  </si>
  <si>
    <t>0119_药品调剂员</t>
  </si>
  <si>
    <t>0120_康复科技师</t>
  </si>
  <si>
    <t>0126_临床护士</t>
  </si>
  <si>
    <t>0127_建筑工地管理人员</t>
  </si>
  <si>
    <t>0128_软件工程师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</si>
</sst>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0"/>
  <sheetViews>
    <sheetView tabSelected="1" workbookViewId="0" topLeftCell="A1">
      <selection activeCell="H9" sqref="H9"/>
    </sheetView>
  </sheetViews>
  <sheetFormatPr defaultColWidth="9.00390625" defaultRowHeight="30" customHeight="1"/>
  <cols>
    <col min="1" max="1" width="9.00390625" style="2" customWidth="1"/>
    <col min="2" max="2" width="27.140625" style="2" customWidth="1"/>
    <col min="3" max="3" width="22.57421875" style="2" customWidth="1"/>
    <col min="4" max="16384" width="9.00390625" style="2" customWidth="1"/>
  </cols>
  <sheetData>
    <row r="1" spans="1:5" ht="60" customHeight="1">
      <c r="A1" s="3" t="s">
        <v>0</v>
      </c>
      <c r="B1" s="3"/>
      <c r="C1" s="3"/>
      <c r="D1" s="3"/>
      <c r="E1" s="3"/>
    </row>
    <row r="2" spans="1:6" s="1" customFormat="1" ht="3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2"/>
    </row>
    <row r="3" spans="1:5" ht="30" customHeight="1">
      <c r="A3" s="5">
        <v>1</v>
      </c>
      <c r="B3" s="5" t="str">
        <f>"29402021050109365768952"</f>
        <v>29402021050109365768952</v>
      </c>
      <c r="C3" s="5" t="s">
        <v>6</v>
      </c>
      <c r="D3" s="5" t="str">
        <f>"黎月女"</f>
        <v>黎月女</v>
      </c>
      <c r="E3" s="5" t="str">
        <f>"女"</f>
        <v>女</v>
      </c>
    </row>
    <row r="4" spans="1:5" ht="30" customHeight="1">
      <c r="A4" s="5">
        <v>2</v>
      </c>
      <c r="B4" s="5" t="str">
        <f>"29402021051209505891765"</f>
        <v>29402021051209505891765</v>
      </c>
      <c r="C4" s="5" t="s">
        <v>6</v>
      </c>
      <c r="D4" s="5" t="str">
        <f>"李可毕"</f>
        <v>李可毕</v>
      </c>
      <c r="E4" s="5" t="str">
        <f>"男"</f>
        <v>男</v>
      </c>
    </row>
    <row r="5" spans="1:5" ht="30" customHeight="1">
      <c r="A5" s="5">
        <v>3</v>
      </c>
      <c r="B5" s="5" t="str">
        <f>"29402021051210532992094"</f>
        <v>29402021051210532992094</v>
      </c>
      <c r="C5" s="5" t="s">
        <v>6</v>
      </c>
      <c r="D5" s="5" t="str">
        <f>"蔡亲慧"</f>
        <v>蔡亲慧</v>
      </c>
      <c r="E5" s="5" t="str">
        <f>"女"</f>
        <v>女</v>
      </c>
    </row>
    <row r="6" spans="1:5" ht="30" customHeight="1">
      <c r="A6" s="5">
        <v>4</v>
      </c>
      <c r="B6" s="5" t="str">
        <f>"29402021051518061399161"</f>
        <v>29402021051518061399161</v>
      </c>
      <c r="C6" s="5" t="s">
        <v>7</v>
      </c>
      <c r="D6" s="5" t="str">
        <f>"万伟良"</f>
        <v>万伟良</v>
      </c>
      <c r="E6" s="5" t="str">
        <f>"男"</f>
        <v>男</v>
      </c>
    </row>
    <row r="7" spans="1:5" ht="30" customHeight="1">
      <c r="A7" s="5">
        <v>5</v>
      </c>
      <c r="B7" s="5" t="str">
        <f>"29402021050811570979477"</f>
        <v>29402021050811570979477</v>
      </c>
      <c r="C7" s="5" t="s">
        <v>8</v>
      </c>
      <c r="D7" s="5" t="str">
        <f>"陈垂密"</f>
        <v>陈垂密</v>
      </c>
      <c r="E7" s="5" t="str">
        <f>"女"</f>
        <v>女</v>
      </c>
    </row>
    <row r="8" spans="1:5" ht="30" customHeight="1">
      <c r="A8" s="5">
        <v>6</v>
      </c>
      <c r="B8" s="5" t="str">
        <f>"29402021051621595199980"</f>
        <v>29402021051621595199980</v>
      </c>
      <c r="C8" s="5" t="s">
        <v>8</v>
      </c>
      <c r="D8" s="5" t="str">
        <f>"林惠秀"</f>
        <v>林惠秀</v>
      </c>
      <c r="E8" s="5" t="str">
        <f>"女"</f>
        <v>女</v>
      </c>
    </row>
    <row r="9" spans="1:5" ht="30" customHeight="1">
      <c r="A9" s="5">
        <v>7</v>
      </c>
      <c r="B9" s="5" t="str">
        <f>"29402021051021345787592"</f>
        <v>29402021051021345787592</v>
      </c>
      <c r="C9" s="5" t="s">
        <v>9</v>
      </c>
      <c r="D9" s="5" t="str">
        <f>"吴秀秀"</f>
        <v>吴秀秀</v>
      </c>
      <c r="E9" s="5" t="str">
        <f>"女"</f>
        <v>女</v>
      </c>
    </row>
    <row r="10" spans="1:5" ht="30" customHeight="1">
      <c r="A10" s="5">
        <v>8</v>
      </c>
      <c r="B10" s="5" t="str">
        <f>"29402021051200495291379"</f>
        <v>29402021051200495291379</v>
      </c>
      <c r="C10" s="5" t="s">
        <v>9</v>
      </c>
      <c r="D10" s="5" t="str">
        <f>"杨洋"</f>
        <v>杨洋</v>
      </c>
      <c r="E10" s="5" t="str">
        <f>"男"</f>
        <v>男</v>
      </c>
    </row>
    <row r="11" spans="1:5" ht="30" customHeight="1">
      <c r="A11" s="5">
        <v>9</v>
      </c>
      <c r="B11" s="5" t="str">
        <f>"29402021051217073793335"</f>
        <v>29402021051217073793335</v>
      </c>
      <c r="C11" s="5" t="s">
        <v>9</v>
      </c>
      <c r="D11" s="5" t="str">
        <f>"陈芳"</f>
        <v>陈芳</v>
      </c>
      <c r="E11" s="5" t="str">
        <f>"女"</f>
        <v>女</v>
      </c>
    </row>
    <row r="12" spans="1:5" ht="30" customHeight="1">
      <c r="A12" s="5">
        <v>10</v>
      </c>
      <c r="B12" s="5" t="str">
        <f>"29402021051217231193383"</f>
        <v>29402021051217231193383</v>
      </c>
      <c r="C12" s="5" t="s">
        <v>9</v>
      </c>
      <c r="D12" s="5" t="str">
        <f>"林元杰"</f>
        <v>林元杰</v>
      </c>
      <c r="E12" s="5" t="str">
        <f>"男"</f>
        <v>男</v>
      </c>
    </row>
    <row r="13" spans="1:5" ht="30" customHeight="1">
      <c r="A13" s="5">
        <v>11</v>
      </c>
      <c r="B13" s="5" t="str">
        <f>"29402021051222320894069"</f>
        <v>29402021051222320894069</v>
      </c>
      <c r="C13" s="5" t="s">
        <v>9</v>
      </c>
      <c r="D13" s="5" t="str">
        <f>"羊宽女"</f>
        <v>羊宽女</v>
      </c>
      <c r="E13" s="5" t="str">
        <f>"女"</f>
        <v>女</v>
      </c>
    </row>
    <row r="14" spans="1:5" ht="30" customHeight="1">
      <c r="A14" s="5">
        <v>12</v>
      </c>
      <c r="B14" s="5" t="str">
        <f>"29402021050621010876161"</f>
        <v>29402021050621010876161</v>
      </c>
      <c r="C14" s="5" t="s">
        <v>10</v>
      </c>
      <c r="D14" s="5" t="str">
        <f>"刘秀明"</f>
        <v>刘秀明</v>
      </c>
      <c r="E14" s="5" t="str">
        <f>"女"</f>
        <v>女</v>
      </c>
    </row>
    <row r="15" spans="1:5" ht="30" customHeight="1">
      <c r="A15" s="5">
        <v>13</v>
      </c>
      <c r="B15" s="5" t="str">
        <f>"29402021050119091869365"</f>
        <v>29402021050119091869365</v>
      </c>
      <c r="C15" s="5" t="s">
        <v>11</v>
      </c>
      <c r="D15" s="5" t="str">
        <f>"赵婷"</f>
        <v>赵婷</v>
      </c>
      <c r="E15" s="5" t="str">
        <f>"女"</f>
        <v>女</v>
      </c>
    </row>
    <row r="16" spans="1:5" ht="30" customHeight="1">
      <c r="A16" s="5">
        <v>14</v>
      </c>
      <c r="B16" s="5" t="str">
        <f>"29402021050119344169380"</f>
        <v>29402021050119344169380</v>
      </c>
      <c r="C16" s="5" t="s">
        <v>12</v>
      </c>
      <c r="D16" s="5" t="str">
        <f>"徐明振"</f>
        <v>徐明振</v>
      </c>
      <c r="E16" s="5" t="str">
        <f>"男"</f>
        <v>男</v>
      </c>
    </row>
    <row r="17" spans="1:5" ht="30" customHeight="1">
      <c r="A17" s="5">
        <v>15</v>
      </c>
      <c r="B17" s="5" t="str">
        <f>"294020210519080606102103"</f>
        <v>294020210519080606102103</v>
      </c>
      <c r="C17" s="5" t="s">
        <v>12</v>
      </c>
      <c r="D17" s="5" t="str">
        <f>"陈乐生"</f>
        <v>陈乐生</v>
      </c>
      <c r="E17" s="5" t="str">
        <f>"男"</f>
        <v>男</v>
      </c>
    </row>
    <row r="18" spans="1:5" ht="30" customHeight="1">
      <c r="A18" s="5">
        <v>16</v>
      </c>
      <c r="B18" s="5" t="str">
        <f>"29402021050117375569310"</f>
        <v>29402021050117375569310</v>
      </c>
      <c r="C18" s="5" t="s">
        <v>13</v>
      </c>
      <c r="D18" s="5" t="str">
        <f>"符月梅"</f>
        <v>符月梅</v>
      </c>
      <c r="E18" s="5" t="str">
        <f>"女"</f>
        <v>女</v>
      </c>
    </row>
    <row r="19" spans="1:5" ht="30" customHeight="1">
      <c r="A19" s="5">
        <v>17</v>
      </c>
      <c r="B19" s="5" t="str">
        <f>"29402021050218463569948"</f>
        <v>29402021050218463569948</v>
      </c>
      <c r="C19" s="5" t="s">
        <v>13</v>
      </c>
      <c r="D19" s="5" t="str">
        <f>"林万业"</f>
        <v>林万业</v>
      </c>
      <c r="E19" s="5" t="str">
        <f>"男"</f>
        <v>男</v>
      </c>
    </row>
    <row r="20" spans="1:5" ht="30" customHeight="1">
      <c r="A20" s="5">
        <v>18</v>
      </c>
      <c r="B20" s="5" t="str">
        <f>"29402021050219395769973"</f>
        <v>29402021050219395769973</v>
      </c>
      <c r="C20" s="5" t="s">
        <v>13</v>
      </c>
      <c r="D20" s="5" t="str">
        <f>"苏木桃"</f>
        <v>苏木桃</v>
      </c>
      <c r="E20" s="5" t="str">
        <f>"女"</f>
        <v>女</v>
      </c>
    </row>
    <row r="21" spans="1:5" ht="30" customHeight="1">
      <c r="A21" s="5">
        <v>19</v>
      </c>
      <c r="B21" s="5" t="str">
        <f>"29402021050400022370634"</f>
        <v>29402021050400022370634</v>
      </c>
      <c r="C21" s="5" t="s">
        <v>13</v>
      </c>
      <c r="D21" s="5" t="str">
        <f>"陈飞宏"</f>
        <v>陈飞宏</v>
      </c>
      <c r="E21" s="5" t="str">
        <f>"男"</f>
        <v>男</v>
      </c>
    </row>
    <row r="22" spans="1:5" ht="30" customHeight="1">
      <c r="A22" s="5">
        <v>20</v>
      </c>
      <c r="B22" s="5" t="str">
        <f>"29402021050521270872125"</f>
        <v>29402021050521270872125</v>
      </c>
      <c r="C22" s="5" t="s">
        <v>13</v>
      </c>
      <c r="D22" s="5" t="str">
        <f>"马景素"</f>
        <v>马景素</v>
      </c>
      <c r="E22" s="5" t="str">
        <f>"女"</f>
        <v>女</v>
      </c>
    </row>
    <row r="23" spans="1:5" ht="30" customHeight="1">
      <c r="A23" s="5">
        <v>21</v>
      </c>
      <c r="B23" s="5" t="str">
        <f>"29402021050621530876295"</f>
        <v>29402021050621530876295</v>
      </c>
      <c r="C23" s="5" t="s">
        <v>13</v>
      </c>
      <c r="D23" s="5" t="str">
        <f>"王所高"</f>
        <v>王所高</v>
      </c>
      <c r="E23" s="5" t="str">
        <f>"男"</f>
        <v>男</v>
      </c>
    </row>
    <row r="24" spans="1:5" ht="30" customHeight="1">
      <c r="A24" s="5">
        <v>22</v>
      </c>
      <c r="B24" s="5" t="str">
        <f>"29402021050700002876469"</f>
        <v>29402021050700002876469</v>
      </c>
      <c r="C24" s="5" t="s">
        <v>13</v>
      </c>
      <c r="D24" s="5" t="str">
        <f>"符大琦"</f>
        <v>符大琦</v>
      </c>
      <c r="E24" s="5" t="str">
        <f>"男"</f>
        <v>男</v>
      </c>
    </row>
    <row r="25" spans="1:5" ht="30" customHeight="1">
      <c r="A25" s="5">
        <v>23</v>
      </c>
      <c r="B25" s="5" t="str">
        <f>"29402021050718363478174"</f>
        <v>29402021050718363478174</v>
      </c>
      <c r="C25" s="5" t="s">
        <v>13</v>
      </c>
      <c r="D25" s="5" t="str">
        <f>"杨善第"</f>
        <v>杨善第</v>
      </c>
      <c r="E25" s="5" t="str">
        <f>"男"</f>
        <v>男</v>
      </c>
    </row>
    <row r="26" spans="1:5" ht="30" customHeight="1">
      <c r="A26" s="5">
        <v>24</v>
      </c>
      <c r="B26" s="5" t="str">
        <f>"29402021050723101378709"</f>
        <v>29402021050723101378709</v>
      </c>
      <c r="C26" s="5" t="s">
        <v>13</v>
      </c>
      <c r="D26" s="5" t="str">
        <f>"莫银燕"</f>
        <v>莫银燕</v>
      </c>
      <c r="E26" s="5" t="str">
        <f>"女"</f>
        <v>女</v>
      </c>
    </row>
    <row r="27" spans="1:5" ht="30" customHeight="1">
      <c r="A27" s="5">
        <v>25</v>
      </c>
      <c r="B27" s="5" t="str">
        <f>"29402021050917442181513"</f>
        <v>29402021050917442181513</v>
      </c>
      <c r="C27" s="5" t="s">
        <v>13</v>
      </c>
      <c r="D27" s="5" t="str">
        <f>"杨林圣"</f>
        <v>杨林圣</v>
      </c>
      <c r="E27" s="5" t="str">
        <f>"男"</f>
        <v>男</v>
      </c>
    </row>
    <row r="28" spans="1:5" ht="30" customHeight="1">
      <c r="A28" s="5">
        <v>26</v>
      </c>
      <c r="B28" s="5" t="str">
        <f>"29402021051123240291306"</f>
        <v>29402021051123240291306</v>
      </c>
      <c r="C28" s="5" t="s">
        <v>13</v>
      </c>
      <c r="D28" s="5" t="str">
        <f>"郭晋峰"</f>
        <v>郭晋峰</v>
      </c>
      <c r="E28" s="5" t="str">
        <f>"男"</f>
        <v>男</v>
      </c>
    </row>
    <row r="29" spans="1:5" ht="30" customHeight="1">
      <c r="A29" s="5">
        <v>27</v>
      </c>
      <c r="B29" s="5" t="str">
        <f>"29402021051615355999799"</f>
        <v>29402021051615355999799</v>
      </c>
      <c r="C29" s="5" t="s">
        <v>13</v>
      </c>
      <c r="D29" s="5" t="str">
        <f>"周洋"</f>
        <v>周洋</v>
      </c>
      <c r="E29" s="5" t="str">
        <f>"男"</f>
        <v>男</v>
      </c>
    </row>
    <row r="30" spans="1:5" ht="30" customHeight="1">
      <c r="A30" s="5">
        <v>28</v>
      </c>
      <c r="B30" s="5" t="str">
        <f>"29402021051620543699950"</f>
        <v>29402021051620543699950</v>
      </c>
      <c r="C30" s="5" t="s">
        <v>13</v>
      </c>
      <c r="D30" s="5" t="str">
        <f>"阮贵玲"</f>
        <v>阮贵玲</v>
      </c>
      <c r="E30" s="5" t="str">
        <f>"女"</f>
        <v>女</v>
      </c>
    </row>
    <row r="31" spans="1:5" ht="30" customHeight="1">
      <c r="A31" s="5">
        <v>29</v>
      </c>
      <c r="B31" s="5" t="str">
        <f>"294020210517153629100357"</f>
        <v>294020210517153629100357</v>
      </c>
      <c r="C31" s="5" t="s">
        <v>13</v>
      </c>
      <c r="D31" s="5" t="str">
        <f>"谭德娲"</f>
        <v>谭德娲</v>
      </c>
      <c r="E31" s="5" t="str">
        <f>"女"</f>
        <v>女</v>
      </c>
    </row>
    <row r="32" spans="1:5" ht="30" customHeight="1">
      <c r="A32" s="5">
        <v>30</v>
      </c>
      <c r="B32" s="5" t="str">
        <f>"294020210519232024102581"</f>
        <v>294020210519232024102581</v>
      </c>
      <c r="C32" s="5" t="s">
        <v>13</v>
      </c>
      <c r="D32" s="5" t="str">
        <f>"戴启信"</f>
        <v>戴启信</v>
      </c>
      <c r="E32" s="5" t="str">
        <f>"男"</f>
        <v>男</v>
      </c>
    </row>
    <row r="33" spans="1:5" ht="30" customHeight="1">
      <c r="A33" s="5">
        <v>31</v>
      </c>
      <c r="B33" s="5" t="str">
        <f>"294020210522224621103838"</f>
        <v>294020210522224621103838</v>
      </c>
      <c r="C33" s="5" t="s">
        <v>13</v>
      </c>
      <c r="D33" s="5" t="str">
        <f>"张精林"</f>
        <v>张精林</v>
      </c>
      <c r="E33" s="5" t="str">
        <f>"男"</f>
        <v>男</v>
      </c>
    </row>
    <row r="34" spans="1:5" ht="30" customHeight="1">
      <c r="A34" s="5">
        <v>32</v>
      </c>
      <c r="B34" s="5" t="str">
        <f>"294020210524174824104199"</f>
        <v>294020210524174824104199</v>
      </c>
      <c r="C34" s="5" t="s">
        <v>13</v>
      </c>
      <c r="D34" s="5" t="str">
        <f>"李鹏成"</f>
        <v>李鹏成</v>
      </c>
      <c r="E34" s="5" t="str">
        <f>"男"</f>
        <v>男</v>
      </c>
    </row>
    <row r="35" spans="1:5" ht="30" customHeight="1">
      <c r="A35" s="5">
        <v>33</v>
      </c>
      <c r="B35" s="5" t="str">
        <f>"294020210525213007106623"</f>
        <v>294020210525213007106623</v>
      </c>
      <c r="C35" s="5" t="s">
        <v>13</v>
      </c>
      <c r="D35" s="5" t="str">
        <f>"许妍慧"</f>
        <v>许妍慧</v>
      </c>
      <c r="E35" s="5" t="str">
        <f>"女"</f>
        <v>女</v>
      </c>
    </row>
    <row r="36" spans="1:5" ht="30" customHeight="1">
      <c r="A36" s="5">
        <v>34</v>
      </c>
      <c r="B36" s="5" t="str">
        <f>"29402021050120125969406"</f>
        <v>29402021050120125969406</v>
      </c>
      <c r="C36" s="5" t="s">
        <v>14</v>
      </c>
      <c r="D36" s="5" t="str">
        <f>"王文"</f>
        <v>王文</v>
      </c>
      <c r="E36" s="5" t="str">
        <f>"男"</f>
        <v>男</v>
      </c>
    </row>
    <row r="37" spans="1:5" ht="30" customHeight="1">
      <c r="A37" s="5">
        <v>35</v>
      </c>
      <c r="B37" s="5" t="str">
        <f>"29402021050311121170195"</f>
        <v>29402021050311121170195</v>
      </c>
      <c r="C37" s="5" t="s">
        <v>14</v>
      </c>
      <c r="D37" s="5" t="str">
        <f>"李祥美"</f>
        <v>李祥美</v>
      </c>
      <c r="E37" s="5" t="str">
        <f>"女"</f>
        <v>女</v>
      </c>
    </row>
    <row r="38" spans="1:5" ht="30" customHeight="1">
      <c r="A38" s="5">
        <v>36</v>
      </c>
      <c r="B38" s="5" t="str">
        <f>"29402021050318562370467"</f>
        <v>29402021050318562370467</v>
      </c>
      <c r="C38" s="5" t="s">
        <v>14</v>
      </c>
      <c r="D38" s="5" t="str">
        <f>"周广苗"</f>
        <v>周广苗</v>
      </c>
      <c r="E38" s="5" t="str">
        <f>"女"</f>
        <v>女</v>
      </c>
    </row>
    <row r="39" spans="1:5" ht="30" customHeight="1">
      <c r="A39" s="5">
        <v>37</v>
      </c>
      <c r="B39" s="5" t="str">
        <f>"29402021050421594771207"</f>
        <v>29402021050421594771207</v>
      </c>
      <c r="C39" s="5" t="s">
        <v>14</v>
      </c>
      <c r="D39" s="5" t="str">
        <f>"庞皓"</f>
        <v>庞皓</v>
      </c>
      <c r="E39" s="5" t="str">
        <f>"女"</f>
        <v>女</v>
      </c>
    </row>
    <row r="40" spans="1:5" ht="30" customHeight="1">
      <c r="A40" s="5">
        <v>38</v>
      </c>
      <c r="B40" s="5" t="str">
        <f>"29402021050815083579793"</f>
        <v>29402021050815083579793</v>
      </c>
      <c r="C40" s="5" t="s">
        <v>14</v>
      </c>
      <c r="D40" s="5" t="str">
        <f>"李月柳"</f>
        <v>李月柳</v>
      </c>
      <c r="E40" s="5" t="str">
        <f>"女"</f>
        <v>女</v>
      </c>
    </row>
    <row r="41" spans="1:5" ht="30" customHeight="1">
      <c r="A41" s="5">
        <v>39</v>
      </c>
      <c r="B41" s="5" t="str">
        <f>"29402021051217072693334"</f>
        <v>29402021051217072693334</v>
      </c>
      <c r="C41" s="5" t="s">
        <v>14</v>
      </c>
      <c r="D41" s="5" t="str">
        <f>"齐立岩"</f>
        <v>齐立岩</v>
      </c>
      <c r="E41" s="5" t="str">
        <f>"男"</f>
        <v>男</v>
      </c>
    </row>
    <row r="42" spans="1:5" ht="30" customHeight="1">
      <c r="A42" s="5">
        <v>40</v>
      </c>
      <c r="B42" s="5" t="str">
        <f>"29402021051219260893632"</f>
        <v>29402021051219260893632</v>
      </c>
      <c r="C42" s="5" t="s">
        <v>14</v>
      </c>
      <c r="D42" s="5" t="str">
        <f>"高丹"</f>
        <v>高丹</v>
      </c>
      <c r="E42" s="5" t="str">
        <f aca="true" t="shared" si="0" ref="E42:E48">"女"</f>
        <v>女</v>
      </c>
    </row>
    <row r="43" spans="1:5" ht="30" customHeight="1">
      <c r="A43" s="5">
        <v>41</v>
      </c>
      <c r="B43" s="5" t="str">
        <f>"29402021051318581395800"</f>
        <v>29402021051318581395800</v>
      </c>
      <c r="C43" s="5" t="s">
        <v>14</v>
      </c>
      <c r="D43" s="5" t="str">
        <f>"薛庆婷"</f>
        <v>薛庆婷</v>
      </c>
      <c r="E43" s="5" t="str">
        <f t="shared" si="0"/>
        <v>女</v>
      </c>
    </row>
    <row r="44" spans="1:5" ht="30" customHeight="1">
      <c r="A44" s="5">
        <v>42</v>
      </c>
      <c r="B44" s="5" t="str">
        <f>"29402021043021351168747"</f>
        <v>29402021043021351168747</v>
      </c>
      <c r="C44" s="5" t="s">
        <v>15</v>
      </c>
      <c r="D44" s="5" t="str">
        <f>"李玉秀"</f>
        <v>李玉秀</v>
      </c>
      <c r="E44" s="5" t="str">
        <f t="shared" si="0"/>
        <v>女</v>
      </c>
    </row>
    <row r="45" spans="1:5" ht="30" customHeight="1">
      <c r="A45" s="5">
        <v>43</v>
      </c>
      <c r="B45" s="5" t="str">
        <f>"29402021043021352168749"</f>
        <v>29402021043021352168749</v>
      </c>
      <c r="C45" s="5" t="s">
        <v>15</v>
      </c>
      <c r="D45" s="5" t="str">
        <f>"林文香"</f>
        <v>林文香</v>
      </c>
      <c r="E45" s="5" t="str">
        <f t="shared" si="0"/>
        <v>女</v>
      </c>
    </row>
    <row r="46" spans="1:5" ht="30" customHeight="1">
      <c r="A46" s="5">
        <v>44</v>
      </c>
      <c r="B46" s="5" t="str">
        <f>"29402021050718325278164"</f>
        <v>29402021050718325278164</v>
      </c>
      <c r="C46" s="5" t="s">
        <v>15</v>
      </c>
      <c r="D46" s="5" t="str">
        <f>"李秀基"</f>
        <v>李秀基</v>
      </c>
      <c r="E46" s="5" t="str">
        <f t="shared" si="0"/>
        <v>女</v>
      </c>
    </row>
    <row r="47" spans="1:5" ht="30" customHeight="1">
      <c r="A47" s="5">
        <v>45</v>
      </c>
      <c r="B47" s="5" t="str">
        <f>"29402021050722344978658"</f>
        <v>29402021050722344978658</v>
      </c>
      <c r="C47" s="5" t="s">
        <v>15</v>
      </c>
      <c r="D47" s="5" t="str">
        <f>"耿乐仙"</f>
        <v>耿乐仙</v>
      </c>
      <c r="E47" s="5" t="str">
        <f t="shared" si="0"/>
        <v>女</v>
      </c>
    </row>
    <row r="48" spans="1:5" ht="30" customHeight="1">
      <c r="A48" s="5">
        <v>46</v>
      </c>
      <c r="B48" s="5" t="str">
        <f>"29402021050812084279498"</f>
        <v>29402021050812084279498</v>
      </c>
      <c r="C48" s="5" t="s">
        <v>15</v>
      </c>
      <c r="D48" s="5" t="str">
        <f>"吴丽慧"</f>
        <v>吴丽慧</v>
      </c>
      <c r="E48" s="5" t="str">
        <f t="shared" si="0"/>
        <v>女</v>
      </c>
    </row>
    <row r="49" spans="1:5" ht="30" customHeight="1">
      <c r="A49" s="5">
        <v>47</v>
      </c>
      <c r="B49" s="5" t="str">
        <f>"29402021051210544692098"</f>
        <v>29402021051210544692098</v>
      </c>
      <c r="C49" s="5" t="s">
        <v>15</v>
      </c>
      <c r="D49" s="5" t="str">
        <f>"袁普"</f>
        <v>袁普</v>
      </c>
      <c r="E49" s="5" t="str">
        <f>"男"</f>
        <v>男</v>
      </c>
    </row>
    <row r="50" spans="1:5" ht="30" customHeight="1">
      <c r="A50" s="5">
        <v>48</v>
      </c>
      <c r="B50" s="5" t="str">
        <f>"294020210520201544103381"</f>
        <v>294020210520201544103381</v>
      </c>
      <c r="C50" s="5" t="s">
        <v>15</v>
      </c>
      <c r="D50" s="5" t="str">
        <f>"符丰勋"</f>
        <v>符丰勋</v>
      </c>
      <c r="E50" s="5" t="str">
        <f>"女"</f>
        <v>女</v>
      </c>
    </row>
    <row r="51" spans="1:5" ht="30" customHeight="1">
      <c r="A51" s="5">
        <v>49</v>
      </c>
      <c r="B51" s="5" t="str">
        <f>"294020210525232817106864"</f>
        <v>294020210525232817106864</v>
      </c>
      <c r="C51" s="5" t="s">
        <v>15</v>
      </c>
      <c r="D51" s="5" t="str">
        <f>"陈惠姣"</f>
        <v>陈惠姣</v>
      </c>
      <c r="E51" s="5" t="str">
        <f>"女"</f>
        <v>女</v>
      </c>
    </row>
    <row r="52" spans="1:5" ht="30" customHeight="1">
      <c r="A52" s="5">
        <v>50</v>
      </c>
      <c r="B52" s="5" t="str">
        <f>"29402021050100110368861"</f>
        <v>29402021050100110368861</v>
      </c>
      <c r="C52" s="5" t="s">
        <v>16</v>
      </c>
      <c r="D52" s="5" t="str">
        <f>"王正斌"</f>
        <v>王正斌</v>
      </c>
      <c r="E52" s="5" t="str">
        <f>"男"</f>
        <v>男</v>
      </c>
    </row>
    <row r="53" spans="1:5" ht="30" customHeight="1">
      <c r="A53" s="5">
        <v>51</v>
      </c>
      <c r="B53" s="5" t="str">
        <f>"29402021050109272368946"</f>
        <v>29402021050109272368946</v>
      </c>
      <c r="C53" s="5" t="s">
        <v>16</v>
      </c>
      <c r="D53" s="5" t="str">
        <f>"叶启崇"</f>
        <v>叶启崇</v>
      </c>
      <c r="E53" s="5" t="str">
        <f>"男"</f>
        <v>男</v>
      </c>
    </row>
    <row r="54" spans="1:5" ht="30" customHeight="1">
      <c r="A54" s="5">
        <v>52</v>
      </c>
      <c r="B54" s="5" t="str">
        <f>"29402021050115313369218"</f>
        <v>29402021050115313369218</v>
      </c>
      <c r="C54" s="5" t="s">
        <v>16</v>
      </c>
      <c r="D54" s="5" t="str">
        <f>"郭琼美"</f>
        <v>郭琼美</v>
      </c>
      <c r="E54" s="5" t="str">
        <f aca="true" t="shared" si="1" ref="E54:E60">"女"</f>
        <v>女</v>
      </c>
    </row>
    <row r="55" spans="1:5" ht="30" customHeight="1">
      <c r="A55" s="5">
        <v>53</v>
      </c>
      <c r="B55" s="5" t="str">
        <f>"29402021050119481969394"</f>
        <v>29402021050119481969394</v>
      </c>
      <c r="C55" s="5" t="s">
        <v>16</v>
      </c>
      <c r="D55" s="5" t="str">
        <f>"黄瑶"</f>
        <v>黄瑶</v>
      </c>
      <c r="E55" s="5" t="str">
        <f t="shared" si="1"/>
        <v>女</v>
      </c>
    </row>
    <row r="56" spans="1:5" ht="30" customHeight="1">
      <c r="A56" s="5">
        <v>54</v>
      </c>
      <c r="B56" s="5" t="str">
        <f>"29402021050121522369487"</f>
        <v>29402021050121522369487</v>
      </c>
      <c r="C56" s="5" t="s">
        <v>16</v>
      </c>
      <c r="D56" s="5" t="str">
        <f>"强佳玥"</f>
        <v>强佳玥</v>
      </c>
      <c r="E56" s="5" t="str">
        <f t="shared" si="1"/>
        <v>女</v>
      </c>
    </row>
    <row r="57" spans="1:5" ht="30" customHeight="1">
      <c r="A57" s="5">
        <v>55</v>
      </c>
      <c r="B57" s="5" t="str">
        <f>"29402021050214392269794"</f>
        <v>29402021050214392269794</v>
      </c>
      <c r="C57" s="5" t="s">
        <v>16</v>
      </c>
      <c r="D57" s="5" t="str">
        <f>"符传桃"</f>
        <v>符传桃</v>
      </c>
      <c r="E57" s="5" t="str">
        <f t="shared" si="1"/>
        <v>女</v>
      </c>
    </row>
    <row r="58" spans="1:5" ht="30" customHeight="1">
      <c r="A58" s="5">
        <v>56</v>
      </c>
      <c r="B58" s="5" t="str">
        <f>"29402021050216004269845"</f>
        <v>29402021050216004269845</v>
      </c>
      <c r="C58" s="5" t="s">
        <v>16</v>
      </c>
      <c r="D58" s="5" t="str">
        <f>"王碧华"</f>
        <v>王碧华</v>
      </c>
      <c r="E58" s="5" t="str">
        <f t="shared" si="1"/>
        <v>女</v>
      </c>
    </row>
    <row r="59" spans="1:5" ht="30" customHeight="1">
      <c r="A59" s="5">
        <v>57</v>
      </c>
      <c r="B59" s="5" t="str">
        <f>"29402021050220042869980"</f>
        <v>29402021050220042869980</v>
      </c>
      <c r="C59" s="5" t="s">
        <v>16</v>
      </c>
      <c r="D59" s="5" t="str">
        <f>"李玉萍"</f>
        <v>李玉萍</v>
      </c>
      <c r="E59" s="5" t="str">
        <f t="shared" si="1"/>
        <v>女</v>
      </c>
    </row>
    <row r="60" spans="1:5" ht="30" customHeight="1">
      <c r="A60" s="5">
        <v>58</v>
      </c>
      <c r="B60" s="5" t="str">
        <f>"29402021050223303270070"</f>
        <v>29402021050223303270070</v>
      </c>
      <c r="C60" s="5" t="s">
        <v>16</v>
      </c>
      <c r="D60" s="5" t="str">
        <f>"谢必丽"</f>
        <v>谢必丽</v>
      </c>
      <c r="E60" s="5" t="str">
        <f t="shared" si="1"/>
        <v>女</v>
      </c>
    </row>
    <row r="61" spans="1:5" ht="30" customHeight="1">
      <c r="A61" s="5">
        <v>59</v>
      </c>
      <c r="B61" s="5" t="str">
        <f>"29402021050300100270079"</f>
        <v>29402021050300100270079</v>
      </c>
      <c r="C61" s="5" t="s">
        <v>16</v>
      </c>
      <c r="D61" s="5" t="str">
        <f>"黎汉鑫"</f>
        <v>黎汉鑫</v>
      </c>
      <c r="E61" s="5" t="str">
        <f>"男"</f>
        <v>男</v>
      </c>
    </row>
    <row r="62" spans="1:5" ht="30" customHeight="1">
      <c r="A62" s="5">
        <v>60</v>
      </c>
      <c r="B62" s="5" t="str">
        <f>"29402021050310332070171"</f>
        <v>29402021050310332070171</v>
      </c>
      <c r="C62" s="5" t="s">
        <v>16</v>
      </c>
      <c r="D62" s="5" t="str">
        <f>"符姑尾"</f>
        <v>符姑尾</v>
      </c>
      <c r="E62" s="5" t="str">
        <f aca="true" t="shared" si="2" ref="E62:E69">"女"</f>
        <v>女</v>
      </c>
    </row>
    <row r="63" spans="1:5" ht="30" customHeight="1">
      <c r="A63" s="5">
        <v>61</v>
      </c>
      <c r="B63" s="5" t="str">
        <f>"29402021050416514270986"</f>
        <v>29402021050416514270986</v>
      </c>
      <c r="C63" s="5" t="s">
        <v>16</v>
      </c>
      <c r="D63" s="5" t="str">
        <f>"符海转"</f>
        <v>符海转</v>
      </c>
      <c r="E63" s="5" t="str">
        <f t="shared" si="2"/>
        <v>女</v>
      </c>
    </row>
    <row r="64" spans="1:5" ht="30" customHeight="1">
      <c r="A64" s="5">
        <v>62</v>
      </c>
      <c r="B64" s="5" t="str">
        <f>"29402021050419322371095"</f>
        <v>29402021050419322371095</v>
      </c>
      <c r="C64" s="5" t="s">
        <v>16</v>
      </c>
      <c r="D64" s="5" t="str">
        <f>"万金丽"</f>
        <v>万金丽</v>
      </c>
      <c r="E64" s="5" t="str">
        <f t="shared" si="2"/>
        <v>女</v>
      </c>
    </row>
    <row r="65" spans="1:5" ht="30" customHeight="1">
      <c r="A65" s="5">
        <v>63</v>
      </c>
      <c r="B65" s="5" t="str">
        <f>"29402021050518054271913"</f>
        <v>29402021050518054271913</v>
      </c>
      <c r="C65" s="5" t="s">
        <v>16</v>
      </c>
      <c r="D65" s="5" t="str">
        <f>"何丹"</f>
        <v>何丹</v>
      </c>
      <c r="E65" s="5" t="str">
        <f t="shared" si="2"/>
        <v>女</v>
      </c>
    </row>
    <row r="66" spans="1:5" ht="30" customHeight="1">
      <c r="A66" s="5">
        <v>64</v>
      </c>
      <c r="B66" s="5" t="str">
        <f>"29402021050522292872217"</f>
        <v>29402021050522292872217</v>
      </c>
      <c r="C66" s="5" t="s">
        <v>16</v>
      </c>
      <c r="D66" s="5" t="str">
        <f>"薛桂娜"</f>
        <v>薛桂娜</v>
      </c>
      <c r="E66" s="5" t="str">
        <f t="shared" si="2"/>
        <v>女</v>
      </c>
    </row>
    <row r="67" spans="1:5" ht="30" customHeight="1">
      <c r="A67" s="5">
        <v>65</v>
      </c>
      <c r="B67" s="5" t="str">
        <f>"29402021050612015374150"</f>
        <v>29402021050612015374150</v>
      </c>
      <c r="C67" s="5" t="s">
        <v>16</v>
      </c>
      <c r="D67" s="5" t="str">
        <f>"何精妃"</f>
        <v>何精妃</v>
      </c>
      <c r="E67" s="5" t="str">
        <f t="shared" si="2"/>
        <v>女</v>
      </c>
    </row>
    <row r="68" spans="1:5" ht="30" customHeight="1">
      <c r="A68" s="5">
        <v>66</v>
      </c>
      <c r="B68" s="5" t="str">
        <f>"29402021050613484174642"</f>
        <v>29402021050613484174642</v>
      </c>
      <c r="C68" s="5" t="s">
        <v>16</v>
      </c>
      <c r="D68" s="5" t="str">
        <f>"林有李"</f>
        <v>林有李</v>
      </c>
      <c r="E68" s="5" t="str">
        <f t="shared" si="2"/>
        <v>女</v>
      </c>
    </row>
    <row r="69" spans="1:5" ht="30" customHeight="1">
      <c r="A69" s="5">
        <v>67</v>
      </c>
      <c r="B69" s="5" t="str">
        <f>"29402021050614520674903"</f>
        <v>29402021050614520674903</v>
      </c>
      <c r="C69" s="5" t="s">
        <v>16</v>
      </c>
      <c r="D69" s="5" t="str">
        <f>"邓靖欣"</f>
        <v>邓靖欣</v>
      </c>
      <c r="E69" s="5" t="str">
        <f t="shared" si="2"/>
        <v>女</v>
      </c>
    </row>
    <row r="70" spans="1:5" ht="30" customHeight="1">
      <c r="A70" s="5">
        <v>68</v>
      </c>
      <c r="B70" s="5" t="str">
        <f>"29402021050620161476067"</f>
        <v>29402021050620161476067</v>
      </c>
      <c r="C70" s="5" t="s">
        <v>16</v>
      </c>
      <c r="D70" s="5" t="str">
        <f>" 陈汶寿"</f>
        <v> 陈汶寿</v>
      </c>
      <c r="E70" s="5" t="str">
        <f>"男"</f>
        <v>男</v>
      </c>
    </row>
    <row r="71" spans="1:5" ht="30" customHeight="1">
      <c r="A71" s="5">
        <v>69</v>
      </c>
      <c r="B71" s="5" t="str">
        <f>"29402021050711000677146"</f>
        <v>29402021050711000677146</v>
      </c>
      <c r="C71" s="5" t="s">
        <v>16</v>
      </c>
      <c r="D71" s="5" t="str">
        <f>"黄钰棠"</f>
        <v>黄钰棠</v>
      </c>
      <c r="E71" s="5" t="str">
        <f>"女"</f>
        <v>女</v>
      </c>
    </row>
    <row r="72" spans="1:5" ht="30" customHeight="1">
      <c r="A72" s="5">
        <v>70</v>
      </c>
      <c r="B72" s="5" t="str">
        <f>"29402021050711242177229"</f>
        <v>29402021050711242177229</v>
      </c>
      <c r="C72" s="5" t="s">
        <v>16</v>
      </c>
      <c r="D72" s="5" t="str">
        <f>"王守望"</f>
        <v>王守望</v>
      </c>
      <c r="E72" s="5" t="str">
        <f>"男"</f>
        <v>男</v>
      </c>
    </row>
    <row r="73" spans="1:5" ht="30" customHeight="1">
      <c r="A73" s="5">
        <v>71</v>
      </c>
      <c r="B73" s="5" t="str">
        <f>"29402021050815373979854"</f>
        <v>29402021050815373979854</v>
      </c>
      <c r="C73" s="5" t="s">
        <v>16</v>
      </c>
      <c r="D73" s="5" t="str">
        <f>"李翼贺"</f>
        <v>李翼贺</v>
      </c>
      <c r="E73" s="5" t="str">
        <f>"男"</f>
        <v>男</v>
      </c>
    </row>
    <row r="74" spans="1:5" ht="30" customHeight="1">
      <c r="A74" s="5">
        <v>72</v>
      </c>
      <c r="B74" s="5" t="str">
        <f>"29402021050909582580667"</f>
        <v>29402021050909582580667</v>
      </c>
      <c r="C74" s="5" t="s">
        <v>16</v>
      </c>
      <c r="D74" s="5" t="str">
        <f>"王学妃"</f>
        <v>王学妃</v>
      </c>
      <c r="E74" s="5" t="str">
        <f>"女"</f>
        <v>女</v>
      </c>
    </row>
    <row r="75" spans="1:5" ht="30" customHeight="1">
      <c r="A75" s="5">
        <v>73</v>
      </c>
      <c r="B75" s="5" t="str">
        <f>"29402021050920574581891"</f>
        <v>29402021050920574581891</v>
      </c>
      <c r="C75" s="5" t="s">
        <v>16</v>
      </c>
      <c r="D75" s="5" t="str">
        <f>"谢文艳"</f>
        <v>谢文艳</v>
      </c>
      <c r="E75" s="5" t="str">
        <f>"女"</f>
        <v>女</v>
      </c>
    </row>
    <row r="76" spans="1:5" ht="30" customHeight="1">
      <c r="A76" s="5">
        <v>74</v>
      </c>
      <c r="B76" s="5" t="str">
        <f>"29402021050923325282255"</f>
        <v>29402021050923325282255</v>
      </c>
      <c r="C76" s="5" t="s">
        <v>16</v>
      </c>
      <c r="D76" s="5" t="str">
        <f>"黄佳敏"</f>
        <v>黄佳敏</v>
      </c>
      <c r="E76" s="5" t="str">
        <f>"女"</f>
        <v>女</v>
      </c>
    </row>
    <row r="77" spans="1:5" ht="30" customHeight="1">
      <c r="A77" s="5">
        <v>75</v>
      </c>
      <c r="B77" s="5" t="str">
        <f>"29402021051012121584636"</f>
        <v>29402021051012121584636</v>
      </c>
      <c r="C77" s="5" t="s">
        <v>16</v>
      </c>
      <c r="D77" s="5" t="str">
        <f>"杨端鸿"</f>
        <v>杨端鸿</v>
      </c>
      <c r="E77" s="5" t="str">
        <f>"男"</f>
        <v>男</v>
      </c>
    </row>
    <row r="78" spans="1:5" ht="30" customHeight="1">
      <c r="A78" s="5">
        <v>76</v>
      </c>
      <c r="B78" s="5" t="str">
        <f>"29402021051017374586553"</f>
        <v>29402021051017374586553</v>
      </c>
      <c r="C78" s="5" t="s">
        <v>16</v>
      </c>
      <c r="D78" s="5" t="str">
        <f>"林雅娴"</f>
        <v>林雅娴</v>
      </c>
      <c r="E78" s="5" t="str">
        <f>"女"</f>
        <v>女</v>
      </c>
    </row>
    <row r="79" spans="1:5" ht="30" customHeight="1">
      <c r="A79" s="5">
        <v>77</v>
      </c>
      <c r="B79" s="5" t="str">
        <f>"29402021051018423686851"</f>
        <v>29402021051018423686851</v>
      </c>
      <c r="C79" s="5" t="s">
        <v>16</v>
      </c>
      <c r="D79" s="5" t="str">
        <f>"文子山"</f>
        <v>文子山</v>
      </c>
      <c r="E79" s="5" t="str">
        <f>"男"</f>
        <v>男</v>
      </c>
    </row>
    <row r="80" spans="1:5" ht="30" customHeight="1">
      <c r="A80" s="5">
        <v>78</v>
      </c>
      <c r="B80" s="5" t="str">
        <f>"29402021051220024493704"</f>
        <v>29402021051220024493704</v>
      </c>
      <c r="C80" s="5" t="s">
        <v>16</v>
      </c>
      <c r="D80" s="5" t="str">
        <f>"杨雪燕"</f>
        <v>杨雪燕</v>
      </c>
      <c r="E80" s="5" t="str">
        <f aca="true" t="shared" si="3" ref="E80:E87">"女"</f>
        <v>女</v>
      </c>
    </row>
    <row r="81" spans="1:5" ht="30" customHeight="1">
      <c r="A81" s="5">
        <v>79</v>
      </c>
      <c r="B81" s="5" t="str">
        <f>"29402021051221563793986"</f>
        <v>29402021051221563793986</v>
      </c>
      <c r="C81" s="5" t="s">
        <v>16</v>
      </c>
      <c r="D81" s="5" t="str">
        <f>"陈正敏"</f>
        <v>陈正敏</v>
      </c>
      <c r="E81" s="5" t="str">
        <f t="shared" si="3"/>
        <v>女</v>
      </c>
    </row>
    <row r="82" spans="1:5" ht="30" customHeight="1">
      <c r="A82" s="5">
        <v>80</v>
      </c>
      <c r="B82" s="5" t="str">
        <f>"29402021051311222794847"</f>
        <v>29402021051311222794847</v>
      </c>
      <c r="C82" s="5" t="s">
        <v>16</v>
      </c>
      <c r="D82" s="5" t="str">
        <f>"羊玲交"</f>
        <v>羊玲交</v>
      </c>
      <c r="E82" s="5" t="str">
        <f t="shared" si="3"/>
        <v>女</v>
      </c>
    </row>
    <row r="83" spans="1:5" ht="30" customHeight="1">
      <c r="A83" s="5">
        <v>81</v>
      </c>
      <c r="B83" s="5" t="str">
        <f>"29402021051318461095776"</f>
        <v>29402021051318461095776</v>
      </c>
      <c r="C83" s="5" t="s">
        <v>16</v>
      </c>
      <c r="D83" s="5" t="str">
        <f>"邓玉丹"</f>
        <v>邓玉丹</v>
      </c>
      <c r="E83" s="5" t="str">
        <f t="shared" si="3"/>
        <v>女</v>
      </c>
    </row>
    <row r="84" spans="1:5" ht="30" customHeight="1">
      <c r="A84" s="5">
        <v>82</v>
      </c>
      <c r="B84" s="5" t="str">
        <f>"29402021051619124699907"</f>
        <v>29402021051619124699907</v>
      </c>
      <c r="C84" s="5" t="s">
        <v>16</v>
      </c>
      <c r="D84" s="5" t="str">
        <f>"陈小慧"</f>
        <v>陈小慧</v>
      </c>
      <c r="E84" s="5" t="str">
        <f t="shared" si="3"/>
        <v>女</v>
      </c>
    </row>
    <row r="85" spans="1:5" ht="30" customHeight="1">
      <c r="A85" s="5">
        <v>83</v>
      </c>
      <c r="B85" s="5" t="str">
        <f>"29402021051619324099916"</f>
        <v>29402021051619324099916</v>
      </c>
      <c r="C85" s="5" t="s">
        <v>16</v>
      </c>
      <c r="D85" s="5" t="str">
        <f>"钟海蔚"</f>
        <v>钟海蔚</v>
      </c>
      <c r="E85" s="5" t="str">
        <f t="shared" si="3"/>
        <v>女</v>
      </c>
    </row>
    <row r="86" spans="1:5" ht="30" customHeight="1">
      <c r="A86" s="5">
        <v>84</v>
      </c>
      <c r="B86" s="5" t="str">
        <f>"294020210521111441103667"</f>
        <v>294020210521111441103667</v>
      </c>
      <c r="C86" s="5" t="s">
        <v>16</v>
      </c>
      <c r="D86" s="5" t="str">
        <f>"王丹艳"</f>
        <v>王丹艳</v>
      </c>
      <c r="E86" s="5" t="str">
        <f t="shared" si="3"/>
        <v>女</v>
      </c>
    </row>
    <row r="87" spans="1:5" ht="30" customHeight="1">
      <c r="A87" s="5">
        <v>85</v>
      </c>
      <c r="B87" s="5" t="str">
        <f>"294020210523150124103893"</f>
        <v>294020210523150124103893</v>
      </c>
      <c r="C87" s="5" t="s">
        <v>16</v>
      </c>
      <c r="D87" s="5" t="str">
        <f>"严钰彩"</f>
        <v>严钰彩</v>
      </c>
      <c r="E87" s="5" t="str">
        <f t="shared" si="3"/>
        <v>女</v>
      </c>
    </row>
    <row r="88" spans="1:5" ht="30" customHeight="1">
      <c r="A88" s="5">
        <v>86</v>
      </c>
      <c r="B88" s="5" t="str">
        <f>"294020210528095803110360"</f>
        <v>294020210528095803110360</v>
      </c>
      <c r="C88" s="5" t="s">
        <v>16</v>
      </c>
      <c r="D88" s="5" t="str">
        <f>"郑进旺"</f>
        <v>郑进旺</v>
      </c>
      <c r="E88" s="5" t="str">
        <f>"男"</f>
        <v>男</v>
      </c>
    </row>
    <row r="89" spans="1:5" ht="30" customHeight="1">
      <c r="A89" s="5">
        <v>87</v>
      </c>
      <c r="B89" s="5" t="str">
        <f>"29402021043020223668663"</f>
        <v>29402021043020223668663</v>
      </c>
      <c r="C89" s="5" t="s">
        <v>17</v>
      </c>
      <c r="D89" s="5" t="str">
        <f>"赵秀香"</f>
        <v>赵秀香</v>
      </c>
      <c r="E89" s="5" t="str">
        <f>"女"</f>
        <v>女</v>
      </c>
    </row>
    <row r="90" spans="1:5" ht="30" customHeight="1">
      <c r="A90" s="5">
        <v>88</v>
      </c>
      <c r="B90" s="5" t="str">
        <f>"29402021043020595768702"</f>
        <v>29402021043020595768702</v>
      </c>
      <c r="C90" s="5" t="s">
        <v>17</v>
      </c>
      <c r="D90" s="5" t="str">
        <f>"邓月园"</f>
        <v>邓月园</v>
      </c>
      <c r="E90" s="5" t="str">
        <f>"女"</f>
        <v>女</v>
      </c>
    </row>
    <row r="91" spans="1:5" ht="30" customHeight="1">
      <c r="A91" s="5">
        <v>89</v>
      </c>
      <c r="B91" s="5" t="str">
        <f>"29402021050113075169130"</f>
        <v>29402021050113075169130</v>
      </c>
      <c r="C91" s="5" t="s">
        <v>17</v>
      </c>
      <c r="D91" s="5" t="str">
        <f>"徐浩淇"</f>
        <v>徐浩淇</v>
      </c>
      <c r="E91" s="5" t="str">
        <f>"男"</f>
        <v>男</v>
      </c>
    </row>
    <row r="92" spans="1:5" ht="30" customHeight="1">
      <c r="A92" s="5">
        <v>90</v>
      </c>
      <c r="B92" s="5" t="str">
        <f>"29402021050119062169364"</f>
        <v>29402021050119062169364</v>
      </c>
      <c r="C92" s="5" t="s">
        <v>17</v>
      </c>
      <c r="D92" s="5" t="str">
        <f>"陈月丹"</f>
        <v>陈月丹</v>
      </c>
      <c r="E92" s="5" t="str">
        <f aca="true" t="shared" si="4" ref="E92:E110">"女"</f>
        <v>女</v>
      </c>
    </row>
    <row r="93" spans="1:5" ht="30" customHeight="1">
      <c r="A93" s="5">
        <v>91</v>
      </c>
      <c r="B93" s="5" t="str">
        <f>"29402021050210231769643"</f>
        <v>29402021050210231769643</v>
      </c>
      <c r="C93" s="5" t="s">
        <v>17</v>
      </c>
      <c r="D93" s="5" t="str">
        <f>"符菊花"</f>
        <v>符菊花</v>
      </c>
      <c r="E93" s="5" t="str">
        <f t="shared" si="4"/>
        <v>女</v>
      </c>
    </row>
    <row r="94" spans="1:5" ht="30" customHeight="1">
      <c r="A94" s="5">
        <v>92</v>
      </c>
      <c r="B94" s="5" t="str">
        <f>"29402021050309135370119"</f>
        <v>29402021050309135370119</v>
      </c>
      <c r="C94" s="5" t="s">
        <v>17</v>
      </c>
      <c r="D94" s="5" t="str">
        <f>"林木喻"</f>
        <v>林木喻</v>
      </c>
      <c r="E94" s="5" t="str">
        <f t="shared" si="4"/>
        <v>女</v>
      </c>
    </row>
    <row r="95" spans="1:5" ht="30" customHeight="1">
      <c r="A95" s="5">
        <v>93</v>
      </c>
      <c r="B95" s="5" t="str">
        <f>"29402021050311484670214"</f>
        <v>29402021050311484670214</v>
      </c>
      <c r="C95" s="5" t="s">
        <v>17</v>
      </c>
      <c r="D95" s="5" t="str">
        <f>"段花香"</f>
        <v>段花香</v>
      </c>
      <c r="E95" s="5" t="str">
        <f t="shared" si="4"/>
        <v>女</v>
      </c>
    </row>
    <row r="96" spans="1:5" ht="30" customHeight="1">
      <c r="A96" s="5">
        <v>94</v>
      </c>
      <c r="B96" s="5" t="str">
        <f>"29402021050316433070384"</f>
        <v>29402021050316433070384</v>
      </c>
      <c r="C96" s="5" t="s">
        <v>17</v>
      </c>
      <c r="D96" s="5" t="str">
        <f>"俞欢"</f>
        <v>俞欢</v>
      </c>
      <c r="E96" s="5" t="str">
        <f t="shared" si="4"/>
        <v>女</v>
      </c>
    </row>
    <row r="97" spans="1:5" ht="30" customHeight="1">
      <c r="A97" s="5">
        <v>95</v>
      </c>
      <c r="B97" s="5" t="str">
        <f>"29402021050413555370874"</f>
        <v>29402021050413555370874</v>
      </c>
      <c r="C97" s="5" t="s">
        <v>17</v>
      </c>
      <c r="D97" s="5" t="str">
        <f>"符春乾"</f>
        <v>符春乾</v>
      </c>
      <c r="E97" s="5" t="str">
        <f t="shared" si="4"/>
        <v>女</v>
      </c>
    </row>
    <row r="98" spans="1:5" ht="30" customHeight="1">
      <c r="A98" s="5">
        <v>96</v>
      </c>
      <c r="B98" s="5" t="str">
        <f>"29402021050414463070910"</f>
        <v>29402021050414463070910</v>
      </c>
      <c r="C98" s="5" t="s">
        <v>17</v>
      </c>
      <c r="D98" s="5" t="str">
        <f>"陈玉梅"</f>
        <v>陈玉梅</v>
      </c>
      <c r="E98" s="5" t="str">
        <f t="shared" si="4"/>
        <v>女</v>
      </c>
    </row>
    <row r="99" spans="1:5" ht="30" customHeight="1">
      <c r="A99" s="5">
        <v>97</v>
      </c>
      <c r="B99" s="5" t="str">
        <f>"29402021050620111576058"</f>
        <v>29402021050620111576058</v>
      </c>
      <c r="C99" s="5" t="s">
        <v>17</v>
      </c>
      <c r="D99" s="5" t="str">
        <f>"林宏如"</f>
        <v>林宏如</v>
      </c>
      <c r="E99" s="5" t="str">
        <f t="shared" si="4"/>
        <v>女</v>
      </c>
    </row>
    <row r="100" spans="1:5" ht="30" customHeight="1">
      <c r="A100" s="5">
        <v>98</v>
      </c>
      <c r="B100" s="5" t="str">
        <f>"29402021050720345078409"</f>
        <v>29402021050720345078409</v>
      </c>
      <c r="C100" s="5" t="s">
        <v>17</v>
      </c>
      <c r="D100" s="5" t="str">
        <f>"郭金月"</f>
        <v>郭金月</v>
      </c>
      <c r="E100" s="5" t="str">
        <f t="shared" si="4"/>
        <v>女</v>
      </c>
    </row>
    <row r="101" spans="1:5" ht="30" customHeight="1">
      <c r="A101" s="5">
        <v>99</v>
      </c>
      <c r="B101" s="5" t="str">
        <f>"29402021050916025881285"</f>
        <v>29402021050916025881285</v>
      </c>
      <c r="C101" s="5" t="s">
        <v>17</v>
      </c>
      <c r="D101" s="5" t="str">
        <f>"符赞丽"</f>
        <v>符赞丽</v>
      </c>
      <c r="E101" s="5" t="str">
        <f t="shared" si="4"/>
        <v>女</v>
      </c>
    </row>
    <row r="102" spans="1:5" ht="30" customHeight="1">
      <c r="A102" s="5">
        <v>100</v>
      </c>
      <c r="B102" s="5" t="str">
        <f>"29402021051121294490984"</f>
        <v>29402021051121294490984</v>
      </c>
      <c r="C102" s="5" t="s">
        <v>17</v>
      </c>
      <c r="D102" s="5" t="str">
        <f>"张帝妹"</f>
        <v>张帝妹</v>
      </c>
      <c r="E102" s="5" t="str">
        <f t="shared" si="4"/>
        <v>女</v>
      </c>
    </row>
    <row r="103" spans="1:5" ht="30" customHeight="1">
      <c r="A103" s="5">
        <v>101</v>
      </c>
      <c r="B103" s="5" t="str">
        <f>"29402021051414435897229"</f>
        <v>29402021051414435897229</v>
      </c>
      <c r="C103" s="5" t="s">
        <v>17</v>
      </c>
      <c r="D103" s="5" t="str">
        <f>"王晓丹"</f>
        <v>王晓丹</v>
      </c>
      <c r="E103" s="5" t="str">
        <f t="shared" si="4"/>
        <v>女</v>
      </c>
    </row>
    <row r="104" spans="1:5" ht="30" customHeight="1">
      <c r="A104" s="5">
        <v>102</v>
      </c>
      <c r="B104" s="5" t="str">
        <f>"29402021051515001098921"</f>
        <v>29402021051515001098921</v>
      </c>
      <c r="C104" s="5" t="s">
        <v>17</v>
      </c>
      <c r="D104" s="5" t="str">
        <f>"陈曼"</f>
        <v>陈曼</v>
      </c>
      <c r="E104" s="5" t="str">
        <f t="shared" si="4"/>
        <v>女</v>
      </c>
    </row>
    <row r="105" spans="1:5" ht="30" customHeight="1">
      <c r="A105" s="5">
        <v>103</v>
      </c>
      <c r="B105" s="5" t="str">
        <f>"294020210518172628101947"</f>
        <v>294020210518172628101947</v>
      </c>
      <c r="C105" s="5" t="s">
        <v>17</v>
      </c>
      <c r="D105" s="5" t="str">
        <f>"吴美戊"</f>
        <v>吴美戊</v>
      </c>
      <c r="E105" s="5" t="str">
        <f t="shared" si="4"/>
        <v>女</v>
      </c>
    </row>
    <row r="106" spans="1:5" ht="30" customHeight="1">
      <c r="A106" s="5">
        <v>104</v>
      </c>
      <c r="B106" s="5" t="str">
        <f>"294020210521194025103730"</f>
        <v>294020210521194025103730</v>
      </c>
      <c r="C106" s="5" t="s">
        <v>17</v>
      </c>
      <c r="D106" s="5" t="str">
        <f>"李秋英"</f>
        <v>李秋英</v>
      </c>
      <c r="E106" s="5" t="str">
        <f t="shared" si="4"/>
        <v>女</v>
      </c>
    </row>
    <row r="107" spans="1:5" ht="30" customHeight="1">
      <c r="A107" s="5">
        <v>105</v>
      </c>
      <c r="B107" s="5" t="str">
        <f>"29402021050107214868887"</f>
        <v>29402021050107214868887</v>
      </c>
      <c r="C107" s="5" t="s">
        <v>18</v>
      </c>
      <c r="D107" s="5" t="str">
        <f>"陆雪丹"</f>
        <v>陆雪丹</v>
      </c>
      <c r="E107" s="5" t="str">
        <f t="shared" si="4"/>
        <v>女</v>
      </c>
    </row>
    <row r="108" spans="1:5" ht="30" customHeight="1">
      <c r="A108" s="5">
        <v>106</v>
      </c>
      <c r="B108" s="5" t="str">
        <f>"29402021050312592370261"</f>
        <v>29402021050312592370261</v>
      </c>
      <c r="C108" s="5" t="s">
        <v>18</v>
      </c>
      <c r="D108" s="5" t="str">
        <f>"曾智芬"</f>
        <v>曾智芬</v>
      </c>
      <c r="E108" s="5" t="str">
        <f t="shared" si="4"/>
        <v>女</v>
      </c>
    </row>
    <row r="109" spans="1:5" ht="30" customHeight="1">
      <c r="A109" s="5">
        <v>107</v>
      </c>
      <c r="B109" s="5" t="str">
        <f>"29402021050610494773705"</f>
        <v>29402021050610494773705</v>
      </c>
      <c r="C109" s="5" t="s">
        <v>18</v>
      </c>
      <c r="D109" s="5" t="str">
        <f>"符亚敏"</f>
        <v>符亚敏</v>
      </c>
      <c r="E109" s="5" t="str">
        <f t="shared" si="4"/>
        <v>女</v>
      </c>
    </row>
    <row r="110" spans="1:5" ht="30" customHeight="1">
      <c r="A110" s="5">
        <v>108</v>
      </c>
      <c r="B110" s="5" t="str">
        <f>"29402021051320274195957"</f>
        <v>29402021051320274195957</v>
      </c>
      <c r="C110" s="5" t="s">
        <v>18</v>
      </c>
      <c r="D110" s="5" t="str">
        <f>"符小琼"</f>
        <v>符小琼</v>
      </c>
      <c r="E110" s="5" t="str">
        <f t="shared" si="4"/>
        <v>女</v>
      </c>
    </row>
    <row r="111" spans="1:5" ht="30" customHeight="1">
      <c r="A111" s="5">
        <v>109</v>
      </c>
      <c r="B111" s="5" t="str">
        <f>"294020210523095023103861"</f>
        <v>294020210523095023103861</v>
      </c>
      <c r="C111" s="5" t="s">
        <v>18</v>
      </c>
      <c r="D111" s="5" t="str">
        <f>"陈一良"</f>
        <v>陈一良</v>
      </c>
      <c r="E111" s="5" t="str">
        <f>"男"</f>
        <v>男</v>
      </c>
    </row>
    <row r="112" spans="1:5" ht="30" customHeight="1">
      <c r="A112" s="5">
        <v>110</v>
      </c>
      <c r="B112" s="5" t="str">
        <f>"294020210525152426105730"</f>
        <v>294020210525152426105730</v>
      </c>
      <c r="C112" s="5" t="s">
        <v>18</v>
      </c>
      <c r="D112" s="5" t="str">
        <f>"谢春丹"</f>
        <v>谢春丹</v>
      </c>
      <c r="E112" s="5" t="str">
        <f>"女"</f>
        <v>女</v>
      </c>
    </row>
    <row r="113" spans="1:5" ht="30" customHeight="1">
      <c r="A113" s="5">
        <v>111</v>
      </c>
      <c r="B113" s="5" t="str">
        <f>"29402021043020572068701"</f>
        <v>29402021043020572068701</v>
      </c>
      <c r="C113" s="5" t="s">
        <v>19</v>
      </c>
      <c r="D113" s="5" t="str">
        <f>"李兴江"</f>
        <v>李兴江</v>
      </c>
      <c r="E113" s="5" t="str">
        <f>"男"</f>
        <v>男</v>
      </c>
    </row>
    <row r="114" spans="1:5" ht="30" customHeight="1">
      <c r="A114" s="5">
        <v>112</v>
      </c>
      <c r="B114" s="5" t="str">
        <f>"29402021043021351968748"</f>
        <v>29402021043021351968748</v>
      </c>
      <c r="C114" s="5" t="s">
        <v>19</v>
      </c>
      <c r="D114" s="5" t="str">
        <f>"梁赞甲"</f>
        <v>梁赞甲</v>
      </c>
      <c r="E114" s="5" t="str">
        <f>"男"</f>
        <v>男</v>
      </c>
    </row>
    <row r="115" spans="1:5" ht="30" customHeight="1">
      <c r="A115" s="5">
        <v>113</v>
      </c>
      <c r="B115" s="5" t="str">
        <f>"29402021050107442268892"</f>
        <v>29402021050107442268892</v>
      </c>
      <c r="C115" s="5" t="s">
        <v>19</v>
      </c>
      <c r="D115" s="5" t="str">
        <f>"董琼丽"</f>
        <v>董琼丽</v>
      </c>
      <c r="E115" s="5" t="str">
        <f>"女"</f>
        <v>女</v>
      </c>
    </row>
    <row r="116" spans="1:5" ht="30" customHeight="1">
      <c r="A116" s="5">
        <v>114</v>
      </c>
      <c r="B116" s="5" t="str">
        <f>"29402021050108400668909"</f>
        <v>29402021050108400668909</v>
      </c>
      <c r="C116" s="5" t="s">
        <v>19</v>
      </c>
      <c r="D116" s="5" t="str">
        <f>"许月涝"</f>
        <v>许月涝</v>
      </c>
      <c r="E116" s="5" t="str">
        <f>"女"</f>
        <v>女</v>
      </c>
    </row>
    <row r="117" spans="1:5" ht="30" customHeight="1">
      <c r="A117" s="5">
        <v>115</v>
      </c>
      <c r="B117" s="5" t="str">
        <f>"29402021050109475068961"</f>
        <v>29402021050109475068961</v>
      </c>
      <c r="C117" s="5" t="s">
        <v>19</v>
      </c>
      <c r="D117" s="5" t="str">
        <f>"卜丽媛"</f>
        <v>卜丽媛</v>
      </c>
      <c r="E117" s="5" t="str">
        <f>"女"</f>
        <v>女</v>
      </c>
    </row>
    <row r="118" spans="1:5" ht="30" customHeight="1">
      <c r="A118" s="5">
        <v>116</v>
      </c>
      <c r="B118" s="5" t="str">
        <f>"29402021050110155368984"</f>
        <v>29402021050110155368984</v>
      </c>
      <c r="C118" s="5" t="s">
        <v>19</v>
      </c>
      <c r="D118" s="5" t="str">
        <f>"吴春萱"</f>
        <v>吴春萱</v>
      </c>
      <c r="E118" s="5" t="str">
        <f>"女"</f>
        <v>女</v>
      </c>
    </row>
    <row r="119" spans="1:5" ht="30" customHeight="1">
      <c r="A119" s="5">
        <v>117</v>
      </c>
      <c r="B119" s="5" t="str">
        <f>"29402021050111084369033"</f>
        <v>29402021050111084369033</v>
      </c>
      <c r="C119" s="5" t="s">
        <v>19</v>
      </c>
      <c r="D119" s="5" t="str">
        <f>"徐静娜"</f>
        <v>徐静娜</v>
      </c>
      <c r="E119" s="5" t="str">
        <f>"女"</f>
        <v>女</v>
      </c>
    </row>
    <row r="120" spans="1:5" ht="30" customHeight="1">
      <c r="A120" s="5">
        <v>118</v>
      </c>
      <c r="B120" s="5" t="str">
        <f>"29402021050111131869039"</f>
        <v>29402021050111131869039</v>
      </c>
      <c r="C120" s="5" t="s">
        <v>19</v>
      </c>
      <c r="D120" s="5" t="str">
        <f>"符科声"</f>
        <v>符科声</v>
      </c>
      <c r="E120" s="5" t="str">
        <f>"男"</f>
        <v>男</v>
      </c>
    </row>
    <row r="121" spans="1:5" ht="30" customHeight="1">
      <c r="A121" s="5">
        <v>119</v>
      </c>
      <c r="B121" s="5" t="str">
        <f>"29402021050111425069065"</f>
        <v>29402021050111425069065</v>
      </c>
      <c r="C121" s="5" t="s">
        <v>19</v>
      </c>
      <c r="D121" s="5" t="str">
        <f>"李春美"</f>
        <v>李春美</v>
      </c>
      <c r="E121" s="5" t="str">
        <f>"女"</f>
        <v>女</v>
      </c>
    </row>
    <row r="122" spans="1:5" ht="30" customHeight="1">
      <c r="A122" s="5">
        <v>120</v>
      </c>
      <c r="B122" s="5" t="str">
        <f>"29402021050111502269071"</f>
        <v>29402021050111502269071</v>
      </c>
      <c r="C122" s="5" t="s">
        <v>19</v>
      </c>
      <c r="D122" s="5" t="str">
        <f>"吴景东"</f>
        <v>吴景东</v>
      </c>
      <c r="E122" s="5" t="str">
        <f>"男"</f>
        <v>男</v>
      </c>
    </row>
    <row r="123" spans="1:5" ht="30" customHeight="1">
      <c r="A123" s="5">
        <v>121</v>
      </c>
      <c r="B123" s="5" t="str">
        <f>"29402021050113180869136"</f>
        <v>29402021050113180869136</v>
      </c>
      <c r="C123" s="5" t="s">
        <v>19</v>
      </c>
      <c r="D123" s="5" t="str">
        <f>"吴卓贤"</f>
        <v>吴卓贤</v>
      </c>
      <c r="E123" s="5" t="str">
        <f>"男"</f>
        <v>男</v>
      </c>
    </row>
    <row r="124" spans="1:5" ht="30" customHeight="1">
      <c r="A124" s="5">
        <v>122</v>
      </c>
      <c r="B124" s="5" t="str">
        <f>"29402021050116442769265"</f>
        <v>29402021050116442769265</v>
      </c>
      <c r="C124" s="5" t="s">
        <v>19</v>
      </c>
      <c r="D124" s="5" t="str">
        <f>"薛金珠"</f>
        <v>薛金珠</v>
      </c>
      <c r="E124" s="5" t="str">
        <f>"女"</f>
        <v>女</v>
      </c>
    </row>
    <row r="125" spans="1:5" ht="30" customHeight="1">
      <c r="A125" s="5">
        <v>123</v>
      </c>
      <c r="B125" s="5" t="str">
        <f>"29402021050116461669269"</f>
        <v>29402021050116461669269</v>
      </c>
      <c r="C125" s="5" t="s">
        <v>19</v>
      </c>
      <c r="D125" s="5" t="str">
        <f>"骆骅"</f>
        <v>骆骅</v>
      </c>
      <c r="E125" s="5" t="str">
        <f>"男"</f>
        <v>男</v>
      </c>
    </row>
    <row r="126" spans="1:5" ht="30" customHeight="1">
      <c r="A126" s="5">
        <v>124</v>
      </c>
      <c r="B126" s="5" t="str">
        <f>"29402021050116582669283"</f>
        <v>29402021050116582669283</v>
      </c>
      <c r="C126" s="5" t="s">
        <v>19</v>
      </c>
      <c r="D126" s="5" t="str">
        <f>"韦柯良"</f>
        <v>韦柯良</v>
      </c>
      <c r="E126" s="5" t="str">
        <f>"男"</f>
        <v>男</v>
      </c>
    </row>
    <row r="127" spans="1:5" ht="30" customHeight="1">
      <c r="A127" s="5">
        <v>125</v>
      </c>
      <c r="B127" s="5" t="str">
        <f>"29402021050117310469304"</f>
        <v>29402021050117310469304</v>
      </c>
      <c r="C127" s="5" t="s">
        <v>19</v>
      </c>
      <c r="D127" s="5" t="str">
        <f>"周枫昆"</f>
        <v>周枫昆</v>
      </c>
      <c r="E127" s="5" t="str">
        <f>"男"</f>
        <v>男</v>
      </c>
    </row>
    <row r="128" spans="1:5" ht="30" customHeight="1">
      <c r="A128" s="5">
        <v>126</v>
      </c>
      <c r="B128" s="5" t="str">
        <f>"29402021050117350069306"</f>
        <v>29402021050117350069306</v>
      </c>
      <c r="C128" s="5" t="s">
        <v>19</v>
      </c>
      <c r="D128" s="5" t="str">
        <f>"林琳"</f>
        <v>林琳</v>
      </c>
      <c r="E128" s="5" t="str">
        <f>"女"</f>
        <v>女</v>
      </c>
    </row>
    <row r="129" spans="1:5" ht="30" customHeight="1">
      <c r="A129" s="5">
        <v>127</v>
      </c>
      <c r="B129" s="5" t="str">
        <f>"29402021050118350669350"</f>
        <v>29402021050118350669350</v>
      </c>
      <c r="C129" s="5" t="s">
        <v>19</v>
      </c>
      <c r="D129" s="5" t="str">
        <f>"符步科"</f>
        <v>符步科</v>
      </c>
      <c r="E129" s="5" t="str">
        <f>"男"</f>
        <v>男</v>
      </c>
    </row>
    <row r="130" spans="1:5" ht="30" customHeight="1">
      <c r="A130" s="5">
        <v>128</v>
      </c>
      <c r="B130" s="5" t="str">
        <f>"29402021050119205769373"</f>
        <v>29402021050119205769373</v>
      </c>
      <c r="C130" s="5" t="s">
        <v>19</v>
      </c>
      <c r="D130" s="5" t="str">
        <f>"陈一然"</f>
        <v>陈一然</v>
      </c>
      <c r="E130" s="5" t="str">
        <f aca="true" t="shared" si="5" ref="E130:E136">"女"</f>
        <v>女</v>
      </c>
    </row>
    <row r="131" spans="1:5" ht="30" customHeight="1">
      <c r="A131" s="5">
        <v>129</v>
      </c>
      <c r="B131" s="5" t="str">
        <f>"29402021050120261269417"</f>
        <v>29402021050120261269417</v>
      </c>
      <c r="C131" s="5" t="s">
        <v>19</v>
      </c>
      <c r="D131" s="5" t="str">
        <f>"吴月娥"</f>
        <v>吴月娥</v>
      </c>
      <c r="E131" s="5" t="str">
        <f t="shared" si="5"/>
        <v>女</v>
      </c>
    </row>
    <row r="132" spans="1:5" ht="30" customHeight="1">
      <c r="A132" s="5">
        <v>130</v>
      </c>
      <c r="B132" s="5" t="str">
        <f>"29402021050122282169500"</f>
        <v>29402021050122282169500</v>
      </c>
      <c r="C132" s="5" t="s">
        <v>19</v>
      </c>
      <c r="D132" s="5" t="str">
        <f>"符海丽"</f>
        <v>符海丽</v>
      </c>
      <c r="E132" s="5" t="str">
        <f t="shared" si="5"/>
        <v>女</v>
      </c>
    </row>
    <row r="133" spans="1:5" ht="30" customHeight="1">
      <c r="A133" s="5">
        <v>131</v>
      </c>
      <c r="B133" s="5" t="str">
        <f>"29402021050123555469542"</f>
        <v>29402021050123555469542</v>
      </c>
      <c r="C133" s="5" t="s">
        <v>19</v>
      </c>
      <c r="D133" s="5" t="str">
        <f>"符景暧"</f>
        <v>符景暧</v>
      </c>
      <c r="E133" s="5" t="str">
        <f t="shared" si="5"/>
        <v>女</v>
      </c>
    </row>
    <row r="134" spans="1:5" ht="30" customHeight="1">
      <c r="A134" s="5">
        <v>132</v>
      </c>
      <c r="B134" s="5" t="str">
        <f>"29402021050201305469552"</f>
        <v>29402021050201305469552</v>
      </c>
      <c r="C134" s="5" t="s">
        <v>19</v>
      </c>
      <c r="D134" s="5" t="str">
        <f>"黎玉楼"</f>
        <v>黎玉楼</v>
      </c>
      <c r="E134" s="5" t="str">
        <f t="shared" si="5"/>
        <v>女</v>
      </c>
    </row>
    <row r="135" spans="1:5" ht="30" customHeight="1">
      <c r="A135" s="5">
        <v>133</v>
      </c>
      <c r="B135" s="5" t="str">
        <f>"29402021050212164969712"</f>
        <v>29402021050212164969712</v>
      </c>
      <c r="C135" s="5" t="s">
        <v>19</v>
      </c>
      <c r="D135" s="5" t="str">
        <f>"李丽英"</f>
        <v>李丽英</v>
      </c>
      <c r="E135" s="5" t="str">
        <f t="shared" si="5"/>
        <v>女</v>
      </c>
    </row>
    <row r="136" spans="1:5" ht="30" customHeight="1">
      <c r="A136" s="5">
        <v>134</v>
      </c>
      <c r="B136" s="5" t="str">
        <f>"29402021050214465369799"</f>
        <v>29402021050214465369799</v>
      </c>
      <c r="C136" s="5" t="s">
        <v>19</v>
      </c>
      <c r="D136" s="5" t="str">
        <f>"朱定娟"</f>
        <v>朱定娟</v>
      </c>
      <c r="E136" s="5" t="str">
        <f t="shared" si="5"/>
        <v>女</v>
      </c>
    </row>
    <row r="137" spans="1:5" ht="30" customHeight="1">
      <c r="A137" s="5">
        <v>135</v>
      </c>
      <c r="B137" s="5" t="str">
        <f>"29402021050215324669829"</f>
        <v>29402021050215324669829</v>
      </c>
      <c r="C137" s="5" t="s">
        <v>19</v>
      </c>
      <c r="D137" s="5" t="str">
        <f>"符瑞"</f>
        <v>符瑞</v>
      </c>
      <c r="E137" s="5" t="str">
        <f>"男"</f>
        <v>男</v>
      </c>
    </row>
    <row r="138" spans="1:5" ht="30" customHeight="1">
      <c r="A138" s="5">
        <v>136</v>
      </c>
      <c r="B138" s="5" t="str">
        <f>"29402021050218104069925"</f>
        <v>29402021050218104069925</v>
      </c>
      <c r="C138" s="5" t="s">
        <v>19</v>
      </c>
      <c r="D138" s="5" t="str">
        <f>"郑金伦"</f>
        <v>郑金伦</v>
      </c>
      <c r="E138" s="5" t="str">
        <f aca="true" t="shared" si="6" ref="E138:E143">"女"</f>
        <v>女</v>
      </c>
    </row>
    <row r="139" spans="1:5" ht="30" customHeight="1">
      <c r="A139" s="5">
        <v>137</v>
      </c>
      <c r="B139" s="5" t="str">
        <f>"29402021050221501070030"</f>
        <v>29402021050221501070030</v>
      </c>
      <c r="C139" s="5" t="s">
        <v>19</v>
      </c>
      <c r="D139" s="5" t="str">
        <f>"吴海妃"</f>
        <v>吴海妃</v>
      </c>
      <c r="E139" s="5" t="str">
        <f t="shared" si="6"/>
        <v>女</v>
      </c>
    </row>
    <row r="140" spans="1:5" ht="30" customHeight="1">
      <c r="A140" s="5">
        <v>138</v>
      </c>
      <c r="B140" s="5" t="str">
        <f>"29402021050222275270046"</f>
        <v>29402021050222275270046</v>
      </c>
      <c r="C140" s="5" t="s">
        <v>19</v>
      </c>
      <c r="D140" s="5" t="str">
        <f>"郑惠秋"</f>
        <v>郑惠秋</v>
      </c>
      <c r="E140" s="5" t="str">
        <f t="shared" si="6"/>
        <v>女</v>
      </c>
    </row>
    <row r="141" spans="1:5" ht="30" customHeight="1">
      <c r="A141" s="5">
        <v>139</v>
      </c>
      <c r="B141" s="5" t="str">
        <f>"29402021050317104170400"</f>
        <v>29402021050317104170400</v>
      </c>
      <c r="C141" s="5" t="s">
        <v>19</v>
      </c>
      <c r="D141" s="5" t="str">
        <f>"刘玉熊"</f>
        <v>刘玉熊</v>
      </c>
      <c r="E141" s="5" t="str">
        <f t="shared" si="6"/>
        <v>女</v>
      </c>
    </row>
    <row r="142" spans="1:5" ht="30" customHeight="1">
      <c r="A142" s="5">
        <v>140</v>
      </c>
      <c r="B142" s="5" t="str">
        <f>"29402021050318454870457"</f>
        <v>29402021050318454870457</v>
      </c>
      <c r="C142" s="5" t="s">
        <v>19</v>
      </c>
      <c r="D142" s="5" t="str">
        <f>"吴泽颖"</f>
        <v>吴泽颖</v>
      </c>
      <c r="E142" s="5" t="str">
        <f t="shared" si="6"/>
        <v>女</v>
      </c>
    </row>
    <row r="143" spans="1:5" ht="30" customHeight="1">
      <c r="A143" s="5">
        <v>141</v>
      </c>
      <c r="B143" s="5" t="str">
        <f>"29402021050319194870481"</f>
        <v>29402021050319194870481</v>
      </c>
      <c r="C143" s="5" t="s">
        <v>19</v>
      </c>
      <c r="D143" s="5" t="str">
        <f>"羊赞秀"</f>
        <v>羊赞秀</v>
      </c>
      <c r="E143" s="5" t="str">
        <f t="shared" si="6"/>
        <v>女</v>
      </c>
    </row>
    <row r="144" spans="1:5" ht="30" customHeight="1">
      <c r="A144" s="5">
        <v>142</v>
      </c>
      <c r="B144" s="5" t="str">
        <f>"29402021050321053070554"</f>
        <v>29402021050321053070554</v>
      </c>
      <c r="C144" s="5" t="s">
        <v>19</v>
      </c>
      <c r="D144" s="5" t="str">
        <f>"赖成川"</f>
        <v>赖成川</v>
      </c>
      <c r="E144" s="5" t="str">
        <f>"男"</f>
        <v>男</v>
      </c>
    </row>
    <row r="145" spans="1:5" ht="30" customHeight="1">
      <c r="A145" s="5">
        <v>143</v>
      </c>
      <c r="B145" s="5" t="str">
        <f>"29402021050413570170875"</f>
        <v>29402021050413570170875</v>
      </c>
      <c r="C145" s="5" t="s">
        <v>19</v>
      </c>
      <c r="D145" s="5" t="str">
        <f>"李永强"</f>
        <v>李永强</v>
      </c>
      <c r="E145" s="5" t="str">
        <f>"男"</f>
        <v>男</v>
      </c>
    </row>
    <row r="146" spans="1:5" ht="30" customHeight="1">
      <c r="A146" s="5">
        <v>144</v>
      </c>
      <c r="B146" s="5" t="str">
        <f>"29402021050422450171239"</f>
        <v>29402021050422450171239</v>
      </c>
      <c r="C146" s="5" t="s">
        <v>19</v>
      </c>
      <c r="D146" s="5" t="str">
        <f>"赵甜"</f>
        <v>赵甜</v>
      </c>
      <c r="E146" s="5" t="str">
        <f>"女"</f>
        <v>女</v>
      </c>
    </row>
    <row r="147" spans="1:5" ht="30" customHeight="1">
      <c r="A147" s="5">
        <v>145</v>
      </c>
      <c r="B147" s="5" t="str">
        <f>"29402021050423202771268"</f>
        <v>29402021050423202771268</v>
      </c>
      <c r="C147" s="5" t="s">
        <v>19</v>
      </c>
      <c r="D147" s="5" t="str">
        <f>"郑高萍"</f>
        <v>郑高萍</v>
      </c>
      <c r="E147" s="5" t="str">
        <f>"女"</f>
        <v>女</v>
      </c>
    </row>
    <row r="148" spans="1:5" ht="30" customHeight="1">
      <c r="A148" s="5">
        <v>146</v>
      </c>
      <c r="B148" s="5" t="str">
        <f>"29402021050509404971385"</f>
        <v>29402021050509404971385</v>
      </c>
      <c r="C148" s="5" t="s">
        <v>19</v>
      </c>
      <c r="D148" s="5" t="str">
        <f>"符东扬"</f>
        <v>符东扬</v>
      </c>
      <c r="E148" s="5" t="str">
        <f>"男"</f>
        <v>男</v>
      </c>
    </row>
    <row r="149" spans="1:5" ht="30" customHeight="1">
      <c r="A149" s="5">
        <v>147</v>
      </c>
      <c r="B149" s="5" t="str">
        <f>"29402021050514413371704"</f>
        <v>29402021050514413371704</v>
      </c>
      <c r="C149" s="5" t="s">
        <v>19</v>
      </c>
      <c r="D149" s="5" t="str">
        <f>"唐子东"</f>
        <v>唐子东</v>
      </c>
      <c r="E149" s="5" t="str">
        <f>"男"</f>
        <v>男</v>
      </c>
    </row>
    <row r="150" spans="1:5" ht="30" customHeight="1">
      <c r="A150" s="5">
        <v>148</v>
      </c>
      <c r="B150" s="5" t="str">
        <f>"29402021050517201171870"</f>
        <v>29402021050517201171870</v>
      </c>
      <c r="C150" s="5" t="s">
        <v>19</v>
      </c>
      <c r="D150" s="5" t="str">
        <f>"李世莲"</f>
        <v>李世莲</v>
      </c>
      <c r="E150" s="5" t="str">
        <f>"女"</f>
        <v>女</v>
      </c>
    </row>
    <row r="151" spans="1:5" ht="30" customHeight="1">
      <c r="A151" s="5">
        <v>149</v>
      </c>
      <c r="B151" s="5" t="str">
        <f>"29402021050520351872062"</f>
        <v>29402021050520351872062</v>
      </c>
      <c r="C151" s="5" t="s">
        <v>19</v>
      </c>
      <c r="D151" s="5" t="str">
        <f>"邢其荷"</f>
        <v>邢其荷</v>
      </c>
      <c r="E151" s="5" t="str">
        <f>"女"</f>
        <v>女</v>
      </c>
    </row>
    <row r="152" spans="1:5" ht="30" customHeight="1">
      <c r="A152" s="5">
        <v>150</v>
      </c>
      <c r="B152" s="5" t="str">
        <f>"29402021050520420072069"</f>
        <v>29402021050520420072069</v>
      </c>
      <c r="C152" s="5" t="s">
        <v>19</v>
      </c>
      <c r="D152" s="5" t="str">
        <f>"陈家彩"</f>
        <v>陈家彩</v>
      </c>
      <c r="E152" s="5" t="str">
        <f>"女"</f>
        <v>女</v>
      </c>
    </row>
    <row r="153" spans="1:5" ht="30" customHeight="1">
      <c r="A153" s="5">
        <v>151</v>
      </c>
      <c r="B153" s="5" t="str">
        <f>"29402021050521120572103"</f>
        <v>29402021050521120572103</v>
      </c>
      <c r="C153" s="5" t="s">
        <v>19</v>
      </c>
      <c r="D153" s="5" t="str">
        <f>"符神倬"</f>
        <v>符神倬</v>
      </c>
      <c r="E153" s="5" t="str">
        <f>"男"</f>
        <v>男</v>
      </c>
    </row>
    <row r="154" spans="1:5" ht="30" customHeight="1">
      <c r="A154" s="5">
        <v>152</v>
      </c>
      <c r="B154" s="5" t="str">
        <f>"29402021050522445972235"</f>
        <v>29402021050522445972235</v>
      </c>
      <c r="C154" s="5" t="s">
        <v>19</v>
      </c>
      <c r="D154" s="5" t="str">
        <f>"车进平"</f>
        <v>车进平</v>
      </c>
      <c r="E154" s="5" t="str">
        <f>"女"</f>
        <v>女</v>
      </c>
    </row>
    <row r="155" spans="1:5" ht="30" customHeight="1">
      <c r="A155" s="5">
        <v>153</v>
      </c>
      <c r="B155" s="5" t="str">
        <f>"29402021050600223872310"</f>
        <v>29402021050600223872310</v>
      </c>
      <c r="C155" s="5" t="s">
        <v>19</v>
      </c>
      <c r="D155" s="5" t="str">
        <f>"梁玲玲"</f>
        <v>梁玲玲</v>
      </c>
      <c r="E155" s="5" t="str">
        <f>"女"</f>
        <v>女</v>
      </c>
    </row>
    <row r="156" spans="1:5" ht="30" customHeight="1">
      <c r="A156" s="5">
        <v>154</v>
      </c>
      <c r="B156" s="5" t="str">
        <f>"29402021050610514573718"</f>
        <v>29402021050610514573718</v>
      </c>
      <c r="C156" s="5" t="s">
        <v>19</v>
      </c>
      <c r="D156" s="5" t="str">
        <f>"齐嘉乐"</f>
        <v>齐嘉乐</v>
      </c>
      <c r="E156" s="5" t="str">
        <f>"男"</f>
        <v>男</v>
      </c>
    </row>
    <row r="157" spans="1:5" ht="30" customHeight="1">
      <c r="A157" s="5">
        <v>155</v>
      </c>
      <c r="B157" s="5" t="str">
        <f>"29402021050611472974087"</f>
        <v>29402021050611472974087</v>
      </c>
      <c r="C157" s="5" t="s">
        <v>19</v>
      </c>
      <c r="D157" s="5" t="str">
        <f>"万丽虹"</f>
        <v>万丽虹</v>
      </c>
      <c r="E157" s="5" t="str">
        <f aca="true" t="shared" si="7" ref="E157:E175">"女"</f>
        <v>女</v>
      </c>
    </row>
    <row r="158" spans="1:5" ht="30" customHeight="1">
      <c r="A158" s="5">
        <v>156</v>
      </c>
      <c r="B158" s="5" t="str">
        <f>"29402021050615060774973"</f>
        <v>29402021050615060774973</v>
      </c>
      <c r="C158" s="5" t="s">
        <v>19</v>
      </c>
      <c r="D158" s="5" t="str">
        <f>"张雪"</f>
        <v>张雪</v>
      </c>
      <c r="E158" s="5" t="str">
        <f t="shared" si="7"/>
        <v>女</v>
      </c>
    </row>
    <row r="159" spans="1:5" ht="30" customHeight="1">
      <c r="A159" s="5">
        <v>157</v>
      </c>
      <c r="B159" s="5" t="str">
        <f>"29402021050615064974976"</f>
        <v>29402021050615064974976</v>
      </c>
      <c r="C159" s="5" t="s">
        <v>19</v>
      </c>
      <c r="D159" s="5" t="str">
        <f>"李林风"</f>
        <v>李林风</v>
      </c>
      <c r="E159" s="5" t="str">
        <f t="shared" si="7"/>
        <v>女</v>
      </c>
    </row>
    <row r="160" spans="1:5" ht="30" customHeight="1">
      <c r="A160" s="5">
        <v>158</v>
      </c>
      <c r="B160" s="5" t="str">
        <f>"29402021050616073775269"</f>
        <v>29402021050616073775269</v>
      </c>
      <c r="C160" s="5" t="s">
        <v>19</v>
      </c>
      <c r="D160" s="5" t="str">
        <f>"  王吉利"</f>
        <v>  王吉利</v>
      </c>
      <c r="E160" s="5" t="str">
        <f t="shared" si="7"/>
        <v>女</v>
      </c>
    </row>
    <row r="161" spans="1:5" ht="30" customHeight="1">
      <c r="A161" s="5">
        <v>159</v>
      </c>
      <c r="B161" s="5" t="str">
        <f>"29402021050617360575656"</f>
        <v>29402021050617360575656</v>
      </c>
      <c r="C161" s="5" t="s">
        <v>19</v>
      </c>
      <c r="D161" s="5" t="str">
        <f>"李微玉"</f>
        <v>李微玉</v>
      </c>
      <c r="E161" s="5" t="str">
        <f t="shared" si="7"/>
        <v>女</v>
      </c>
    </row>
    <row r="162" spans="1:5" ht="30" customHeight="1">
      <c r="A162" s="5">
        <v>160</v>
      </c>
      <c r="B162" s="5" t="str">
        <f>"29402021050617592975733"</f>
        <v>29402021050617592975733</v>
      </c>
      <c r="C162" s="5" t="s">
        <v>19</v>
      </c>
      <c r="D162" s="5" t="str">
        <f>"周乾萍"</f>
        <v>周乾萍</v>
      </c>
      <c r="E162" s="5" t="str">
        <f t="shared" si="7"/>
        <v>女</v>
      </c>
    </row>
    <row r="163" spans="1:5" ht="30" customHeight="1">
      <c r="A163" s="5">
        <v>161</v>
      </c>
      <c r="B163" s="5" t="str">
        <f>"29402021050708025776523"</f>
        <v>29402021050708025776523</v>
      </c>
      <c r="C163" s="5" t="s">
        <v>19</v>
      </c>
      <c r="D163" s="5" t="str">
        <f>"苏丹丹"</f>
        <v>苏丹丹</v>
      </c>
      <c r="E163" s="5" t="str">
        <f t="shared" si="7"/>
        <v>女</v>
      </c>
    </row>
    <row r="164" spans="1:5" ht="30" customHeight="1">
      <c r="A164" s="5">
        <v>162</v>
      </c>
      <c r="B164" s="5" t="str">
        <f>"29402021050709060576656"</f>
        <v>29402021050709060576656</v>
      </c>
      <c r="C164" s="5" t="s">
        <v>19</v>
      </c>
      <c r="D164" s="5" t="str">
        <f>"云欣茹"</f>
        <v>云欣茹</v>
      </c>
      <c r="E164" s="5" t="str">
        <f t="shared" si="7"/>
        <v>女</v>
      </c>
    </row>
    <row r="165" spans="1:5" ht="30" customHeight="1">
      <c r="A165" s="5">
        <v>163</v>
      </c>
      <c r="B165" s="5" t="str">
        <f>"29402021050709344376793"</f>
        <v>29402021050709344376793</v>
      </c>
      <c r="C165" s="5" t="s">
        <v>19</v>
      </c>
      <c r="D165" s="5" t="str">
        <f>"刘淑静"</f>
        <v>刘淑静</v>
      </c>
      <c r="E165" s="5" t="str">
        <f t="shared" si="7"/>
        <v>女</v>
      </c>
    </row>
    <row r="166" spans="1:5" ht="30" customHeight="1">
      <c r="A166" s="5">
        <v>164</v>
      </c>
      <c r="B166" s="5" t="str">
        <f>"29402021050709562876884"</f>
        <v>29402021050709562876884</v>
      </c>
      <c r="C166" s="5" t="s">
        <v>19</v>
      </c>
      <c r="D166" s="5" t="str">
        <f>"李明莹"</f>
        <v>李明莹</v>
      </c>
      <c r="E166" s="5" t="str">
        <f t="shared" si="7"/>
        <v>女</v>
      </c>
    </row>
    <row r="167" spans="1:5" ht="30" customHeight="1">
      <c r="A167" s="5">
        <v>165</v>
      </c>
      <c r="B167" s="5" t="str">
        <f>"29402021050711291577239"</f>
        <v>29402021050711291577239</v>
      </c>
      <c r="C167" s="5" t="s">
        <v>19</v>
      </c>
      <c r="D167" s="5" t="str">
        <f>"陈善楼"</f>
        <v>陈善楼</v>
      </c>
      <c r="E167" s="5" t="str">
        <f t="shared" si="7"/>
        <v>女</v>
      </c>
    </row>
    <row r="168" spans="1:5" ht="30" customHeight="1">
      <c r="A168" s="5">
        <v>166</v>
      </c>
      <c r="B168" s="5" t="str">
        <f>"29402021050716511377967"</f>
        <v>29402021050716511377967</v>
      </c>
      <c r="C168" s="5" t="s">
        <v>19</v>
      </c>
      <c r="D168" s="5" t="str">
        <f>"万超艳"</f>
        <v>万超艳</v>
      </c>
      <c r="E168" s="5" t="str">
        <f t="shared" si="7"/>
        <v>女</v>
      </c>
    </row>
    <row r="169" spans="1:5" ht="30" customHeight="1">
      <c r="A169" s="5">
        <v>167</v>
      </c>
      <c r="B169" s="5" t="str">
        <f>"29402021050718052878121"</f>
        <v>29402021050718052878121</v>
      </c>
      <c r="C169" s="5" t="s">
        <v>19</v>
      </c>
      <c r="D169" s="5" t="str">
        <f>"何芳"</f>
        <v>何芳</v>
      </c>
      <c r="E169" s="5" t="str">
        <f t="shared" si="7"/>
        <v>女</v>
      </c>
    </row>
    <row r="170" spans="1:5" ht="30" customHeight="1">
      <c r="A170" s="5">
        <v>168</v>
      </c>
      <c r="B170" s="5" t="str">
        <f>"29402021050718142278132"</f>
        <v>29402021050718142278132</v>
      </c>
      <c r="C170" s="5" t="s">
        <v>19</v>
      </c>
      <c r="D170" s="5" t="str">
        <f>"吴金花"</f>
        <v>吴金花</v>
      </c>
      <c r="E170" s="5" t="str">
        <f t="shared" si="7"/>
        <v>女</v>
      </c>
    </row>
    <row r="171" spans="1:5" ht="30" customHeight="1">
      <c r="A171" s="5">
        <v>169</v>
      </c>
      <c r="B171" s="5" t="str">
        <f>"29402021050811251979421"</f>
        <v>29402021050811251979421</v>
      </c>
      <c r="C171" s="5" t="s">
        <v>19</v>
      </c>
      <c r="D171" s="5" t="str">
        <f>"吴井侬"</f>
        <v>吴井侬</v>
      </c>
      <c r="E171" s="5" t="str">
        <f t="shared" si="7"/>
        <v>女</v>
      </c>
    </row>
    <row r="172" spans="1:5" ht="30" customHeight="1">
      <c r="A172" s="5">
        <v>170</v>
      </c>
      <c r="B172" s="5" t="str">
        <f>"29402021050812340179540"</f>
        <v>29402021050812340179540</v>
      </c>
      <c r="C172" s="5" t="s">
        <v>19</v>
      </c>
      <c r="D172" s="5" t="str">
        <f>"许二妃"</f>
        <v>许二妃</v>
      </c>
      <c r="E172" s="5" t="str">
        <f t="shared" si="7"/>
        <v>女</v>
      </c>
    </row>
    <row r="173" spans="1:5" ht="30" customHeight="1">
      <c r="A173" s="5">
        <v>171</v>
      </c>
      <c r="B173" s="5" t="str">
        <f>"29402021050818032680090"</f>
        <v>29402021050818032680090</v>
      </c>
      <c r="C173" s="5" t="s">
        <v>19</v>
      </c>
      <c r="D173" s="5" t="str">
        <f>"吴献婷"</f>
        <v>吴献婷</v>
      </c>
      <c r="E173" s="5" t="str">
        <f t="shared" si="7"/>
        <v>女</v>
      </c>
    </row>
    <row r="174" spans="1:5" ht="30" customHeight="1">
      <c r="A174" s="5">
        <v>172</v>
      </c>
      <c r="B174" s="5" t="str">
        <f>"29402021050818242180114"</f>
        <v>29402021050818242180114</v>
      </c>
      <c r="C174" s="5" t="s">
        <v>19</v>
      </c>
      <c r="D174" s="5" t="str">
        <f>"唐茂彩"</f>
        <v>唐茂彩</v>
      </c>
      <c r="E174" s="5" t="str">
        <f t="shared" si="7"/>
        <v>女</v>
      </c>
    </row>
    <row r="175" spans="1:5" ht="30" customHeight="1">
      <c r="A175" s="5">
        <v>173</v>
      </c>
      <c r="B175" s="5" t="str">
        <f>"29402021050819522480192"</f>
        <v>29402021050819522480192</v>
      </c>
      <c r="C175" s="5" t="s">
        <v>19</v>
      </c>
      <c r="D175" s="5" t="str">
        <f>"高凤彩"</f>
        <v>高凤彩</v>
      </c>
      <c r="E175" s="5" t="str">
        <f t="shared" si="7"/>
        <v>女</v>
      </c>
    </row>
    <row r="176" spans="1:5" ht="30" customHeight="1">
      <c r="A176" s="5">
        <v>174</v>
      </c>
      <c r="B176" s="5" t="str">
        <f>"29402021050901411780435"</f>
        <v>29402021050901411780435</v>
      </c>
      <c r="C176" s="5" t="s">
        <v>19</v>
      </c>
      <c r="D176" s="5" t="str">
        <f>"王宇翔"</f>
        <v>王宇翔</v>
      </c>
      <c r="E176" s="5" t="str">
        <f>"男"</f>
        <v>男</v>
      </c>
    </row>
    <row r="177" spans="1:5" ht="30" customHeight="1">
      <c r="A177" s="5">
        <v>175</v>
      </c>
      <c r="B177" s="5" t="str">
        <f>"29402021050902505780439"</f>
        <v>29402021050902505780439</v>
      </c>
      <c r="C177" s="5" t="s">
        <v>19</v>
      </c>
      <c r="D177" s="5" t="str">
        <f>"谭苑莎"</f>
        <v>谭苑莎</v>
      </c>
      <c r="E177" s="5" t="str">
        <f aca="true" t="shared" si="8" ref="E177:E188">"女"</f>
        <v>女</v>
      </c>
    </row>
    <row r="178" spans="1:5" ht="30" customHeight="1">
      <c r="A178" s="5">
        <v>176</v>
      </c>
      <c r="B178" s="5" t="str">
        <f>"29402021050908144180493"</f>
        <v>29402021050908144180493</v>
      </c>
      <c r="C178" s="5" t="s">
        <v>19</v>
      </c>
      <c r="D178" s="5" t="str">
        <f>"吴庭淑"</f>
        <v>吴庭淑</v>
      </c>
      <c r="E178" s="5" t="str">
        <f t="shared" si="8"/>
        <v>女</v>
      </c>
    </row>
    <row r="179" spans="1:5" ht="30" customHeight="1">
      <c r="A179" s="5">
        <v>177</v>
      </c>
      <c r="B179" s="5" t="str">
        <f>"29402021050911322480856"</f>
        <v>29402021050911322480856</v>
      </c>
      <c r="C179" s="5" t="s">
        <v>19</v>
      </c>
      <c r="D179" s="5" t="str">
        <f>"郭金乾"</f>
        <v>郭金乾</v>
      </c>
      <c r="E179" s="5" t="str">
        <f t="shared" si="8"/>
        <v>女</v>
      </c>
    </row>
    <row r="180" spans="1:5" ht="30" customHeight="1">
      <c r="A180" s="5">
        <v>178</v>
      </c>
      <c r="B180" s="5" t="str">
        <f>"29402021050919085681670"</f>
        <v>29402021050919085681670</v>
      </c>
      <c r="C180" s="5" t="s">
        <v>19</v>
      </c>
      <c r="D180" s="5" t="str">
        <f>"符鲜花"</f>
        <v>符鲜花</v>
      </c>
      <c r="E180" s="5" t="str">
        <f t="shared" si="8"/>
        <v>女</v>
      </c>
    </row>
    <row r="181" spans="1:5" ht="30" customHeight="1">
      <c r="A181" s="5">
        <v>179</v>
      </c>
      <c r="B181" s="5" t="str">
        <f>"29402021051001274382322"</f>
        <v>29402021051001274382322</v>
      </c>
      <c r="C181" s="5" t="s">
        <v>19</v>
      </c>
      <c r="D181" s="5" t="str">
        <f>"洪金美"</f>
        <v>洪金美</v>
      </c>
      <c r="E181" s="5" t="str">
        <f t="shared" si="8"/>
        <v>女</v>
      </c>
    </row>
    <row r="182" spans="1:5" ht="30" customHeight="1">
      <c r="A182" s="5">
        <v>180</v>
      </c>
      <c r="B182" s="5" t="str">
        <f>"29402021051015190685626"</f>
        <v>29402021051015190685626</v>
      </c>
      <c r="C182" s="5" t="s">
        <v>19</v>
      </c>
      <c r="D182" s="5" t="str">
        <f>"陈长保"</f>
        <v>陈长保</v>
      </c>
      <c r="E182" s="5" t="str">
        <f t="shared" si="8"/>
        <v>女</v>
      </c>
    </row>
    <row r="183" spans="1:5" ht="30" customHeight="1">
      <c r="A183" s="5">
        <v>181</v>
      </c>
      <c r="B183" s="5" t="str">
        <f>"29402021051023164588021"</f>
        <v>29402021051023164588021</v>
      </c>
      <c r="C183" s="5" t="s">
        <v>19</v>
      </c>
      <c r="D183" s="5" t="str">
        <f>"黄庆宽"</f>
        <v>黄庆宽</v>
      </c>
      <c r="E183" s="5" t="str">
        <f t="shared" si="8"/>
        <v>女</v>
      </c>
    </row>
    <row r="184" spans="1:5" ht="30" customHeight="1">
      <c r="A184" s="5">
        <v>182</v>
      </c>
      <c r="B184" s="5" t="str">
        <f>"29402021051120224690780"</f>
        <v>29402021051120224690780</v>
      </c>
      <c r="C184" s="5" t="s">
        <v>19</v>
      </c>
      <c r="D184" s="5" t="str">
        <f>"赵天娇"</f>
        <v>赵天娇</v>
      </c>
      <c r="E184" s="5" t="str">
        <f t="shared" si="8"/>
        <v>女</v>
      </c>
    </row>
    <row r="185" spans="1:5" ht="30" customHeight="1">
      <c r="A185" s="5">
        <v>183</v>
      </c>
      <c r="B185" s="5" t="str">
        <f>"29402021051202282291399"</f>
        <v>29402021051202282291399</v>
      </c>
      <c r="C185" s="5" t="s">
        <v>19</v>
      </c>
      <c r="D185" s="5" t="str">
        <f>"王美萍"</f>
        <v>王美萍</v>
      </c>
      <c r="E185" s="5" t="str">
        <f t="shared" si="8"/>
        <v>女</v>
      </c>
    </row>
    <row r="186" spans="1:5" ht="30" customHeight="1">
      <c r="A186" s="5">
        <v>184</v>
      </c>
      <c r="B186" s="5" t="str">
        <f>"29402021051203452091404"</f>
        <v>29402021051203452091404</v>
      </c>
      <c r="C186" s="5" t="s">
        <v>19</v>
      </c>
      <c r="D186" s="5" t="str">
        <f>"何秦昊"</f>
        <v>何秦昊</v>
      </c>
      <c r="E186" s="5" t="str">
        <f t="shared" si="8"/>
        <v>女</v>
      </c>
    </row>
    <row r="187" spans="1:5" ht="30" customHeight="1">
      <c r="A187" s="5">
        <v>185</v>
      </c>
      <c r="B187" s="5" t="str">
        <f>"29402021051221010893836"</f>
        <v>29402021051221010893836</v>
      </c>
      <c r="C187" s="5" t="s">
        <v>19</v>
      </c>
      <c r="D187" s="5" t="str">
        <f>"陈乾尾"</f>
        <v>陈乾尾</v>
      </c>
      <c r="E187" s="5" t="str">
        <f t="shared" si="8"/>
        <v>女</v>
      </c>
    </row>
    <row r="188" spans="1:5" ht="30" customHeight="1">
      <c r="A188" s="5">
        <v>186</v>
      </c>
      <c r="B188" s="5" t="str">
        <f>"29402021051318022595688"</f>
        <v>29402021051318022595688</v>
      </c>
      <c r="C188" s="5" t="s">
        <v>19</v>
      </c>
      <c r="D188" s="5" t="str">
        <f>"刘谷山"</f>
        <v>刘谷山</v>
      </c>
      <c r="E188" s="5" t="str">
        <f t="shared" si="8"/>
        <v>女</v>
      </c>
    </row>
    <row r="189" spans="1:5" ht="30" customHeight="1">
      <c r="A189" s="5">
        <v>187</v>
      </c>
      <c r="B189" s="5" t="str">
        <f>"29402021051319492895894"</f>
        <v>29402021051319492895894</v>
      </c>
      <c r="C189" s="5" t="s">
        <v>19</v>
      </c>
      <c r="D189" s="5" t="str">
        <f>"李万镝"</f>
        <v>李万镝</v>
      </c>
      <c r="E189" s="5" t="str">
        <f>"男"</f>
        <v>男</v>
      </c>
    </row>
    <row r="190" spans="1:5" ht="30" customHeight="1">
      <c r="A190" s="5">
        <v>188</v>
      </c>
      <c r="B190" s="5" t="str">
        <f>"29402021051415411797352"</f>
        <v>29402021051415411797352</v>
      </c>
      <c r="C190" s="5" t="s">
        <v>19</v>
      </c>
      <c r="D190" s="5" t="str">
        <f>"邢开珠"</f>
        <v>邢开珠</v>
      </c>
      <c r="E190" s="5" t="str">
        <f>"女"</f>
        <v>女</v>
      </c>
    </row>
    <row r="191" spans="1:5" ht="30" customHeight="1">
      <c r="A191" s="5">
        <v>189</v>
      </c>
      <c r="B191" s="5" t="str">
        <f>"29402021051610131799567"</f>
        <v>29402021051610131799567</v>
      </c>
      <c r="C191" s="5" t="s">
        <v>19</v>
      </c>
      <c r="D191" s="5" t="str">
        <f>"何爱花"</f>
        <v>何爱花</v>
      </c>
      <c r="E191" s="5" t="str">
        <f>"女"</f>
        <v>女</v>
      </c>
    </row>
    <row r="192" spans="1:5" ht="30" customHeight="1">
      <c r="A192" s="5">
        <v>190</v>
      </c>
      <c r="B192" s="5" t="str">
        <f>"29402021051615404599803"</f>
        <v>29402021051615404599803</v>
      </c>
      <c r="C192" s="5" t="s">
        <v>19</v>
      </c>
      <c r="D192" s="5" t="str">
        <f>"邵建彩"</f>
        <v>邵建彩</v>
      </c>
      <c r="E192" s="5" t="str">
        <f>"女"</f>
        <v>女</v>
      </c>
    </row>
    <row r="193" spans="1:5" ht="30" customHeight="1">
      <c r="A193" s="5">
        <v>191</v>
      </c>
      <c r="B193" s="5" t="str">
        <f>"294020210517135548100285"</f>
        <v>294020210517135548100285</v>
      </c>
      <c r="C193" s="5" t="s">
        <v>19</v>
      </c>
      <c r="D193" s="5" t="str">
        <f>"蔡炜君"</f>
        <v>蔡炜君</v>
      </c>
      <c r="E193" s="5" t="str">
        <f>"男"</f>
        <v>男</v>
      </c>
    </row>
    <row r="194" spans="1:5" ht="30" customHeight="1">
      <c r="A194" s="5">
        <v>192</v>
      </c>
      <c r="B194" s="5" t="str">
        <f>"294020210517150124100327"</f>
        <v>294020210517150124100327</v>
      </c>
      <c r="C194" s="5" t="s">
        <v>19</v>
      </c>
      <c r="D194" s="5" t="str">
        <f>"李雪丽"</f>
        <v>李雪丽</v>
      </c>
      <c r="E194" s="5" t="str">
        <f>"女"</f>
        <v>女</v>
      </c>
    </row>
    <row r="195" spans="1:5" ht="30" customHeight="1">
      <c r="A195" s="5">
        <v>193</v>
      </c>
      <c r="B195" s="5" t="str">
        <f>"294020210517220316100600"</f>
        <v>294020210517220316100600</v>
      </c>
      <c r="C195" s="5" t="s">
        <v>19</v>
      </c>
      <c r="D195" s="5" t="str">
        <f>"邓俊盛"</f>
        <v>邓俊盛</v>
      </c>
      <c r="E195" s="5" t="str">
        <f>"男"</f>
        <v>男</v>
      </c>
    </row>
    <row r="196" spans="1:5" ht="30" customHeight="1">
      <c r="A196" s="5">
        <v>194</v>
      </c>
      <c r="B196" s="5" t="str">
        <f>"294020210518232700102086"</f>
        <v>294020210518232700102086</v>
      </c>
      <c r="C196" s="5" t="s">
        <v>19</v>
      </c>
      <c r="D196" s="5" t="str">
        <f>"高秀美"</f>
        <v>高秀美</v>
      </c>
      <c r="E196" s="5" t="str">
        <f aca="true" t="shared" si="9" ref="E196:E209">"女"</f>
        <v>女</v>
      </c>
    </row>
    <row r="197" spans="1:5" ht="30" customHeight="1">
      <c r="A197" s="5">
        <v>195</v>
      </c>
      <c r="B197" s="5" t="str">
        <f>"294020210519040532102093"</f>
        <v>294020210519040532102093</v>
      </c>
      <c r="C197" s="5" t="s">
        <v>19</v>
      </c>
      <c r="D197" s="5" t="str">
        <f>"符艳珍"</f>
        <v>符艳珍</v>
      </c>
      <c r="E197" s="5" t="str">
        <f t="shared" si="9"/>
        <v>女</v>
      </c>
    </row>
    <row r="198" spans="1:5" ht="30" customHeight="1">
      <c r="A198" s="5">
        <v>196</v>
      </c>
      <c r="B198" s="5" t="str">
        <f>"294020210519131928102212"</f>
        <v>294020210519131928102212</v>
      </c>
      <c r="C198" s="5" t="s">
        <v>19</v>
      </c>
      <c r="D198" s="5" t="str">
        <f>"李美燕"</f>
        <v>李美燕</v>
      </c>
      <c r="E198" s="5" t="str">
        <f t="shared" si="9"/>
        <v>女</v>
      </c>
    </row>
    <row r="199" spans="1:5" ht="30" customHeight="1">
      <c r="A199" s="5">
        <v>197</v>
      </c>
      <c r="B199" s="5" t="str">
        <f>"294020210519211826102556"</f>
        <v>294020210519211826102556</v>
      </c>
      <c r="C199" s="5" t="s">
        <v>19</v>
      </c>
      <c r="D199" s="5" t="str">
        <f>"胡莲珠"</f>
        <v>胡莲珠</v>
      </c>
      <c r="E199" s="5" t="str">
        <f t="shared" si="9"/>
        <v>女</v>
      </c>
    </row>
    <row r="200" spans="1:5" ht="30" customHeight="1">
      <c r="A200" s="5">
        <v>198</v>
      </c>
      <c r="B200" s="5" t="str">
        <f>"294020210520182810103366"</f>
        <v>294020210520182810103366</v>
      </c>
      <c r="C200" s="5" t="s">
        <v>19</v>
      </c>
      <c r="D200" s="5" t="str">
        <f>"陈小娟"</f>
        <v>陈小娟</v>
      </c>
      <c r="E200" s="5" t="str">
        <f t="shared" si="9"/>
        <v>女</v>
      </c>
    </row>
    <row r="201" spans="1:5" ht="30" customHeight="1">
      <c r="A201" s="5">
        <v>199</v>
      </c>
      <c r="B201" s="5" t="str">
        <f>"294020210521193736103729"</f>
        <v>294020210521193736103729</v>
      </c>
      <c r="C201" s="5" t="s">
        <v>19</v>
      </c>
      <c r="D201" s="5" t="str">
        <f>"刘怡婷"</f>
        <v>刘怡婷</v>
      </c>
      <c r="E201" s="5" t="str">
        <f t="shared" si="9"/>
        <v>女</v>
      </c>
    </row>
    <row r="202" spans="1:5" ht="30" customHeight="1">
      <c r="A202" s="5">
        <v>200</v>
      </c>
      <c r="B202" s="5" t="str">
        <f>"294020210522115903103773"</f>
        <v>294020210522115903103773</v>
      </c>
      <c r="C202" s="5" t="s">
        <v>19</v>
      </c>
      <c r="D202" s="5" t="str">
        <f>"黎二月"</f>
        <v>黎二月</v>
      </c>
      <c r="E202" s="5" t="str">
        <f t="shared" si="9"/>
        <v>女</v>
      </c>
    </row>
    <row r="203" spans="1:5" ht="30" customHeight="1">
      <c r="A203" s="5">
        <v>201</v>
      </c>
      <c r="B203" s="5" t="str">
        <f>"294020210523101802103867"</f>
        <v>294020210523101802103867</v>
      </c>
      <c r="C203" s="5" t="s">
        <v>19</v>
      </c>
      <c r="D203" s="5" t="str">
        <f>"高桂梅"</f>
        <v>高桂梅</v>
      </c>
      <c r="E203" s="5" t="str">
        <f t="shared" si="9"/>
        <v>女</v>
      </c>
    </row>
    <row r="204" spans="1:5" ht="30" customHeight="1">
      <c r="A204" s="5">
        <v>202</v>
      </c>
      <c r="B204" s="5" t="str">
        <f>"294020210523154534103896"</f>
        <v>294020210523154534103896</v>
      </c>
      <c r="C204" s="5" t="s">
        <v>19</v>
      </c>
      <c r="D204" s="5" t="str">
        <f>"王冉"</f>
        <v>王冉</v>
      </c>
      <c r="E204" s="5" t="str">
        <f t="shared" si="9"/>
        <v>女</v>
      </c>
    </row>
    <row r="205" spans="1:5" ht="30" customHeight="1">
      <c r="A205" s="5">
        <v>203</v>
      </c>
      <c r="B205" s="5" t="str">
        <f>"294020210524105100104047"</f>
        <v>294020210524105100104047</v>
      </c>
      <c r="C205" s="5" t="s">
        <v>19</v>
      </c>
      <c r="D205" s="5" t="str">
        <f>"黄金丹"</f>
        <v>黄金丹</v>
      </c>
      <c r="E205" s="5" t="str">
        <f t="shared" si="9"/>
        <v>女</v>
      </c>
    </row>
    <row r="206" spans="1:5" ht="30" customHeight="1">
      <c r="A206" s="5">
        <v>204</v>
      </c>
      <c r="B206" s="5" t="str">
        <f>"294020210525132212105492"</f>
        <v>294020210525132212105492</v>
      </c>
      <c r="C206" s="5" t="s">
        <v>19</v>
      </c>
      <c r="D206" s="5" t="str">
        <f>"羊其香"</f>
        <v>羊其香</v>
      </c>
      <c r="E206" s="5" t="str">
        <f t="shared" si="9"/>
        <v>女</v>
      </c>
    </row>
    <row r="207" spans="1:5" ht="30" customHeight="1">
      <c r="A207" s="5">
        <v>205</v>
      </c>
      <c r="B207" s="5" t="str">
        <f>"294020210525170811106032"</f>
        <v>294020210525170811106032</v>
      </c>
      <c r="C207" s="5" t="s">
        <v>19</v>
      </c>
      <c r="D207" s="5" t="str">
        <f>"蓝飞维"</f>
        <v>蓝飞维</v>
      </c>
      <c r="E207" s="5" t="str">
        <f t="shared" si="9"/>
        <v>女</v>
      </c>
    </row>
    <row r="208" spans="1:5" ht="30" customHeight="1">
      <c r="A208" s="5">
        <v>206</v>
      </c>
      <c r="B208" s="5" t="str">
        <f>"294020210525184628106251"</f>
        <v>294020210525184628106251</v>
      </c>
      <c r="C208" s="5" t="s">
        <v>19</v>
      </c>
      <c r="D208" s="5" t="str">
        <f>"麦泉楼"</f>
        <v>麦泉楼</v>
      </c>
      <c r="E208" s="5" t="str">
        <f t="shared" si="9"/>
        <v>女</v>
      </c>
    </row>
    <row r="209" spans="1:5" ht="30" customHeight="1">
      <c r="A209" s="5">
        <v>207</v>
      </c>
      <c r="B209" s="5" t="str">
        <f>"294020210525204007106516"</f>
        <v>294020210525204007106516</v>
      </c>
      <c r="C209" s="5" t="s">
        <v>19</v>
      </c>
      <c r="D209" s="5" t="str">
        <f>"周琼杏"</f>
        <v>周琼杏</v>
      </c>
      <c r="E209" s="5" t="str">
        <f t="shared" si="9"/>
        <v>女</v>
      </c>
    </row>
    <row r="210" spans="1:5" ht="30" customHeight="1">
      <c r="A210" s="5">
        <v>208</v>
      </c>
      <c r="B210" s="5" t="str">
        <f>"29402021050110195768990"</f>
        <v>29402021050110195768990</v>
      </c>
      <c r="C210" s="5" t="s">
        <v>20</v>
      </c>
      <c r="D210" s="5" t="str">
        <f>"郑万富"</f>
        <v>郑万富</v>
      </c>
      <c r="E210" s="5" t="str">
        <f aca="true" t="shared" si="10" ref="E210:E218">"男"</f>
        <v>男</v>
      </c>
    </row>
    <row r="211" spans="1:5" ht="30" customHeight="1">
      <c r="A211" s="5">
        <v>209</v>
      </c>
      <c r="B211" s="5" t="str">
        <f>"29402021050122371869507"</f>
        <v>29402021050122371869507</v>
      </c>
      <c r="C211" s="5" t="s">
        <v>20</v>
      </c>
      <c r="D211" s="5" t="str">
        <f>"曾帅"</f>
        <v>曾帅</v>
      </c>
      <c r="E211" s="5" t="str">
        <f t="shared" si="10"/>
        <v>男</v>
      </c>
    </row>
    <row r="212" spans="1:5" ht="30" customHeight="1">
      <c r="A212" s="5">
        <v>210</v>
      </c>
      <c r="B212" s="5" t="str">
        <f>"29402021050222560870056"</f>
        <v>29402021050222560870056</v>
      </c>
      <c r="C212" s="5" t="s">
        <v>20</v>
      </c>
      <c r="D212" s="5" t="str">
        <f>"唐应林"</f>
        <v>唐应林</v>
      </c>
      <c r="E212" s="5" t="str">
        <f t="shared" si="10"/>
        <v>男</v>
      </c>
    </row>
    <row r="213" spans="1:5" ht="30" customHeight="1">
      <c r="A213" s="5">
        <v>211</v>
      </c>
      <c r="B213" s="5" t="str">
        <f>"29402021050715363877782"</f>
        <v>29402021050715363877782</v>
      </c>
      <c r="C213" s="5" t="s">
        <v>20</v>
      </c>
      <c r="D213" s="5" t="str">
        <f>"韦海波"</f>
        <v>韦海波</v>
      </c>
      <c r="E213" s="5" t="str">
        <f t="shared" si="10"/>
        <v>男</v>
      </c>
    </row>
    <row r="214" spans="1:5" ht="30" customHeight="1">
      <c r="A214" s="5">
        <v>212</v>
      </c>
      <c r="B214" s="5" t="str">
        <f>"29402021050720233178381"</f>
        <v>29402021050720233178381</v>
      </c>
      <c r="C214" s="5" t="s">
        <v>20</v>
      </c>
      <c r="D214" s="5" t="str">
        <f>"薛以浩"</f>
        <v>薛以浩</v>
      </c>
      <c r="E214" s="5" t="str">
        <f t="shared" si="10"/>
        <v>男</v>
      </c>
    </row>
    <row r="215" spans="1:5" ht="30" customHeight="1">
      <c r="A215" s="5">
        <v>213</v>
      </c>
      <c r="B215" s="5" t="str">
        <f>"29402021050722391478667"</f>
        <v>29402021050722391478667</v>
      </c>
      <c r="C215" s="5" t="s">
        <v>20</v>
      </c>
      <c r="D215" s="5" t="str">
        <f>"李可发"</f>
        <v>李可发</v>
      </c>
      <c r="E215" s="5" t="str">
        <f t="shared" si="10"/>
        <v>男</v>
      </c>
    </row>
    <row r="216" spans="1:5" ht="30" customHeight="1">
      <c r="A216" s="5">
        <v>214</v>
      </c>
      <c r="B216" s="5" t="str">
        <f>"29402021050815342479847"</f>
        <v>29402021050815342479847</v>
      </c>
      <c r="C216" s="5" t="s">
        <v>20</v>
      </c>
      <c r="D216" s="5" t="str">
        <f>"叶胜铭"</f>
        <v>叶胜铭</v>
      </c>
      <c r="E216" s="5" t="str">
        <f t="shared" si="10"/>
        <v>男</v>
      </c>
    </row>
    <row r="217" spans="1:5" ht="30" customHeight="1">
      <c r="A217" s="5">
        <v>215</v>
      </c>
      <c r="B217" s="5" t="str">
        <f>"29402021043020291068670"</f>
        <v>29402021043020291068670</v>
      </c>
      <c r="C217" s="5" t="s">
        <v>21</v>
      </c>
      <c r="D217" s="5" t="str">
        <f>"罗雅文"</f>
        <v>罗雅文</v>
      </c>
      <c r="E217" s="5" t="str">
        <f t="shared" si="10"/>
        <v>男</v>
      </c>
    </row>
    <row r="218" spans="1:5" ht="30" customHeight="1">
      <c r="A218" s="5">
        <v>216</v>
      </c>
      <c r="B218" s="5" t="str">
        <f>"29402021050123501869540"</f>
        <v>29402021050123501869540</v>
      </c>
      <c r="C218" s="5" t="s">
        <v>21</v>
      </c>
      <c r="D218" s="5" t="str">
        <f>"卢喜壮"</f>
        <v>卢喜壮</v>
      </c>
      <c r="E218" s="5" t="str">
        <f t="shared" si="10"/>
        <v>男</v>
      </c>
    </row>
    <row r="219" spans="1:5" ht="30" customHeight="1">
      <c r="A219" s="5">
        <v>217</v>
      </c>
      <c r="B219" s="5" t="str">
        <f>"29402021050411104470749"</f>
        <v>29402021050411104470749</v>
      </c>
      <c r="C219" s="5" t="s">
        <v>21</v>
      </c>
      <c r="D219" s="5" t="str">
        <f>"王贺"</f>
        <v>王贺</v>
      </c>
      <c r="E219" s="5" t="str">
        <f>"女"</f>
        <v>女</v>
      </c>
    </row>
    <row r="220" spans="1:5" ht="30" customHeight="1">
      <c r="A220" s="5">
        <v>218</v>
      </c>
      <c r="B220" s="5" t="str">
        <f>"29402021050523325772290"</f>
        <v>29402021050523325772290</v>
      </c>
      <c r="C220" s="5" t="s">
        <v>21</v>
      </c>
      <c r="D220" s="5" t="str">
        <f>"罗盛贤"</f>
        <v>罗盛贤</v>
      </c>
      <c r="E220" s="5" t="str">
        <f>"男"</f>
        <v>男</v>
      </c>
    </row>
    <row r="221" spans="1:5" ht="30" customHeight="1">
      <c r="A221" s="5">
        <v>219</v>
      </c>
      <c r="B221" s="5" t="str">
        <f>"29402021050609592973343"</f>
        <v>29402021050609592973343</v>
      </c>
      <c r="C221" s="5" t="s">
        <v>21</v>
      </c>
      <c r="D221" s="5" t="str">
        <f>"梁博诗"</f>
        <v>梁博诗</v>
      </c>
      <c r="E221" s="5" t="str">
        <f>"女"</f>
        <v>女</v>
      </c>
    </row>
    <row r="222" spans="1:5" ht="30" customHeight="1">
      <c r="A222" s="5">
        <v>220</v>
      </c>
      <c r="B222" s="5" t="str">
        <f>"29402021050610195373507"</f>
        <v>29402021050610195373507</v>
      </c>
      <c r="C222" s="5" t="s">
        <v>21</v>
      </c>
      <c r="D222" s="5" t="str">
        <f>"洪海"</f>
        <v>洪海</v>
      </c>
      <c r="E222" s="5" t="str">
        <f>"男"</f>
        <v>男</v>
      </c>
    </row>
    <row r="223" spans="1:5" ht="30" customHeight="1">
      <c r="A223" s="5">
        <v>221</v>
      </c>
      <c r="B223" s="5" t="str">
        <f>"29402021050615483175172"</f>
        <v>29402021050615483175172</v>
      </c>
      <c r="C223" s="5" t="s">
        <v>21</v>
      </c>
      <c r="D223" s="5" t="str">
        <f>"杨翠银"</f>
        <v>杨翠银</v>
      </c>
      <c r="E223" s="5" t="str">
        <f>"女"</f>
        <v>女</v>
      </c>
    </row>
    <row r="224" spans="1:5" ht="30" customHeight="1">
      <c r="A224" s="5">
        <v>222</v>
      </c>
      <c r="B224" s="5" t="str">
        <f>"29402021050617460175690"</f>
        <v>29402021050617460175690</v>
      </c>
      <c r="C224" s="5" t="s">
        <v>21</v>
      </c>
      <c r="D224" s="5" t="str">
        <f>"贾柯柯"</f>
        <v>贾柯柯</v>
      </c>
      <c r="E224" s="5" t="str">
        <f>"男"</f>
        <v>男</v>
      </c>
    </row>
    <row r="225" spans="1:5" ht="30" customHeight="1">
      <c r="A225" s="5">
        <v>223</v>
      </c>
      <c r="B225" s="5" t="str">
        <f>"29402021050619193675928"</f>
        <v>29402021050619193675928</v>
      </c>
      <c r="C225" s="5" t="s">
        <v>21</v>
      </c>
      <c r="D225" s="5" t="str">
        <f>"程世辉"</f>
        <v>程世辉</v>
      </c>
      <c r="E225" s="5" t="str">
        <f>"男"</f>
        <v>男</v>
      </c>
    </row>
    <row r="226" spans="1:5" ht="30" customHeight="1">
      <c r="A226" s="5">
        <v>224</v>
      </c>
      <c r="B226" s="5" t="str">
        <f>"29402021050620184076076"</f>
        <v>29402021050620184076076</v>
      </c>
      <c r="C226" s="5" t="s">
        <v>21</v>
      </c>
      <c r="D226" s="5" t="str">
        <f>"梁琛"</f>
        <v>梁琛</v>
      </c>
      <c r="E226" s="5" t="str">
        <f>"男"</f>
        <v>男</v>
      </c>
    </row>
    <row r="227" spans="1:5" ht="30" customHeight="1">
      <c r="A227" s="5">
        <v>225</v>
      </c>
      <c r="B227" s="5" t="str">
        <f>"29402021050620301276108"</f>
        <v>29402021050620301276108</v>
      </c>
      <c r="C227" s="5" t="s">
        <v>21</v>
      </c>
      <c r="D227" s="5" t="str">
        <f>"薛乃垂"</f>
        <v>薛乃垂</v>
      </c>
      <c r="E227" s="5" t="str">
        <f>"男"</f>
        <v>男</v>
      </c>
    </row>
    <row r="228" spans="1:5" ht="30" customHeight="1">
      <c r="A228" s="5">
        <v>226</v>
      </c>
      <c r="B228" s="5" t="str">
        <f>"29402021050710141776961"</f>
        <v>29402021050710141776961</v>
      </c>
      <c r="C228" s="5" t="s">
        <v>21</v>
      </c>
      <c r="D228" s="5" t="str">
        <f>"吴传宇"</f>
        <v>吴传宇</v>
      </c>
      <c r="E228" s="5" t="str">
        <f>"男"</f>
        <v>男</v>
      </c>
    </row>
    <row r="229" spans="1:5" ht="30" customHeight="1">
      <c r="A229" s="5">
        <v>227</v>
      </c>
      <c r="B229" s="5" t="str">
        <f>"29402021050717045378002"</f>
        <v>29402021050717045378002</v>
      </c>
      <c r="C229" s="5" t="s">
        <v>21</v>
      </c>
      <c r="D229" s="5" t="str">
        <f>"王萍"</f>
        <v>王萍</v>
      </c>
      <c r="E229" s="5" t="str">
        <f>"女"</f>
        <v>女</v>
      </c>
    </row>
    <row r="230" spans="1:5" ht="30" customHeight="1">
      <c r="A230" s="5">
        <v>228</v>
      </c>
      <c r="B230" s="5" t="str">
        <f>"29402021050720362078416"</f>
        <v>29402021050720362078416</v>
      </c>
      <c r="C230" s="5" t="s">
        <v>21</v>
      </c>
      <c r="D230" s="5" t="str">
        <f>"董海崴"</f>
        <v>董海崴</v>
      </c>
      <c r="E230" s="5" t="str">
        <f>"男"</f>
        <v>男</v>
      </c>
    </row>
    <row r="231" spans="1:5" ht="30" customHeight="1">
      <c r="A231" s="5">
        <v>229</v>
      </c>
      <c r="B231" s="5" t="str">
        <f>"29402021050723305678726"</f>
        <v>29402021050723305678726</v>
      </c>
      <c r="C231" s="5" t="s">
        <v>21</v>
      </c>
      <c r="D231" s="5" t="str">
        <f>"王兰珠"</f>
        <v>王兰珠</v>
      </c>
      <c r="E231" s="5" t="str">
        <f>"女"</f>
        <v>女</v>
      </c>
    </row>
    <row r="232" spans="1:5" ht="30" customHeight="1">
      <c r="A232" s="5">
        <v>230</v>
      </c>
      <c r="B232" s="5" t="str">
        <f>"29402021050814080779676"</f>
        <v>29402021050814080779676</v>
      </c>
      <c r="C232" s="5" t="s">
        <v>21</v>
      </c>
      <c r="D232" s="5" t="str">
        <f>"何昶源"</f>
        <v>何昶源</v>
      </c>
      <c r="E232" s="5" t="str">
        <f aca="true" t="shared" si="11" ref="E232:E237">"男"</f>
        <v>男</v>
      </c>
    </row>
    <row r="233" spans="1:5" ht="30" customHeight="1">
      <c r="A233" s="5">
        <v>231</v>
      </c>
      <c r="B233" s="5" t="str">
        <f>"29402021050817320080049"</f>
        <v>29402021050817320080049</v>
      </c>
      <c r="C233" s="5" t="s">
        <v>21</v>
      </c>
      <c r="D233" s="5" t="str">
        <f>"陈文河"</f>
        <v>陈文河</v>
      </c>
      <c r="E233" s="5" t="str">
        <f t="shared" si="11"/>
        <v>男</v>
      </c>
    </row>
    <row r="234" spans="1:5" ht="30" customHeight="1">
      <c r="A234" s="5">
        <v>232</v>
      </c>
      <c r="B234" s="5" t="str">
        <f>"29402021050911142080825"</f>
        <v>29402021050911142080825</v>
      </c>
      <c r="C234" s="5" t="s">
        <v>21</v>
      </c>
      <c r="D234" s="5" t="str">
        <f>"郑东俊"</f>
        <v>郑东俊</v>
      </c>
      <c r="E234" s="5" t="str">
        <f t="shared" si="11"/>
        <v>男</v>
      </c>
    </row>
    <row r="235" spans="1:5" ht="30" customHeight="1">
      <c r="A235" s="5">
        <v>233</v>
      </c>
      <c r="B235" s="5" t="str">
        <f>"29402021051011070484185"</f>
        <v>29402021051011070484185</v>
      </c>
      <c r="C235" s="5" t="s">
        <v>21</v>
      </c>
      <c r="D235" s="5" t="str">
        <f>"黄云波"</f>
        <v>黄云波</v>
      </c>
      <c r="E235" s="5" t="str">
        <f t="shared" si="11"/>
        <v>男</v>
      </c>
    </row>
    <row r="236" spans="1:5" ht="30" customHeight="1">
      <c r="A236" s="5">
        <v>234</v>
      </c>
      <c r="B236" s="5" t="str">
        <f>"29402021051117155590248"</f>
        <v>29402021051117155590248</v>
      </c>
      <c r="C236" s="5" t="s">
        <v>21</v>
      </c>
      <c r="D236" s="5" t="str">
        <f>"张德豪"</f>
        <v>张德豪</v>
      </c>
      <c r="E236" s="5" t="str">
        <f t="shared" si="11"/>
        <v>男</v>
      </c>
    </row>
    <row r="237" spans="1:5" ht="30" customHeight="1">
      <c r="A237" s="5">
        <v>235</v>
      </c>
      <c r="B237" s="5" t="str">
        <f>"29402021051322293896233"</f>
        <v>29402021051322293896233</v>
      </c>
      <c r="C237" s="5" t="s">
        <v>21</v>
      </c>
      <c r="D237" s="5" t="str">
        <f>"林树栋"</f>
        <v>林树栋</v>
      </c>
      <c r="E237" s="5" t="str">
        <f t="shared" si="11"/>
        <v>男</v>
      </c>
    </row>
    <row r="238" spans="1:5" ht="30" customHeight="1">
      <c r="A238" s="5">
        <v>236</v>
      </c>
      <c r="B238" s="5" t="str">
        <f>"29402021051415030697263"</f>
        <v>29402021051415030697263</v>
      </c>
      <c r="C238" s="5" t="s">
        <v>21</v>
      </c>
      <c r="D238" s="5" t="str">
        <f>"孙吉连"</f>
        <v>孙吉连</v>
      </c>
      <c r="E238" s="5" t="str">
        <f>"女"</f>
        <v>女</v>
      </c>
    </row>
    <row r="239" spans="1:5" ht="30" customHeight="1">
      <c r="A239" s="5">
        <v>237</v>
      </c>
      <c r="B239" s="5" t="str">
        <f>"294020210519205350102546"</f>
        <v>294020210519205350102546</v>
      </c>
      <c r="C239" s="5" t="s">
        <v>21</v>
      </c>
      <c r="D239" s="5" t="str">
        <f>"吴心心"</f>
        <v>吴心心</v>
      </c>
      <c r="E239" s="5" t="str">
        <f>"男"</f>
        <v>男</v>
      </c>
    </row>
    <row r="240" spans="1:5" ht="30" customHeight="1">
      <c r="A240" s="5">
        <v>238</v>
      </c>
      <c r="B240" s="5" t="str">
        <f>"294020210522231502103840"</f>
        <v>294020210522231502103840</v>
      </c>
      <c r="C240" s="5" t="s">
        <v>21</v>
      </c>
      <c r="D240" s="5" t="str">
        <f>"赵志文"</f>
        <v>赵志文</v>
      </c>
      <c r="E240" s="5" t="str">
        <f>"男"</f>
        <v>男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海阔天空</cp:lastModifiedBy>
  <dcterms:created xsi:type="dcterms:W3CDTF">2021-05-28T03:17:25Z</dcterms:created>
  <dcterms:modified xsi:type="dcterms:W3CDTF">2021-05-31T00:49:46Z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70D16C337DAD41E9AA2FCEF985C514A0</vt:lpwstr>
  </property>
  <property fmtid="{D5CDD505-2E9C-101B-9397-08002B2CF9AE}" pid="4" name="KSOProductBuildV">
    <vt:lpwstr>2052-11.1.0.10314</vt:lpwstr>
  </property>
  <property fmtid="{D5CDD505-2E9C-101B-9397-08002B2CF9AE}" pid="5" name="KSOReadingLayo">
    <vt:bool>true</vt:bool>
  </property>
</Properties>
</file>