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860" activeTab="1"/>
  </bookViews>
  <sheets>
    <sheet name="1-4考场语文" sheetId="1" r:id="rId1"/>
    <sheet name="5-7考场数学" sheetId="2" r:id="rId2"/>
    <sheet name="8-9考场英语" sheetId="3" r:id="rId3"/>
    <sheet name="10考场美术" sheetId="4" r:id="rId4"/>
    <sheet name="11考场音乐" sheetId="5" r:id="rId5"/>
    <sheet name="12考场体育" sheetId="6" r:id="rId6"/>
    <sheet name="13思政" sheetId="7" r:id="rId7"/>
    <sheet name="14科学" sheetId="8" r:id="rId8"/>
    <sheet name="15计算机" sheetId="9" r:id="rId9"/>
    <sheet name="16心理" sheetId="10" r:id="rId10"/>
    <sheet name="17幼儿园" sheetId="11" r:id="rId11"/>
  </sheets>
  <definedNames>
    <definedName name="_xlnm.Print_Titles" localSheetId="3">'10考场美术'!$1:$2</definedName>
    <definedName name="_xlnm.Print_Titles" localSheetId="0">'1-4考场语文'!$1:$2</definedName>
    <definedName name="_xlnm.Print_Titles" localSheetId="7">'14科学'!$1:$2</definedName>
    <definedName name="_xlnm.Print_Titles" localSheetId="8">'15计算机'!$1:$2</definedName>
    <definedName name="_xlnm.Print_Titles" localSheetId="1">'5-7考场数学'!$1:$2</definedName>
    <definedName name="_xlnm.Print_Titles" localSheetId="2">'8-9考场英语'!$1:$2</definedName>
  </definedNames>
  <calcPr fullCalcOnLoad="1"/>
</workbook>
</file>

<file path=xl/sharedStrings.xml><?xml version="1.0" encoding="utf-8"?>
<sst xmlns="http://schemas.openxmlformats.org/spreadsheetml/2006/main" count="1908" uniqueCount="866">
  <si>
    <t xml:space="preserve">美兰区2021年面向社会公开招聘教师
面试成绩汇总表
</t>
  </si>
  <si>
    <t>序号</t>
  </si>
  <si>
    <t>职位代码</t>
  </si>
  <si>
    <t>准考证号</t>
  </si>
  <si>
    <t>姓名</t>
  </si>
  <si>
    <t>考场号</t>
  </si>
  <si>
    <t>面试抽签号</t>
  </si>
  <si>
    <t>面试成绩</t>
  </si>
  <si>
    <t>备注</t>
  </si>
  <si>
    <t>0201-语文(美兰区教育局)</t>
  </si>
  <si>
    <t>甘碧媛</t>
  </si>
  <si>
    <t>卢裕美</t>
  </si>
  <si>
    <t>冯蓝婧</t>
  </si>
  <si>
    <t>范海燕</t>
  </si>
  <si>
    <t>王文佳</t>
  </si>
  <si>
    <t>蔡莲菁</t>
  </si>
  <si>
    <t>羊海珠</t>
  </si>
  <si>
    <t>宋雁</t>
  </si>
  <si>
    <t>周子怡</t>
  </si>
  <si>
    <t>黄文钰</t>
  </si>
  <si>
    <t>陈琳</t>
  </si>
  <si>
    <t>林芬清</t>
  </si>
  <si>
    <t>赵宇奇</t>
  </si>
  <si>
    <t>李红玉</t>
  </si>
  <si>
    <t>许婷瑾</t>
  </si>
  <si>
    <t>陈春姣</t>
  </si>
  <si>
    <t>梁其满</t>
  </si>
  <si>
    <t>王艺乔</t>
  </si>
  <si>
    <t>余海宁</t>
  </si>
  <si>
    <t>秦天舒</t>
  </si>
  <si>
    <t>林小玉</t>
  </si>
  <si>
    <t>林花</t>
  </si>
  <si>
    <t>李嘉盈</t>
  </si>
  <si>
    <t>吴海燕</t>
  </si>
  <si>
    <t>吴舒童</t>
  </si>
  <si>
    <t>张雅欣</t>
  </si>
  <si>
    <t>罗悦</t>
  </si>
  <si>
    <t>王佳佳</t>
  </si>
  <si>
    <t>李彬彬</t>
  </si>
  <si>
    <t>钟晓莹</t>
  </si>
  <si>
    <t>杨丹</t>
  </si>
  <si>
    <t>王青</t>
  </si>
  <si>
    <t>周雨</t>
  </si>
  <si>
    <t>孙慧远</t>
  </si>
  <si>
    <t>王万柳</t>
  </si>
  <si>
    <t>符凤岑</t>
  </si>
  <si>
    <t>王丽斐</t>
  </si>
  <si>
    <t>欧英</t>
  </si>
  <si>
    <t>熊嘉雯</t>
  </si>
  <si>
    <t>李红慧</t>
  </si>
  <si>
    <t>陈香</t>
  </si>
  <si>
    <t>黄娓</t>
  </si>
  <si>
    <t>欧利男</t>
  </si>
  <si>
    <t>王小丽</t>
  </si>
  <si>
    <t>罗童心</t>
  </si>
  <si>
    <t>王铃</t>
  </si>
  <si>
    <t>司徒怡君</t>
  </si>
  <si>
    <t>魏星</t>
  </si>
  <si>
    <t>王向向</t>
  </si>
  <si>
    <t>熊一鸣</t>
  </si>
  <si>
    <t>陈小芳</t>
  </si>
  <si>
    <t>李宜健</t>
  </si>
  <si>
    <t>符方婉</t>
  </si>
  <si>
    <t>张小蔓</t>
  </si>
  <si>
    <t>赵敏</t>
  </si>
  <si>
    <t>官虹伶</t>
  </si>
  <si>
    <t>李菡</t>
  </si>
  <si>
    <t>石莹</t>
  </si>
  <si>
    <t>冼佳怡</t>
  </si>
  <si>
    <t>尹梦影</t>
  </si>
  <si>
    <t>易娜</t>
  </si>
  <si>
    <t>吴皖琼</t>
  </si>
  <si>
    <t>陈小威</t>
  </si>
  <si>
    <t>刘梦华</t>
  </si>
  <si>
    <t>王萌</t>
  </si>
  <si>
    <t>伍思妮</t>
  </si>
  <si>
    <t>陈美伶</t>
  </si>
  <si>
    <t>洪慧欣</t>
  </si>
  <si>
    <t>姜春苗</t>
  </si>
  <si>
    <t>杨桂佳</t>
  </si>
  <si>
    <t>余洁璇</t>
  </si>
  <si>
    <t>苏秋梅</t>
  </si>
  <si>
    <t>王婷</t>
  </si>
  <si>
    <t>文秋</t>
  </si>
  <si>
    <t>陈星</t>
  </si>
  <si>
    <t>吴乾姬</t>
  </si>
  <si>
    <t>林燕蓝</t>
  </si>
  <si>
    <t>周舟</t>
  </si>
  <si>
    <t>王波</t>
  </si>
  <si>
    <t>薛小羽</t>
  </si>
  <si>
    <t>何青蔚</t>
  </si>
  <si>
    <t>符梅燕</t>
  </si>
  <si>
    <t>张清怡</t>
  </si>
  <si>
    <t>陈晓雄</t>
  </si>
  <si>
    <t>叶夏雅</t>
  </si>
  <si>
    <t>孙浩瑜</t>
  </si>
  <si>
    <t>符丽选</t>
  </si>
  <si>
    <t>曹亚敏</t>
  </si>
  <si>
    <t>李芳</t>
  </si>
  <si>
    <t>罗丹</t>
  </si>
  <si>
    <t>王亚蕊</t>
  </si>
  <si>
    <t>丁晓楠</t>
  </si>
  <si>
    <t>李吉薇</t>
  </si>
  <si>
    <t>符艺颖</t>
  </si>
  <si>
    <t>范玉玲</t>
  </si>
  <si>
    <t>余荣琴</t>
  </si>
  <si>
    <t>林圆圆</t>
  </si>
  <si>
    <t>郑丽银</t>
  </si>
  <si>
    <t>王春环</t>
  </si>
  <si>
    <t>钟荣娜</t>
  </si>
  <si>
    <t>符罗娜</t>
  </si>
  <si>
    <t>何萃婷</t>
  </si>
  <si>
    <t>张艳艳</t>
  </si>
  <si>
    <t>邹欢</t>
  </si>
  <si>
    <t>陈琪</t>
  </si>
  <si>
    <t>陈诗婷</t>
  </si>
  <si>
    <t>陈思宇</t>
  </si>
  <si>
    <t>肖媛媛</t>
  </si>
  <si>
    <t>李婕妤</t>
  </si>
  <si>
    <t>黄乐妍</t>
  </si>
  <si>
    <t>林紫蔚</t>
  </si>
  <si>
    <t>柏国玲</t>
  </si>
  <si>
    <t>吴慧</t>
  </si>
  <si>
    <t>关长娟</t>
  </si>
  <si>
    <t>李思谕</t>
  </si>
  <si>
    <t>郭文珍</t>
  </si>
  <si>
    <t>曾艳</t>
  </si>
  <si>
    <t>美兰区2021年面向社会公开招聘教师
面试成绩汇总表</t>
  </si>
  <si>
    <t>0202-数学(美兰区教育局)</t>
  </si>
  <si>
    <t>覃杨杏</t>
  </si>
  <si>
    <t>邱庆铖</t>
  </si>
  <si>
    <t>刘三六</t>
  </si>
  <si>
    <t>张艳</t>
  </si>
  <si>
    <t>杨玉萍</t>
  </si>
  <si>
    <t>陈雨</t>
  </si>
  <si>
    <t>刘亚楠</t>
  </si>
  <si>
    <t xml:space="preserve">宋美萱 </t>
  </si>
  <si>
    <t>贾春红</t>
  </si>
  <si>
    <t>施慧琳</t>
  </si>
  <si>
    <t>徐璐</t>
  </si>
  <si>
    <t>刘勃</t>
  </si>
  <si>
    <t>陈耀宗</t>
  </si>
  <si>
    <t>张可心</t>
  </si>
  <si>
    <t>宋璐璐</t>
  </si>
  <si>
    <t>李美凤</t>
  </si>
  <si>
    <t>成靖梅</t>
  </si>
  <si>
    <t>曾文壮</t>
  </si>
  <si>
    <t>马玉婷</t>
  </si>
  <si>
    <t>孙颖</t>
  </si>
  <si>
    <t>潘娇曼</t>
  </si>
  <si>
    <t>王秀清</t>
  </si>
  <si>
    <t>郑丽波</t>
  </si>
  <si>
    <t>何丽平</t>
  </si>
  <si>
    <t>俞思盼</t>
  </si>
  <si>
    <t>周瑜娇</t>
  </si>
  <si>
    <t>李明</t>
  </si>
  <si>
    <t>霍辰妹</t>
  </si>
  <si>
    <t>路遥</t>
  </si>
  <si>
    <t>林连杨</t>
  </si>
  <si>
    <t>刘霄</t>
  </si>
  <si>
    <t>黄君怡</t>
  </si>
  <si>
    <t>周家麒</t>
  </si>
  <si>
    <t>王艳洁</t>
  </si>
  <si>
    <t>雷桂芬</t>
  </si>
  <si>
    <t>汤表莉</t>
  </si>
  <si>
    <t>何春燕</t>
  </si>
  <si>
    <t>谢卓利</t>
  </si>
  <si>
    <t>竺婉</t>
  </si>
  <si>
    <t>曾娇玉</t>
  </si>
  <si>
    <t>王雪芬</t>
  </si>
  <si>
    <t>庞雯娜</t>
  </si>
  <si>
    <t>符式姣</t>
  </si>
  <si>
    <t>黄艳艳</t>
  </si>
  <si>
    <t>卢玮</t>
  </si>
  <si>
    <t>吉才燕</t>
  </si>
  <si>
    <t>王开斌</t>
  </si>
  <si>
    <t>沈凤</t>
  </si>
  <si>
    <t>李仕谋</t>
  </si>
  <si>
    <t>符坤丹</t>
  </si>
  <si>
    <t>林明艳</t>
  </si>
  <si>
    <t>王倩倩</t>
  </si>
  <si>
    <t>邹励</t>
  </si>
  <si>
    <t>董少芬</t>
  </si>
  <si>
    <t>洪宁</t>
  </si>
  <si>
    <t>梁影</t>
  </si>
  <si>
    <t>甘婷</t>
  </si>
  <si>
    <t>王丽</t>
  </si>
  <si>
    <t>陈建元</t>
  </si>
  <si>
    <t>郑燕妗</t>
  </si>
  <si>
    <t>林于雀</t>
  </si>
  <si>
    <t>胡思然</t>
  </si>
  <si>
    <t>吴梅皎</t>
  </si>
  <si>
    <t>陈世亮</t>
  </si>
  <si>
    <t>吴倾</t>
  </si>
  <si>
    <t>潘静</t>
  </si>
  <si>
    <t>陈洪</t>
  </si>
  <si>
    <t>王祯</t>
  </si>
  <si>
    <t>邢莉莉</t>
  </si>
  <si>
    <t>郑庭宝</t>
  </si>
  <si>
    <t>李秀波</t>
  </si>
  <si>
    <t>蔚佳欣</t>
  </si>
  <si>
    <t>蒋春蕾</t>
  </si>
  <si>
    <t>陈秋竹</t>
  </si>
  <si>
    <t>蔡茜娜</t>
  </si>
  <si>
    <t>姚榕芳</t>
  </si>
  <si>
    <t>叶咪咪</t>
  </si>
  <si>
    <t>韩悦</t>
  </si>
  <si>
    <t>周亚穗</t>
  </si>
  <si>
    <t>林成叶</t>
  </si>
  <si>
    <t>黄小婕</t>
  </si>
  <si>
    <t>李智慧</t>
  </si>
  <si>
    <t>黄姗姗</t>
  </si>
  <si>
    <t>魏微笑</t>
  </si>
  <si>
    <t>李鹏玉</t>
  </si>
  <si>
    <t>许涛</t>
  </si>
  <si>
    <t>曾环</t>
  </si>
  <si>
    <t>陈雪宁</t>
  </si>
  <si>
    <t>陈茂</t>
  </si>
  <si>
    <t>陈长荟</t>
  </si>
  <si>
    <t>李娇玉</t>
  </si>
  <si>
    <t>王道政</t>
  </si>
  <si>
    <t>张晓雪</t>
  </si>
  <si>
    <t>骆美梅</t>
  </si>
  <si>
    <t>滕梓姣</t>
  </si>
  <si>
    <t>李雅倩</t>
  </si>
  <si>
    <t>陈丽芳</t>
  </si>
  <si>
    <t>肖婷婷</t>
  </si>
  <si>
    <t>翁尉虹</t>
  </si>
  <si>
    <t>刘燕女</t>
  </si>
  <si>
    <t>0203-英语(美兰区教育局)</t>
  </si>
  <si>
    <t>丁芊尹</t>
  </si>
  <si>
    <t>王海岚</t>
  </si>
  <si>
    <t>谌强</t>
  </si>
  <si>
    <t>梁月玲</t>
  </si>
  <si>
    <t>曹天伦</t>
  </si>
  <si>
    <t>周康逸</t>
  </si>
  <si>
    <t>贾青青</t>
  </si>
  <si>
    <t>杨迷荣</t>
  </si>
  <si>
    <t>谢云晓</t>
  </si>
  <si>
    <t>杨苗</t>
  </si>
  <si>
    <t>李冰冰</t>
  </si>
  <si>
    <t>林梦雅</t>
  </si>
  <si>
    <t>李茵子</t>
  </si>
  <si>
    <t>林琼香</t>
  </si>
  <si>
    <t>邓桂梅</t>
  </si>
  <si>
    <t>张桃桃</t>
  </si>
  <si>
    <t>邵楠</t>
  </si>
  <si>
    <t>邓斯敏</t>
  </si>
  <si>
    <t>王春妮</t>
  </si>
  <si>
    <t>付翠</t>
  </si>
  <si>
    <t>梁彩燕</t>
  </si>
  <si>
    <t>周玉玲</t>
  </si>
  <si>
    <t>符芳瑛</t>
  </si>
  <si>
    <t>郭诗潇</t>
  </si>
  <si>
    <t>卫光翠</t>
  </si>
  <si>
    <t>马美丽</t>
  </si>
  <si>
    <t>陈雪梅</t>
  </si>
  <si>
    <t>杜慧琴</t>
  </si>
  <si>
    <t>郑园</t>
  </si>
  <si>
    <t>邱小嫚</t>
  </si>
  <si>
    <t>惠英英</t>
  </si>
  <si>
    <t>何艳君</t>
  </si>
  <si>
    <t>龙丹丹</t>
  </si>
  <si>
    <t>罗婷</t>
  </si>
  <si>
    <t>向云萍</t>
  </si>
  <si>
    <t>黄飞飞</t>
  </si>
  <si>
    <t>王喆</t>
  </si>
  <si>
    <t>于桂平</t>
  </si>
  <si>
    <t>余晓梅</t>
  </si>
  <si>
    <t>杨舒婷</t>
  </si>
  <si>
    <t>袁聪</t>
  </si>
  <si>
    <t>于曼</t>
  </si>
  <si>
    <t>张娟</t>
  </si>
  <si>
    <t>覃春妮</t>
  </si>
  <si>
    <t>戴榕</t>
  </si>
  <si>
    <t>刘晓娜</t>
  </si>
  <si>
    <t>张元</t>
  </si>
  <si>
    <t>卢超</t>
  </si>
  <si>
    <t>叶小爽</t>
  </si>
  <si>
    <t>胡蝶</t>
  </si>
  <si>
    <t>张倩</t>
  </si>
  <si>
    <t>何丽爱</t>
  </si>
  <si>
    <t>吴金丹</t>
  </si>
  <si>
    <t>王培丽</t>
  </si>
  <si>
    <t>文舒婷</t>
  </si>
  <si>
    <t>罗秀南</t>
  </si>
  <si>
    <t>胡娅茜</t>
  </si>
  <si>
    <t>李博宇</t>
  </si>
  <si>
    <t>王莉</t>
  </si>
  <si>
    <t>曾万丽</t>
  </si>
  <si>
    <t>徐先英</t>
  </si>
  <si>
    <t>美兰区2021年面向社会公开招聘教师
面试成绩汇总表
第10考场</t>
  </si>
  <si>
    <t>0204-美术(美兰区教育局)</t>
  </si>
  <si>
    <t>马睿</t>
  </si>
  <si>
    <t>吉怡欣</t>
  </si>
  <si>
    <t>李嘉玲</t>
  </si>
  <si>
    <t>周甜</t>
  </si>
  <si>
    <t>吴晓旭</t>
  </si>
  <si>
    <t>林子琪</t>
  </si>
  <si>
    <t>郑杰</t>
  </si>
  <si>
    <t>崔雨蒙</t>
  </si>
  <si>
    <t>冯敏欣</t>
  </si>
  <si>
    <t>杨可欣</t>
  </si>
  <si>
    <t>林凡丁</t>
  </si>
  <si>
    <t>王虹</t>
  </si>
  <si>
    <t>祁棋</t>
  </si>
  <si>
    <t>李雪梅</t>
  </si>
  <si>
    <t>郑舒婷</t>
  </si>
  <si>
    <t>杜馨</t>
  </si>
  <si>
    <t>姚媛</t>
  </si>
  <si>
    <t>张洁</t>
  </si>
  <si>
    <t>陈曼玉</t>
  </si>
  <si>
    <t>梁艳</t>
  </si>
  <si>
    <t>美兰区2021年面向社会公开招聘教师
面试成绩汇总表
第11考场</t>
  </si>
  <si>
    <t>0205-音乐(美兰区教育局)</t>
  </si>
  <si>
    <t>石志杰</t>
  </si>
  <si>
    <t>潘白雪</t>
  </si>
  <si>
    <t>刘超然</t>
  </si>
  <si>
    <t>郝擎男</t>
  </si>
  <si>
    <t>丁卉</t>
  </si>
  <si>
    <t>谢敏</t>
  </si>
  <si>
    <t>刘世宏</t>
  </si>
  <si>
    <t>杨彬浩</t>
  </si>
  <si>
    <t>李双</t>
  </si>
  <si>
    <t>唐宇蕙</t>
  </si>
  <si>
    <t>袁成梦</t>
  </si>
  <si>
    <t>宋晓茹</t>
  </si>
  <si>
    <t>刘清璇</t>
  </si>
  <si>
    <t>林育遥</t>
  </si>
  <si>
    <t>杨金月</t>
  </si>
  <si>
    <t>高昂</t>
  </si>
  <si>
    <t>于哲</t>
  </si>
  <si>
    <t>冯威</t>
  </si>
  <si>
    <t>王芳</t>
  </si>
  <si>
    <t>蒋晶晶</t>
  </si>
  <si>
    <t>丁婉</t>
  </si>
  <si>
    <t>孙乐莎</t>
  </si>
  <si>
    <t>王曼</t>
  </si>
  <si>
    <t>冯华希</t>
  </si>
  <si>
    <t>美兰区2021年面向社会公开招聘教师
面试成绩汇总表
第12考场</t>
  </si>
  <si>
    <t>0206-体育(美兰区教育局)</t>
  </si>
  <si>
    <t>卓廷锋</t>
  </si>
  <si>
    <t>梁蕾倩</t>
  </si>
  <si>
    <t>谢自才</t>
  </si>
  <si>
    <t>牛广坤</t>
  </si>
  <si>
    <t>蔡冠男</t>
  </si>
  <si>
    <t>杜宗界</t>
  </si>
  <si>
    <t>黄民杰</t>
  </si>
  <si>
    <t>顾思先</t>
  </si>
  <si>
    <t>赵玉梅</t>
  </si>
  <si>
    <t>韩锡鑫</t>
  </si>
  <si>
    <t>于阳</t>
  </si>
  <si>
    <t>王鑫鑫</t>
  </si>
  <si>
    <t>刘晨曦</t>
  </si>
  <si>
    <t>冯积汉</t>
  </si>
  <si>
    <t>庞宇鑫</t>
  </si>
  <si>
    <t>陈耀</t>
  </si>
  <si>
    <t>黄光诚</t>
  </si>
  <si>
    <t>苏志南</t>
  </si>
  <si>
    <t>苏士航</t>
  </si>
  <si>
    <t>邱春生</t>
  </si>
  <si>
    <t>戴光畔</t>
  </si>
  <si>
    <t>殷承茂</t>
  </si>
  <si>
    <t>美兰区2021年面向社会公开招聘教师
面试成绩汇总表
第13考场</t>
  </si>
  <si>
    <t>0207-思想政治(美兰区教育局)</t>
  </si>
  <si>
    <t>林蓓英</t>
  </si>
  <si>
    <t>廖彩云</t>
  </si>
  <si>
    <t>林萌</t>
  </si>
  <si>
    <t>徐世雄</t>
  </si>
  <si>
    <t>陈欣</t>
  </si>
  <si>
    <t>李翠竹</t>
  </si>
  <si>
    <t>何应蕊</t>
  </si>
  <si>
    <t>吴乾弘</t>
  </si>
  <si>
    <t>陈玲</t>
  </si>
  <si>
    <t>黄英典</t>
  </si>
  <si>
    <t>陈小玉</t>
  </si>
  <si>
    <t>谢浩玲</t>
  </si>
  <si>
    <t>陈沐娟</t>
  </si>
  <si>
    <t>郑喻</t>
  </si>
  <si>
    <t>陈春娇</t>
  </si>
  <si>
    <t>卢佳</t>
  </si>
  <si>
    <t>吴方方</t>
  </si>
  <si>
    <t>吴泽姣</t>
  </si>
  <si>
    <t>符夏梅</t>
  </si>
  <si>
    <t>邓晓敏</t>
  </si>
  <si>
    <t>钟王芳</t>
  </si>
  <si>
    <t>美兰区2021年面向社会公开招聘教师
面试成绩汇总表
第14考场</t>
  </si>
  <si>
    <t>0208-科学(美兰区教育局)</t>
  </si>
  <si>
    <t>曾越</t>
  </si>
  <si>
    <t>何柳晔</t>
  </si>
  <si>
    <t>王棉</t>
  </si>
  <si>
    <t>柳明洁</t>
  </si>
  <si>
    <t>杨英震</t>
  </si>
  <si>
    <t>程丹</t>
  </si>
  <si>
    <t>林丹</t>
  </si>
  <si>
    <t>庞琼娇</t>
  </si>
  <si>
    <t>余孝梦</t>
  </si>
  <si>
    <t>周嘉琪</t>
  </si>
  <si>
    <t>胡吉玲</t>
  </si>
  <si>
    <t>陈亚婷</t>
  </si>
  <si>
    <t>林保棉</t>
  </si>
  <si>
    <t>卢运芳</t>
  </si>
  <si>
    <t>王锡慧</t>
  </si>
  <si>
    <t>吴海花</t>
  </si>
  <si>
    <t>张芸韵</t>
  </si>
  <si>
    <t>朱文雅</t>
  </si>
  <si>
    <t>张璐璐</t>
  </si>
  <si>
    <t>林婉婷</t>
  </si>
  <si>
    <t>谢晶净</t>
  </si>
  <si>
    <t>吴克婷</t>
  </si>
  <si>
    <t>蔡於贝</t>
  </si>
  <si>
    <t>美兰区2021年面向社会公开招聘教师
面试成绩汇总表
第15考场</t>
  </si>
  <si>
    <t>0209-计算机(美兰区教育局)</t>
  </si>
  <si>
    <t xml:space="preserve"> 赖雌珍</t>
  </si>
  <si>
    <t>黄精灵</t>
  </si>
  <si>
    <t>王嘉艳</t>
  </si>
  <si>
    <t>林吉美</t>
  </si>
  <si>
    <t>程桂花</t>
  </si>
  <si>
    <t>李霄然</t>
  </si>
  <si>
    <t>陈虹霓</t>
  </si>
  <si>
    <t>杨雪芹</t>
  </si>
  <si>
    <t>王丹</t>
  </si>
  <si>
    <t>王荣娜</t>
  </si>
  <si>
    <t>符传晖</t>
  </si>
  <si>
    <t>黎春妹</t>
  </si>
  <si>
    <t>刘千千</t>
  </si>
  <si>
    <t>王祉平</t>
  </si>
  <si>
    <t>李素娜</t>
  </si>
  <si>
    <t>黄怡霖</t>
  </si>
  <si>
    <t>黄淑珠</t>
  </si>
  <si>
    <t>赵维诗</t>
  </si>
  <si>
    <t>李雅婷</t>
  </si>
  <si>
    <t>陈美霖</t>
  </si>
  <si>
    <t>陈颖颖</t>
  </si>
  <si>
    <t>苏世琪</t>
  </si>
  <si>
    <t>云振庭</t>
  </si>
  <si>
    <t>黄正</t>
  </si>
  <si>
    <t>邢王秀</t>
  </si>
  <si>
    <t>美兰区2021年面向社会公开招聘教师
面试成绩汇总表
第16考场</t>
  </si>
  <si>
    <t>0210-心理健康(美兰区教育局)</t>
  </si>
  <si>
    <t>王远</t>
  </si>
  <si>
    <t>黎慧婷</t>
  </si>
  <si>
    <t>彭旭辉</t>
  </si>
  <si>
    <t>严冬霖</t>
  </si>
  <si>
    <t>黄宁</t>
  </si>
  <si>
    <t>林雅莹</t>
  </si>
  <si>
    <t>马明珠</t>
  </si>
  <si>
    <t>王彤</t>
  </si>
  <si>
    <t>张琳玉</t>
  </si>
  <si>
    <t>冼雅君</t>
  </si>
  <si>
    <t>陈瑜</t>
  </si>
  <si>
    <t>喻梦</t>
  </si>
  <si>
    <t>韩艳敏</t>
  </si>
  <si>
    <t>于双宁</t>
  </si>
  <si>
    <t>田红梅</t>
  </si>
  <si>
    <t>美兰区2021年面向社会公开招聘教师
面试成绩汇总表
第17考场</t>
  </si>
  <si>
    <t>0301-幼儿园(美兰区教育局)</t>
  </si>
  <si>
    <t>王吉南</t>
  </si>
  <si>
    <t>郑春林</t>
  </si>
  <si>
    <t>田玥</t>
  </si>
  <si>
    <t>魏怡冉</t>
  </si>
  <si>
    <t>陈梦婕</t>
  </si>
  <si>
    <t>蔡春霞</t>
  </si>
  <si>
    <t>黄冠丹</t>
  </si>
  <si>
    <t>李婧丰</t>
  </si>
  <si>
    <t>肖友晖</t>
  </si>
  <si>
    <t>杜英苗</t>
  </si>
  <si>
    <t>宁玉晶</t>
  </si>
  <si>
    <t>林娟</t>
  </si>
  <si>
    <t>黎香韵</t>
  </si>
  <si>
    <t>谢博</t>
  </si>
  <si>
    <t>宋娇</t>
  </si>
  <si>
    <t>陈益玲</t>
  </si>
  <si>
    <t>郭美翠</t>
  </si>
  <si>
    <t>王玉虹</t>
  </si>
  <si>
    <t>王晓惠</t>
  </si>
  <si>
    <t>吴秋青</t>
  </si>
  <si>
    <t>陈冬苗</t>
  </si>
  <si>
    <t>郑伟虹</t>
  </si>
  <si>
    <t>李美前</t>
  </si>
  <si>
    <t>钟惠</t>
  </si>
  <si>
    <t>卓亚杏</t>
  </si>
  <si>
    <t>吴美娜</t>
  </si>
  <si>
    <t>陈丹</t>
  </si>
  <si>
    <t>陈仕雪</t>
  </si>
  <si>
    <t>符英</t>
  </si>
  <si>
    <t>刘建莲</t>
  </si>
  <si>
    <t>邱丽娜</t>
  </si>
  <si>
    <r>
      <t>0</t>
    </r>
    <r>
      <rPr>
        <sz val="12"/>
        <color indexed="8"/>
        <rFont val="宋体"/>
        <family val="0"/>
      </rPr>
      <t>8</t>
    </r>
  </si>
  <si>
    <r>
      <t>0</t>
    </r>
    <r>
      <rPr>
        <sz val="12"/>
        <color indexed="8"/>
        <rFont val="宋体"/>
        <family val="0"/>
      </rPr>
      <t>7</t>
    </r>
  </si>
  <si>
    <r>
      <t>1</t>
    </r>
    <r>
      <rPr>
        <sz val="12"/>
        <color indexed="8"/>
        <rFont val="宋体"/>
        <family val="0"/>
      </rPr>
      <t>3</t>
    </r>
  </si>
  <si>
    <r>
      <t>0</t>
    </r>
    <r>
      <rPr>
        <sz val="12"/>
        <color indexed="8"/>
        <rFont val="宋体"/>
        <family val="0"/>
      </rPr>
      <t>4</t>
    </r>
  </si>
  <si>
    <r>
      <t>0</t>
    </r>
    <r>
      <rPr>
        <sz val="12"/>
        <color indexed="8"/>
        <rFont val="宋体"/>
        <family val="0"/>
      </rPr>
      <t>6</t>
    </r>
  </si>
  <si>
    <r>
      <t>1</t>
    </r>
    <r>
      <rPr>
        <sz val="12"/>
        <color indexed="8"/>
        <rFont val="宋体"/>
        <family val="0"/>
      </rPr>
      <t>2</t>
    </r>
  </si>
  <si>
    <r>
      <t>1</t>
    </r>
    <r>
      <rPr>
        <sz val="12"/>
        <color indexed="8"/>
        <rFont val="宋体"/>
        <family val="0"/>
      </rPr>
      <t>4</t>
    </r>
  </si>
  <si>
    <r>
      <t>0</t>
    </r>
    <r>
      <rPr>
        <sz val="12"/>
        <color indexed="8"/>
        <rFont val="宋体"/>
        <family val="0"/>
      </rPr>
      <t>3</t>
    </r>
  </si>
  <si>
    <r>
      <t>0</t>
    </r>
    <r>
      <rPr>
        <sz val="12"/>
        <color indexed="8"/>
        <rFont val="宋体"/>
        <family val="0"/>
      </rPr>
      <t>9</t>
    </r>
  </si>
  <si>
    <r>
      <t>0</t>
    </r>
    <r>
      <rPr>
        <sz val="12"/>
        <color indexed="8"/>
        <rFont val="宋体"/>
        <family val="0"/>
      </rPr>
      <t>5</t>
    </r>
  </si>
  <si>
    <r>
      <t>0</t>
    </r>
    <r>
      <rPr>
        <sz val="12"/>
        <color indexed="8"/>
        <rFont val="宋体"/>
        <family val="0"/>
      </rPr>
      <t>2</t>
    </r>
  </si>
  <si>
    <r>
      <t>1</t>
    </r>
    <r>
      <rPr>
        <sz val="12"/>
        <color indexed="8"/>
        <rFont val="宋体"/>
        <family val="0"/>
      </rPr>
      <t>0</t>
    </r>
  </si>
  <si>
    <r>
      <t>0</t>
    </r>
    <r>
      <rPr>
        <sz val="12"/>
        <color indexed="8"/>
        <rFont val="宋体"/>
        <family val="0"/>
      </rPr>
      <t>1</t>
    </r>
  </si>
  <si>
    <r>
      <t>1</t>
    </r>
    <r>
      <rPr>
        <sz val="12"/>
        <color indexed="8"/>
        <rFont val="宋体"/>
        <family val="0"/>
      </rPr>
      <t>5</t>
    </r>
  </si>
  <si>
    <r>
      <t>1</t>
    </r>
    <r>
      <rPr>
        <sz val="12"/>
        <color indexed="8"/>
        <rFont val="宋体"/>
        <family val="0"/>
      </rPr>
      <t>1</t>
    </r>
  </si>
  <si>
    <t>缺考</t>
  </si>
  <si>
    <r>
      <t>1</t>
    </r>
    <r>
      <rPr>
        <sz val="12"/>
        <color indexed="8"/>
        <rFont val="宋体"/>
        <family val="0"/>
      </rPr>
      <t>7</t>
    </r>
  </si>
  <si>
    <r>
      <t>2</t>
    </r>
    <r>
      <rPr>
        <sz val="12"/>
        <color indexed="8"/>
        <rFont val="宋体"/>
        <family val="0"/>
      </rPr>
      <t>0</t>
    </r>
  </si>
  <si>
    <r>
      <t>1</t>
    </r>
    <r>
      <rPr>
        <sz val="12"/>
        <color indexed="8"/>
        <rFont val="宋体"/>
        <family val="0"/>
      </rPr>
      <t>9</t>
    </r>
  </si>
  <si>
    <r>
      <t>1</t>
    </r>
    <r>
      <rPr>
        <sz val="12"/>
        <color indexed="8"/>
        <rFont val="宋体"/>
        <family val="0"/>
      </rPr>
      <t>8</t>
    </r>
  </si>
  <si>
    <r>
      <t>1</t>
    </r>
    <r>
      <rPr>
        <sz val="12"/>
        <color indexed="8"/>
        <rFont val="宋体"/>
        <family val="0"/>
      </rPr>
      <t>6</t>
    </r>
  </si>
  <si>
    <r>
      <t>2</t>
    </r>
    <r>
      <rPr>
        <sz val="12"/>
        <color indexed="8"/>
        <rFont val="宋体"/>
        <family val="0"/>
      </rPr>
      <t>2</t>
    </r>
  </si>
  <si>
    <r>
      <t>2</t>
    </r>
    <r>
      <rPr>
        <sz val="12"/>
        <color indexed="8"/>
        <rFont val="宋体"/>
        <family val="0"/>
      </rPr>
      <t>1</t>
    </r>
  </si>
  <si>
    <r>
      <t>2</t>
    </r>
    <r>
      <rPr>
        <sz val="12"/>
        <color indexed="8"/>
        <rFont val="宋体"/>
        <family val="0"/>
      </rPr>
      <t>3</t>
    </r>
  </si>
  <si>
    <t>张燕</t>
  </si>
  <si>
    <t>吴菁</t>
  </si>
  <si>
    <r>
      <t>2</t>
    </r>
    <r>
      <rPr>
        <sz val="12"/>
        <color indexed="8"/>
        <rFont val="宋体"/>
        <family val="0"/>
      </rPr>
      <t>4</t>
    </r>
  </si>
  <si>
    <t>23</t>
  </si>
  <si>
    <r>
      <t>1</t>
    </r>
    <r>
      <rPr>
        <sz val="12"/>
        <color indexed="8"/>
        <rFont val="宋体"/>
        <family val="0"/>
      </rPr>
      <t>4</t>
    </r>
  </si>
  <si>
    <r>
      <t>0</t>
    </r>
    <r>
      <rPr>
        <sz val="12"/>
        <color indexed="8"/>
        <rFont val="宋体"/>
        <family val="0"/>
      </rPr>
      <t>1</t>
    </r>
  </si>
  <si>
    <r>
      <t>1</t>
    </r>
    <r>
      <rPr>
        <sz val="12"/>
        <color indexed="8"/>
        <rFont val="宋体"/>
        <family val="0"/>
      </rPr>
      <t>3</t>
    </r>
  </si>
  <si>
    <r>
      <t>0</t>
    </r>
    <r>
      <rPr>
        <sz val="12"/>
        <color indexed="8"/>
        <rFont val="宋体"/>
        <family val="0"/>
      </rPr>
      <t>8</t>
    </r>
  </si>
  <si>
    <r>
      <t>2</t>
    </r>
    <r>
      <rPr>
        <sz val="12"/>
        <color indexed="8"/>
        <rFont val="宋体"/>
        <family val="0"/>
      </rPr>
      <t>3</t>
    </r>
  </si>
  <si>
    <r>
      <t>2</t>
    </r>
    <r>
      <rPr>
        <sz val="12"/>
        <color indexed="8"/>
        <rFont val="宋体"/>
        <family val="0"/>
      </rPr>
      <t>0</t>
    </r>
  </si>
  <si>
    <r>
      <t>0</t>
    </r>
    <r>
      <rPr>
        <sz val="12"/>
        <color indexed="8"/>
        <rFont val="宋体"/>
        <family val="0"/>
      </rPr>
      <t>6</t>
    </r>
  </si>
  <si>
    <r>
      <t>2</t>
    </r>
    <r>
      <rPr>
        <sz val="12"/>
        <color indexed="8"/>
        <rFont val="宋体"/>
        <family val="0"/>
      </rPr>
      <t>1</t>
    </r>
  </si>
  <si>
    <r>
      <t>0</t>
    </r>
    <r>
      <rPr>
        <sz val="12"/>
        <color indexed="8"/>
        <rFont val="宋体"/>
        <family val="0"/>
      </rPr>
      <t>7</t>
    </r>
  </si>
  <si>
    <r>
      <t>1</t>
    </r>
    <r>
      <rPr>
        <sz val="12"/>
        <color indexed="8"/>
        <rFont val="宋体"/>
        <family val="0"/>
      </rPr>
      <t>5</t>
    </r>
  </si>
  <si>
    <r>
      <t>1</t>
    </r>
    <r>
      <rPr>
        <sz val="12"/>
        <color indexed="8"/>
        <rFont val="宋体"/>
        <family val="0"/>
      </rPr>
      <t>0</t>
    </r>
  </si>
  <si>
    <r>
      <t>1</t>
    </r>
    <r>
      <rPr>
        <sz val="12"/>
        <color indexed="8"/>
        <rFont val="宋体"/>
        <family val="0"/>
      </rPr>
      <t>8</t>
    </r>
  </si>
  <si>
    <r>
      <t>1</t>
    </r>
    <r>
      <rPr>
        <sz val="12"/>
        <color indexed="8"/>
        <rFont val="宋体"/>
        <family val="0"/>
      </rPr>
      <t>1</t>
    </r>
  </si>
  <si>
    <r>
      <t>0</t>
    </r>
    <r>
      <rPr>
        <sz val="12"/>
        <color indexed="8"/>
        <rFont val="宋体"/>
        <family val="0"/>
      </rPr>
      <t>4</t>
    </r>
  </si>
  <si>
    <r>
      <t>1</t>
    </r>
    <r>
      <rPr>
        <sz val="12"/>
        <color indexed="8"/>
        <rFont val="宋体"/>
        <family val="0"/>
      </rPr>
      <t>2</t>
    </r>
  </si>
  <si>
    <r>
      <t>0</t>
    </r>
    <r>
      <rPr>
        <sz val="12"/>
        <color indexed="8"/>
        <rFont val="宋体"/>
        <family val="0"/>
      </rPr>
      <t>2</t>
    </r>
  </si>
  <si>
    <r>
      <t>2</t>
    </r>
    <r>
      <rPr>
        <sz val="12"/>
        <color indexed="8"/>
        <rFont val="宋体"/>
        <family val="0"/>
      </rPr>
      <t>5</t>
    </r>
  </si>
  <si>
    <r>
      <t>0</t>
    </r>
    <r>
      <rPr>
        <sz val="12"/>
        <color indexed="8"/>
        <rFont val="宋体"/>
        <family val="0"/>
      </rPr>
      <t>5</t>
    </r>
  </si>
  <si>
    <r>
      <t>1</t>
    </r>
    <r>
      <rPr>
        <sz val="12"/>
        <color indexed="8"/>
        <rFont val="宋体"/>
        <family val="0"/>
      </rPr>
      <t>7</t>
    </r>
  </si>
  <si>
    <r>
      <t>2</t>
    </r>
    <r>
      <rPr>
        <sz val="12"/>
        <color indexed="8"/>
        <rFont val="宋体"/>
        <family val="0"/>
      </rPr>
      <t>7</t>
    </r>
  </si>
  <si>
    <r>
      <t>2</t>
    </r>
    <r>
      <rPr>
        <sz val="12"/>
        <color indexed="8"/>
        <rFont val="宋体"/>
        <family val="0"/>
      </rPr>
      <t>2</t>
    </r>
  </si>
  <si>
    <r>
      <t>2</t>
    </r>
    <r>
      <rPr>
        <sz val="12"/>
        <color indexed="8"/>
        <rFont val="宋体"/>
        <family val="0"/>
      </rPr>
      <t>4</t>
    </r>
  </si>
  <si>
    <r>
      <t>1</t>
    </r>
    <r>
      <rPr>
        <sz val="12"/>
        <color indexed="8"/>
        <rFont val="宋体"/>
        <family val="0"/>
      </rPr>
      <t>9</t>
    </r>
  </si>
  <si>
    <r>
      <t>1</t>
    </r>
    <r>
      <rPr>
        <sz val="12"/>
        <color indexed="8"/>
        <rFont val="宋体"/>
        <family val="0"/>
      </rPr>
      <t>6</t>
    </r>
  </si>
  <si>
    <r>
      <t>0</t>
    </r>
    <r>
      <rPr>
        <sz val="12"/>
        <color indexed="8"/>
        <rFont val="宋体"/>
        <family val="0"/>
      </rPr>
      <t>3</t>
    </r>
  </si>
  <si>
    <r>
      <t>0</t>
    </r>
    <r>
      <rPr>
        <sz val="12"/>
        <color indexed="8"/>
        <rFont val="宋体"/>
        <family val="0"/>
      </rPr>
      <t>9</t>
    </r>
  </si>
  <si>
    <r>
      <t>2</t>
    </r>
    <r>
      <rPr>
        <sz val="12"/>
        <color indexed="8"/>
        <rFont val="宋体"/>
        <family val="0"/>
      </rPr>
      <t>6</t>
    </r>
  </si>
  <si>
    <r>
      <t>2</t>
    </r>
    <r>
      <rPr>
        <sz val="12"/>
        <color indexed="8"/>
        <rFont val="宋体"/>
        <family val="0"/>
      </rPr>
      <t>8</t>
    </r>
  </si>
  <si>
    <r>
      <t>3</t>
    </r>
    <r>
      <rPr>
        <sz val="12"/>
        <color indexed="8"/>
        <rFont val="宋体"/>
        <family val="0"/>
      </rPr>
      <t>0</t>
    </r>
  </si>
  <si>
    <r>
      <t>2</t>
    </r>
    <r>
      <rPr>
        <sz val="12"/>
        <color indexed="8"/>
        <rFont val="宋体"/>
        <family val="0"/>
      </rPr>
      <t>9</t>
    </r>
  </si>
  <si>
    <r>
      <t>3</t>
    </r>
    <r>
      <rPr>
        <sz val="12"/>
        <color indexed="8"/>
        <rFont val="宋体"/>
        <family val="0"/>
      </rPr>
      <t>1</t>
    </r>
  </si>
  <si>
    <t>202150904905</t>
  </si>
  <si>
    <r>
      <t>1</t>
    </r>
    <r>
      <rPr>
        <sz val="12"/>
        <color indexed="8"/>
        <rFont val="宋体"/>
        <family val="0"/>
      </rPr>
      <t>6</t>
    </r>
  </si>
  <si>
    <t>202150903307</t>
  </si>
  <si>
    <t>04</t>
  </si>
  <si>
    <t>202150903401</t>
  </si>
  <si>
    <r>
      <t>2</t>
    </r>
    <r>
      <rPr>
        <sz val="12"/>
        <color indexed="8"/>
        <rFont val="宋体"/>
        <family val="0"/>
      </rPr>
      <t>8</t>
    </r>
  </si>
  <si>
    <t>202150903403</t>
  </si>
  <si>
    <r>
      <t>1</t>
    </r>
    <r>
      <rPr>
        <sz val="12"/>
        <color indexed="8"/>
        <rFont val="宋体"/>
        <family val="0"/>
      </rPr>
      <t>2</t>
    </r>
  </si>
  <si>
    <t>202150906829</t>
  </si>
  <si>
    <r>
      <t>1</t>
    </r>
    <r>
      <rPr>
        <sz val="12"/>
        <color indexed="8"/>
        <rFont val="宋体"/>
        <family val="0"/>
      </rPr>
      <t>0</t>
    </r>
  </si>
  <si>
    <t>202150907807</t>
  </si>
  <si>
    <r>
      <t>1</t>
    </r>
    <r>
      <rPr>
        <sz val="12"/>
        <color indexed="8"/>
        <rFont val="宋体"/>
        <family val="0"/>
      </rPr>
      <t>9</t>
    </r>
  </si>
  <si>
    <t>202150900625</t>
  </si>
  <si>
    <r>
      <t>0</t>
    </r>
    <r>
      <rPr>
        <sz val="12"/>
        <color indexed="8"/>
        <rFont val="宋体"/>
        <family val="0"/>
      </rPr>
      <t>3</t>
    </r>
  </si>
  <si>
    <t>202150901822</t>
  </si>
  <si>
    <r>
      <t>2</t>
    </r>
    <r>
      <rPr>
        <sz val="12"/>
        <color indexed="8"/>
        <rFont val="宋体"/>
        <family val="0"/>
      </rPr>
      <t>2</t>
    </r>
  </si>
  <si>
    <t>202150902206</t>
  </si>
  <si>
    <r>
      <t>0</t>
    </r>
    <r>
      <rPr>
        <sz val="12"/>
        <color indexed="8"/>
        <rFont val="宋体"/>
        <family val="0"/>
      </rPr>
      <t>7</t>
    </r>
  </si>
  <si>
    <t>202150904427</t>
  </si>
  <si>
    <r>
      <t>0</t>
    </r>
    <r>
      <rPr>
        <sz val="12"/>
        <color indexed="8"/>
        <rFont val="宋体"/>
        <family val="0"/>
      </rPr>
      <t>2</t>
    </r>
  </si>
  <si>
    <t>202150903816</t>
  </si>
  <si>
    <r>
      <t>0</t>
    </r>
    <r>
      <rPr>
        <sz val="12"/>
        <color indexed="8"/>
        <rFont val="宋体"/>
        <family val="0"/>
      </rPr>
      <t>6</t>
    </r>
  </si>
  <si>
    <t>202150906217</t>
  </si>
  <si>
    <r>
      <t>1</t>
    </r>
    <r>
      <rPr>
        <sz val="12"/>
        <color indexed="8"/>
        <rFont val="宋体"/>
        <family val="0"/>
      </rPr>
      <t>5</t>
    </r>
  </si>
  <si>
    <t>202150903929</t>
  </si>
  <si>
    <r>
      <t>2</t>
    </r>
    <r>
      <rPr>
        <sz val="12"/>
        <color indexed="8"/>
        <rFont val="宋体"/>
        <family val="0"/>
      </rPr>
      <t>7</t>
    </r>
  </si>
  <si>
    <t>202150902608</t>
  </si>
  <si>
    <r>
      <t>1</t>
    </r>
    <r>
      <rPr>
        <sz val="12"/>
        <color indexed="8"/>
        <rFont val="宋体"/>
        <family val="0"/>
      </rPr>
      <t>8</t>
    </r>
  </si>
  <si>
    <t>202150902923</t>
  </si>
  <si>
    <r>
      <t>2</t>
    </r>
    <r>
      <rPr>
        <sz val="12"/>
        <color indexed="8"/>
        <rFont val="宋体"/>
        <family val="0"/>
      </rPr>
      <t>9</t>
    </r>
  </si>
  <si>
    <t>202150907530</t>
  </si>
  <si>
    <r>
      <t>2</t>
    </r>
    <r>
      <rPr>
        <sz val="12"/>
        <color indexed="8"/>
        <rFont val="宋体"/>
        <family val="0"/>
      </rPr>
      <t>3</t>
    </r>
  </si>
  <si>
    <t>202150907128</t>
  </si>
  <si>
    <r>
      <t>2</t>
    </r>
    <r>
      <rPr>
        <sz val="12"/>
        <color indexed="8"/>
        <rFont val="宋体"/>
        <family val="0"/>
      </rPr>
      <t>6</t>
    </r>
  </si>
  <si>
    <t>202150906128</t>
  </si>
  <si>
    <r>
      <t>1</t>
    </r>
    <r>
      <rPr>
        <sz val="12"/>
        <color indexed="8"/>
        <rFont val="宋体"/>
        <family val="0"/>
      </rPr>
      <t>7</t>
    </r>
  </si>
  <si>
    <t>202150902910</t>
  </si>
  <si>
    <r>
      <t>1</t>
    </r>
    <r>
      <rPr>
        <sz val="12"/>
        <color indexed="8"/>
        <rFont val="宋体"/>
        <family val="0"/>
      </rPr>
      <t>4</t>
    </r>
  </si>
  <si>
    <t>202150901308</t>
  </si>
  <si>
    <r>
      <t>1</t>
    </r>
    <r>
      <rPr>
        <sz val="12"/>
        <color indexed="8"/>
        <rFont val="宋体"/>
        <family val="0"/>
      </rPr>
      <t>3</t>
    </r>
  </si>
  <si>
    <t>202150906204</t>
  </si>
  <si>
    <r>
      <t>0</t>
    </r>
    <r>
      <rPr>
        <sz val="12"/>
        <color indexed="8"/>
        <rFont val="宋体"/>
        <family val="0"/>
      </rPr>
      <t>9</t>
    </r>
  </si>
  <si>
    <t>202150908803</t>
  </si>
  <si>
    <r>
      <t>0</t>
    </r>
    <r>
      <rPr>
        <sz val="12"/>
        <color indexed="8"/>
        <rFont val="宋体"/>
        <family val="0"/>
      </rPr>
      <t>1</t>
    </r>
  </si>
  <si>
    <t>202150909116</t>
  </si>
  <si>
    <r>
      <t>2</t>
    </r>
    <r>
      <rPr>
        <sz val="12"/>
        <color indexed="8"/>
        <rFont val="宋体"/>
        <family val="0"/>
      </rPr>
      <t>0</t>
    </r>
  </si>
  <si>
    <t>202150907916</t>
  </si>
  <si>
    <r>
      <t>0</t>
    </r>
    <r>
      <rPr>
        <sz val="12"/>
        <color indexed="8"/>
        <rFont val="宋体"/>
        <family val="0"/>
      </rPr>
      <t>8</t>
    </r>
  </si>
  <si>
    <t>202150907412</t>
  </si>
  <si>
    <r>
      <t>2</t>
    </r>
    <r>
      <rPr>
        <sz val="12"/>
        <color indexed="8"/>
        <rFont val="宋体"/>
        <family val="0"/>
      </rPr>
      <t>4</t>
    </r>
  </si>
  <si>
    <r>
      <t>2</t>
    </r>
    <r>
      <rPr>
        <sz val="12"/>
        <color indexed="8"/>
        <rFont val="宋体"/>
        <family val="0"/>
      </rPr>
      <t>1</t>
    </r>
  </si>
  <si>
    <t>202150908303</t>
  </si>
  <si>
    <r>
      <t>2</t>
    </r>
    <r>
      <rPr>
        <sz val="12"/>
        <color indexed="8"/>
        <rFont val="宋体"/>
        <family val="0"/>
      </rPr>
      <t>5</t>
    </r>
  </si>
  <si>
    <t>202150906522</t>
  </si>
  <si>
    <t>202150904217</t>
  </si>
  <si>
    <t>202150905912</t>
  </si>
  <si>
    <t>202150905721</t>
  </si>
  <si>
    <t>202150904512</t>
  </si>
  <si>
    <r>
      <t>1</t>
    </r>
    <r>
      <rPr>
        <sz val="12"/>
        <color indexed="8"/>
        <rFont val="宋体"/>
        <family val="0"/>
      </rPr>
      <t>1</t>
    </r>
  </si>
  <si>
    <t>202150906930</t>
  </si>
  <si>
    <t>202150904205</t>
  </si>
  <si>
    <t>202150901513</t>
  </si>
  <si>
    <t>202150908526</t>
  </si>
  <si>
    <t>202150902729</t>
  </si>
  <si>
    <t>202150908704</t>
  </si>
  <si>
    <t>202150905014</t>
  </si>
  <si>
    <t>202150907409</t>
  </si>
  <si>
    <t>202150900930</t>
  </si>
  <si>
    <t>202150907719</t>
  </si>
  <si>
    <t>202150904813</t>
  </si>
  <si>
    <t>202150906730</t>
  </si>
  <si>
    <r>
      <t>0</t>
    </r>
    <r>
      <rPr>
        <sz val="12"/>
        <color indexed="8"/>
        <rFont val="宋体"/>
        <family val="0"/>
      </rPr>
      <t>5</t>
    </r>
  </si>
  <si>
    <t>202150906707</t>
  </si>
  <si>
    <t>202150905903</t>
  </si>
  <si>
    <t>202150900711</t>
  </si>
  <si>
    <t>202150904028</t>
  </si>
  <si>
    <t>202150908305</t>
  </si>
  <si>
    <t>202150909009</t>
  </si>
  <si>
    <t>202150904509</t>
  </si>
  <si>
    <t>202150905408</t>
  </si>
  <si>
    <r>
      <t>0</t>
    </r>
    <r>
      <rPr>
        <sz val="12"/>
        <color indexed="8"/>
        <rFont val="宋体"/>
        <family val="0"/>
      </rPr>
      <t>4</t>
    </r>
  </si>
  <si>
    <t>202150903323</t>
  </si>
  <si>
    <t>202150900610</t>
  </si>
  <si>
    <t>202150903724</t>
  </si>
  <si>
    <t>202150907118</t>
  </si>
  <si>
    <t>202150903209</t>
  </si>
  <si>
    <t>202150906604</t>
  </si>
  <si>
    <t>202150902620</t>
  </si>
  <si>
    <t>202150906913</t>
  </si>
  <si>
    <t>202150907925</t>
  </si>
  <si>
    <t>202150903818</t>
  </si>
  <si>
    <t>202150901808</t>
  </si>
  <si>
    <t>202150905223</t>
  </si>
  <si>
    <t>202150901313</t>
  </si>
  <si>
    <t>202150906015</t>
  </si>
  <si>
    <t>202150907710</t>
  </si>
  <si>
    <t>202150901119</t>
  </si>
  <si>
    <t>202150908807</t>
  </si>
  <si>
    <t>202150903121</t>
  </si>
  <si>
    <t>202150909108</t>
  </si>
  <si>
    <t>202150903726</t>
  </si>
  <si>
    <t>202150903225</t>
  </si>
  <si>
    <t>202150903111</t>
  </si>
  <si>
    <t>202150908504</t>
  </si>
  <si>
    <t>202150900114</t>
  </si>
  <si>
    <t>202150907021</t>
  </si>
  <si>
    <t>202150909315</t>
  </si>
  <si>
    <t>202150904215</t>
  </si>
  <si>
    <t>202150903018</t>
  </si>
  <si>
    <t>202150908302</t>
  </si>
  <si>
    <t>202150904125</t>
  </si>
  <si>
    <t>202150902811</t>
  </si>
  <si>
    <t>202150904409</t>
  </si>
  <si>
    <t>202150908207</t>
  </si>
  <si>
    <t>202150903824</t>
  </si>
  <si>
    <t>202150907926</t>
  </si>
  <si>
    <t>202150902319</t>
  </si>
  <si>
    <t>202150901320</t>
  </si>
  <si>
    <t>202150903109</t>
  </si>
  <si>
    <t>202150901620</t>
  </si>
  <si>
    <t>202150901327</t>
  </si>
  <si>
    <t>202150905522</t>
  </si>
  <si>
    <t>202150905818</t>
  </si>
  <si>
    <t>202150904414</t>
  </si>
  <si>
    <t>202150900302</t>
  </si>
  <si>
    <t>202150906828</t>
  </si>
  <si>
    <t>202150908026</t>
  </si>
  <si>
    <t>202150900103</t>
  </si>
  <si>
    <t>202150908616</t>
  </si>
  <si>
    <t>202150901211</t>
  </si>
  <si>
    <t>202150905606</t>
  </si>
  <si>
    <t>202150906830</t>
  </si>
  <si>
    <t>202150900419</t>
  </si>
  <si>
    <t>202150901821</t>
  </si>
  <si>
    <t>202150906625</t>
  </si>
  <si>
    <t>202150909211</t>
  </si>
  <si>
    <t>202150900511</t>
  </si>
  <si>
    <t>202150903112</t>
  </si>
  <si>
    <t>202150909322</t>
  </si>
  <si>
    <r>
      <t>3</t>
    </r>
    <r>
      <rPr>
        <sz val="12"/>
        <color indexed="8"/>
        <rFont val="宋体"/>
        <family val="0"/>
      </rPr>
      <t>0</t>
    </r>
  </si>
  <si>
    <t>202150906116</t>
  </si>
  <si>
    <t>202150902005</t>
  </si>
  <si>
    <t>202150905713</t>
  </si>
  <si>
    <t>202150906310</t>
  </si>
  <si>
    <t>缺考</t>
  </si>
  <si>
    <t>202150901618</t>
  </si>
  <si>
    <t>202150902010</t>
  </si>
  <si>
    <t>202150907321</t>
  </si>
  <si>
    <t>202150915815</t>
  </si>
  <si>
    <t>5</t>
  </si>
  <si>
    <t>202150915427</t>
  </si>
  <si>
    <t>202150912201</t>
  </si>
  <si>
    <t>202150913407</t>
  </si>
  <si>
    <t>202150914209</t>
  </si>
  <si>
    <t>202150910015</t>
  </si>
  <si>
    <r>
      <t>3</t>
    </r>
    <r>
      <rPr>
        <sz val="12"/>
        <color indexed="8"/>
        <rFont val="宋体"/>
        <family val="0"/>
      </rPr>
      <t>3</t>
    </r>
  </si>
  <si>
    <t>202150916118</t>
  </si>
  <si>
    <t>202150910911</t>
  </si>
  <si>
    <t>202150912706</t>
  </si>
  <si>
    <t>202150914302</t>
  </si>
  <si>
    <t>202150914405</t>
  </si>
  <si>
    <t>202150916130</t>
  </si>
  <si>
    <t>202150910725</t>
  </si>
  <si>
    <t>202150914223</t>
  </si>
  <si>
    <t>202150911826</t>
  </si>
  <si>
    <t>202150910530</t>
  </si>
  <si>
    <t>202150911017</t>
  </si>
  <si>
    <t>202150912809</t>
  </si>
  <si>
    <t>202150912819</t>
  </si>
  <si>
    <t>202150912907</t>
  </si>
  <si>
    <t>202150913310</t>
  </si>
  <si>
    <t>202150909810</t>
  </si>
  <si>
    <t>202150909929</t>
  </si>
  <si>
    <r>
      <t>3</t>
    </r>
    <r>
      <rPr>
        <sz val="12"/>
        <color indexed="8"/>
        <rFont val="宋体"/>
        <family val="0"/>
      </rPr>
      <t>2</t>
    </r>
  </si>
  <si>
    <t>202150913809</t>
  </si>
  <si>
    <r>
      <t>3</t>
    </r>
    <r>
      <rPr>
        <sz val="12"/>
        <color indexed="8"/>
        <rFont val="宋体"/>
        <family val="0"/>
      </rPr>
      <t>1</t>
    </r>
  </si>
  <si>
    <t>202150914704</t>
  </si>
  <si>
    <t>202150915224</t>
  </si>
  <si>
    <t>202150915404</t>
  </si>
  <si>
    <t>06</t>
  </si>
  <si>
    <t>202150909428</t>
  </si>
  <si>
    <t>202150911230</t>
  </si>
  <si>
    <t>202150914322</t>
  </si>
  <si>
    <t>202150915725</t>
  </si>
  <si>
    <t>202150910615</t>
  </si>
  <si>
    <t>202150912904</t>
  </si>
  <si>
    <t>202150910410</t>
  </si>
  <si>
    <t>6</t>
  </si>
  <si>
    <t>202150911918</t>
  </si>
  <si>
    <t>202150915912</t>
  </si>
  <si>
    <t>202150911511</t>
  </si>
  <si>
    <t>202150915828</t>
  </si>
  <si>
    <t>202150915524</t>
  </si>
  <si>
    <t>202150914604</t>
  </si>
  <si>
    <t>202150916120</t>
  </si>
  <si>
    <t>202150909522</t>
  </si>
  <si>
    <t>202150912105</t>
  </si>
  <si>
    <t>202150912710</t>
  </si>
  <si>
    <t>202150911914</t>
  </si>
  <si>
    <t>202150913611</t>
  </si>
  <si>
    <t>202150914828</t>
  </si>
  <si>
    <t>202150910829</t>
  </si>
  <si>
    <t>202150910617</t>
  </si>
  <si>
    <t>202150912428</t>
  </si>
  <si>
    <t>202150911725</t>
  </si>
  <si>
    <t>202150915728</t>
  </si>
  <si>
    <t>202150912104</t>
  </si>
  <si>
    <t>202150914906</t>
  </si>
  <si>
    <t>202150910005</t>
  </si>
  <si>
    <t>202150914318</t>
  </si>
  <si>
    <t>202150909711</t>
  </si>
  <si>
    <t>202150915630</t>
  </si>
  <si>
    <t>202150915730</t>
  </si>
  <si>
    <t>202150911503</t>
  </si>
  <si>
    <t>202150911921</t>
  </si>
  <si>
    <t>202150916217</t>
  </si>
  <si>
    <t>202150915626</t>
  </si>
  <si>
    <t>202150910901</t>
  </si>
  <si>
    <t>7</t>
  </si>
  <si>
    <t>202150913309</t>
  </si>
  <si>
    <t>202150913908</t>
  </si>
  <si>
    <t>202150910411</t>
  </si>
  <si>
    <t>202150913504</t>
  </si>
  <si>
    <t>202150913422</t>
  </si>
  <si>
    <t>202150911008</t>
  </si>
  <si>
    <t>202150909618</t>
  </si>
  <si>
    <t>202150915509</t>
  </si>
  <si>
    <t>202150911208</t>
  </si>
  <si>
    <t>202150913225</t>
  </si>
  <si>
    <t>202150914314</t>
  </si>
  <si>
    <t>202150915508</t>
  </si>
  <si>
    <t>202150915904</t>
  </si>
  <si>
    <t>202150914512</t>
  </si>
  <si>
    <t>202150913821</t>
  </si>
  <si>
    <t>202150915813</t>
  </si>
  <si>
    <t>202150910513</t>
  </si>
  <si>
    <t>202150910523</t>
  </si>
  <si>
    <t>202150911701</t>
  </si>
  <si>
    <t>202150909530</t>
  </si>
  <si>
    <t>202150909402</t>
  </si>
  <si>
    <t>202150911002</t>
  </si>
  <si>
    <t>202150913414</t>
  </si>
  <si>
    <t>202150915015</t>
  </si>
  <si>
    <t>202150910830</t>
  </si>
  <si>
    <t>202150912017</t>
  </si>
  <si>
    <t>202150915226</t>
  </si>
  <si>
    <t>202150909905</t>
  </si>
  <si>
    <t>202150910703</t>
  </si>
  <si>
    <t>202150913915</t>
  </si>
  <si>
    <t>202150911001</t>
  </si>
  <si>
    <t>202150913325</t>
  </si>
  <si>
    <t>202150911216</t>
  </si>
  <si>
    <t>202150912510</t>
  </si>
  <si>
    <t>202150912313</t>
  </si>
  <si>
    <t>202150915126</t>
  </si>
  <si>
    <t>202150923805</t>
  </si>
  <si>
    <t>8</t>
  </si>
  <si>
    <t>202150926928</t>
  </si>
  <si>
    <t>202150923015</t>
  </si>
  <si>
    <t>202150924425</t>
  </si>
  <si>
    <t>202150923802</t>
  </si>
  <si>
    <t>202150927701</t>
  </si>
  <si>
    <t>202150922808</t>
  </si>
  <si>
    <t>202150923705</t>
  </si>
  <si>
    <t>202150925914</t>
  </si>
  <si>
    <t>202150926212</t>
  </si>
  <si>
    <t>202150926417</t>
  </si>
  <si>
    <t>202150925124</t>
  </si>
  <si>
    <t>202150925901</t>
  </si>
  <si>
    <t>202150925328</t>
  </si>
  <si>
    <t>202150926926</t>
  </si>
  <si>
    <t>202150924814</t>
  </si>
  <si>
    <t>202150924113</t>
  </si>
  <si>
    <t>202150927113</t>
  </si>
  <si>
    <t>202150927601</t>
  </si>
  <si>
    <t>202150926929</t>
  </si>
  <si>
    <t>202150927308</t>
  </si>
  <si>
    <t>202150927429</t>
  </si>
  <si>
    <t>202150925409</t>
  </si>
  <si>
    <t>202150925812</t>
  </si>
  <si>
    <t>202150924214</t>
  </si>
  <si>
    <t>202150924515</t>
  </si>
  <si>
    <t>202150927818</t>
  </si>
  <si>
    <t>202150923721</t>
  </si>
  <si>
    <t>9</t>
  </si>
  <si>
    <t>202150924118</t>
  </si>
  <si>
    <t>202150926411</t>
  </si>
  <si>
    <t>202150923708</t>
  </si>
  <si>
    <t>202150926723</t>
  </si>
  <si>
    <t>202150927309</t>
  </si>
  <si>
    <t>202150926314</t>
  </si>
  <si>
    <t>202150925610</t>
  </si>
  <si>
    <t>202150923418</t>
  </si>
  <si>
    <t>202150927101</t>
  </si>
  <si>
    <t>202150924510</t>
  </si>
  <si>
    <t>202150927902</t>
  </si>
  <si>
    <t>202150923428</t>
  </si>
  <si>
    <t>202150924613</t>
  </si>
  <si>
    <t>202150925601</t>
  </si>
  <si>
    <t>202150924917</t>
  </si>
  <si>
    <t>202150927520</t>
  </si>
  <si>
    <t>26</t>
  </si>
  <si>
    <t>202150927528</t>
  </si>
  <si>
    <t>202150927124</t>
  </si>
  <si>
    <t>202150923114</t>
  </si>
  <si>
    <t>202150923301</t>
  </si>
  <si>
    <t>202150927615</t>
  </si>
  <si>
    <t>202150923723</t>
  </si>
  <si>
    <t>202150926509</t>
  </si>
  <si>
    <t>202150926215</t>
  </si>
  <si>
    <t>202150927217</t>
  </si>
  <si>
    <t>202150925005</t>
  </si>
  <si>
    <t>202150924013</t>
  </si>
  <si>
    <t>202150927730</t>
  </si>
  <si>
    <t>202150926008</t>
  </si>
  <si>
    <t>202150924420</t>
  </si>
  <si>
    <t>202150927126</t>
  </si>
  <si>
    <t>202150923030</t>
  </si>
  <si>
    <t>202150923728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</si>
</sst>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_);[Red]\(0.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theme="1"/>
      <name val="Calibri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  <font>
      <b/>
      <sz val="12"/>
      <color theme="1"/>
      <name val="Calibri"/>
      <family val="0"/>
    </font>
    <font>
      <b/>
      <sz val="14"/>
      <name val="Calibri"/>
      <family val="0"/>
    </font>
    <font>
      <b/>
      <sz val="14"/>
      <color theme="1"/>
      <name val="Calibri"/>
      <family val="0"/>
    </font>
    <font>
      <b/>
      <sz val="16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8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49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49" fontId="53" fillId="33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50" fillId="0" borderId="9" xfId="0" applyNumberFormat="1" applyFont="1" applyFill="1" applyBorder="1" applyAlignment="1">
      <alignment horizontal="center" vertical="center"/>
    </xf>
    <xf numFmtId="176" fontId="54" fillId="33" borderId="9" xfId="0" applyNumberFormat="1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177" fontId="54" fillId="33" borderId="9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55" fillId="0" borderId="9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49" fontId="49" fillId="0" borderId="9" xfId="0" applyNumberFormat="1" applyFont="1" applyBorder="1" applyAlignment="1">
      <alignment horizontal="center" vertical="center"/>
    </xf>
    <xf numFmtId="178" fontId="54" fillId="33" borderId="9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49" fillId="33" borderId="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58" fillId="0" borderId="0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49" fontId="50" fillId="0" borderId="9" xfId="0" applyNumberFormat="1" applyFon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177" fontId="50" fillId="0" borderId="9" xfId="0" applyNumberFormat="1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 wrapText="1"/>
    </xf>
    <xf numFmtId="177" fontId="0" fillId="0" borderId="9" xfId="0" applyNumberFormat="1" applyBorder="1" applyAlignment="1">
      <alignment vertical="center"/>
    </xf>
    <xf numFmtId="0" fontId="50" fillId="33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workbookViewId="0" topLeftCell="A1">
      <pane ySplit="2" topLeftCell="A3" activePane="bottomLeft" state="frozen"/>
      <selection pane="topLeft" activeCell="A1" sqref="A1"/>
      <selection pane="bottomLeft" activeCell="L3" sqref="L3"/>
    </sheetView>
  </sheetViews>
  <sheetFormatPr defaultColWidth="9.00390625" defaultRowHeight="30" customHeight="1"/>
  <cols>
    <col min="1" max="1" width="6.8515625" style="0" customWidth="1"/>
    <col min="2" max="2" width="25.421875" style="0" customWidth="1"/>
    <col min="3" max="3" width="14.8515625" style="0" customWidth="1"/>
    <col min="4" max="4" width="10.00390625" style="0" customWidth="1"/>
    <col min="5" max="5" width="10.57421875" style="0" customWidth="1"/>
    <col min="6" max="6" width="14.8515625" style="9" customWidth="1"/>
    <col min="7" max="7" width="11.8515625" style="19" customWidth="1"/>
    <col min="8" max="8" width="8.7109375" style="23" customWidth="1"/>
  </cols>
  <sheetData>
    <row r="1" spans="1:8" ht="63" customHeight="1">
      <c r="A1" s="29" t="s">
        <v>0</v>
      </c>
      <c r="B1" s="29"/>
      <c r="C1" s="29"/>
      <c r="D1" s="29"/>
      <c r="E1" s="29"/>
      <c r="F1" s="29"/>
      <c r="G1" s="29"/>
      <c r="H1" s="29"/>
    </row>
    <row r="2" spans="1:8" s="6" customFormat="1" ht="30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7" t="s">
        <v>6</v>
      </c>
      <c r="G2" s="18" t="s">
        <v>7</v>
      </c>
      <c r="H2" s="20" t="s">
        <v>8</v>
      </c>
    </row>
    <row r="3" spans="1:8" ht="42.75" customHeight="1">
      <c r="A3" s="30">
        <v>1</v>
      </c>
      <c r="B3" s="30" t="s">
        <v>9</v>
      </c>
      <c r="C3" s="30" t="s">
        <v>547</v>
      </c>
      <c r="D3" s="30" t="s">
        <v>17</v>
      </c>
      <c r="E3" s="30">
        <v>1</v>
      </c>
      <c r="F3" s="31" t="s">
        <v>548</v>
      </c>
      <c r="G3" s="32">
        <v>82.78103367480408</v>
      </c>
      <c r="H3" s="21"/>
    </row>
    <row r="4" spans="1:8" ht="42.75" customHeight="1">
      <c r="A4" s="30">
        <v>2</v>
      </c>
      <c r="B4" s="30" t="s">
        <v>9</v>
      </c>
      <c r="C4" s="30" t="s">
        <v>549</v>
      </c>
      <c r="D4" s="30" t="s">
        <v>18</v>
      </c>
      <c r="E4" s="30">
        <v>1</v>
      </c>
      <c r="F4" s="31" t="s">
        <v>550</v>
      </c>
      <c r="G4" s="32">
        <v>74.39225299217482</v>
      </c>
      <c r="H4" s="21"/>
    </row>
    <row r="5" spans="1:8" ht="42.75" customHeight="1">
      <c r="A5" s="30">
        <v>3</v>
      </c>
      <c r="B5" s="30" t="s">
        <v>9</v>
      </c>
      <c r="C5" s="30" t="s">
        <v>551</v>
      </c>
      <c r="D5" s="30" t="s">
        <v>20</v>
      </c>
      <c r="E5" s="30">
        <v>1</v>
      </c>
      <c r="F5" s="31" t="s">
        <v>552</v>
      </c>
      <c r="G5" s="32">
        <v>80.93550192462564</v>
      </c>
      <c r="H5" s="21"/>
    </row>
    <row r="6" spans="1:8" ht="42.75" customHeight="1">
      <c r="A6" s="30">
        <v>4</v>
      </c>
      <c r="B6" s="30" t="s">
        <v>9</v>
      </c>
      <c r="C6" s="30" t="s">
        <v>553</v>
      </c>
      <c r="D6" s="30" t="s">
        <v>32</v>
      </c>
      <c r="E6" s="30">
        <v>1</v>
      </c>
      <c r="F6" s="31" t="s">
        <v>554</v>
      </c>
      <c r="G6" s="32">
        <v>74.39225299217482</v>
      </c>
      <c r="H6" s="21"/>
    </row>
    <row r="7" spans="1:8" ht="42.75" customHeight="1">
      <c r="A7" s="30">
        <v>5</v>
      </c>
      <c r="B7" s="30" t="s">
        <v>9</v>
      </c>
      <c r="C7" s="30" t="s">
        <v>555</v>
      </c>
      <c r="D7" s="30" t="s">
        <v>34</v>
      </c>
      <c r="E7" s="30">
        <v>1</v>
      </c>
      <c r="F7" s="31" t="s">
        <v>556</v>
      </c>
      <c r="G7" s="32">
        <v>75.39890667409031</v>
      </c>
      <c r="H7" s="21"/>
    </row>
    <row r="8" spans="1:8" ht="42.75" customHeight="1">
      <c r="A8" s="30">
        <v>6</v>
      </c>
      <c r="B8" s="30" t="s">
        <v>9</v>
      </c>
      <c r="C8" s="30" t="s">
        <v>557</v>
      </c>
      <c r="D8" s="30" t="s">
        <v>38</v>
      </c>
      <c r="E8" s="30">
        <v>1</v>
      </c>
      <c r="F8" s="31" t="s">
        <v>558</v>
      </c>
      <c r="G8" s="32">
        <v>77.9155408788791</v>
      </c>
      <c r="H8" s="21"/>
    </row>
    <row r="9" spans="1:8" ht="42.75" customHeight="1">
      <c r="A9" s="30">
        <v>7</v>
      </c>
      <c r="B9" s="30" t="s">
        <v>9</v>
      </c>
      <c r="C9" s="30" t="s">
        <v>559</v>
      </c>
      <c r="D9" s="30" t="s">
        <v>55</v>
      </c>
      <c r="E9" s="30">
        <v>1</v>
      </c>
      <c r="F9" s="31" t="s">
        <v>560</v>
      </c>
      <c r="G9" s="32">
        <v>68.52010651433433</v>
      </c>
      <c r="H9" s="21"/>
    </row>
    <row r="10" spans="1:8" ht="42.75" customHeight="1">
      <c r="A10" s="30">
        <v>8</v>
      </c>
      <c r="B10" s="30" t="s">
        <v>9</v>
      </c>
      <c r="C10" s="30" t="s">
        <v>561</v>
      </c>
      <c r="D10" s="30" t="s">
        <v>60</v>
      </c>
      <c r="E10" s="30">
        <v>1</v>
      </c>
      <c r="F10" s="31" t="s">
        <v>562</v>
      </c>
      <c r="G10" s="32">
        <v>71.20451633277568</v>
      </c>
      <c r="H10" s="21"/>
    </row>
    <row r="11" spans="1:8" ht="42.75" customHeight="1">
      <c r="A11" s="30">
        <v>9</v>
      </c>
      <c r="B11" s="30" t="s">
        <v>9</v>
      </c>
      <c r="C11" s="30" t="s">
        <v>563</v>
      </c>
      <c r="D11" s="30" t="s">
        <v>64</v>
      </c>
      <c r="E11" s="30">
        <v>1</v>
      </c>
      <c r="F11" s="31" t="s">
        <v>564</v>
      </c>
      <c r="G11" s="32">
        <v>72.04339440103861</v>
      </c>
      <c r="H11" s="21"/>
    </row>
    <row r="12" spans="1:8" ht="42.75" customHeight="1">
      <c r="A12" s="30">
        <v>10</v>
      </c>
      <c r="B12" s="30" t="s">
        <v>9</v>
      </c>
      <c r="C12" s="30" t="s">
        <v>565</v>
      </c>
      <c r="D12" s="30" t="s">
        <v>66</v>
      </c>
      <c r="E12" s="30">
        <v>1</v>
      </c>
      <c r="F12" s="31" t="s">
        <v>566</v>
      </c>
      <c r="G12" s="32">
        <v>80.76772631097305</v>
      </c>
      <c r="H12" s="21"/>
    </row>
    <row r="13" spans="1:8" ht="42.75" customHeight="1">
      <c r="A13" s="30">
        <v>11</v>
      </c>
      <c r="B13" s="30" t="s">
        <v>9</v>
      </c>
      <c r="C13" s="30" t="s">
        <v>567</v>
      </c>
      <c r="D13" s="30" t="s">
        <v>68</v>
      </c>
      <c r="E13" s="30">
        <v>1</v>
      </c>
      <c r="F13" s="31" t="s">
        <v>568</v>
      </c>
      <c r="G13" s="32">
        <v>82.94880928845666</v>
      </c>
      <c r="H13" s="21"/>
    </row>
    <row r="14" spans="1:8" ht="42.75" customHeight="1">
      <c r="A14" s="30">
        <v>12</v>
      </c>
      <c r="B14" s="30" t="s">
        <v>9</v>
      </c>
      <c r="C14" s="30" t="s">
        <v>569</v>
      </c>
      <c r="D14" s="30" t="s">
        <v>71</v>
      </c>
      <c r="E14" s="30">
        <v>1</v>
      </c>
      <c r="F14" s="31" t="s">
        <v>570</v>
      </c>
      <c r="G14" s="32">
        <v>74.72780421947998</v>
      </c>
      <c r="H14" s="21"/>
    </row>
    <row r="15" spans="1:8" ht="42.75" customHeight="1">
      <c r="A15" s="30">
        <v>13</v>
      </c>
      <c r="B15" s="30" t="s">
        <v>9</v>
      </c>
      <c r="C15" s="30" t="s">
        <v>571</v>
      </c>
      <c r="D15" s="30" t="s">
        <v>76</v>
      </c>
      <c r="E15" s="30">
        <v>1</v>
      </c>
      <c r="F15" s="31" t="s">
        <v>572</v>
      </c>
      <c r="G15" s="32">
        <v>80.93550192462564</v>
      </c>
      <c r="H15" s="21"/>
    </row>
    <row r="16" spans="1:8" ht="42.75" customHeight="1">
      <c r="A16" s="30">
        <v>14</v>
      </c>
      <c r="B16" s="30" t="s">
        <v>9</v>
      </c>
      <c r="C16" s="30" t="s">
        <v>573</v>
      </c>
      <c r="D16" s="30" t="s">
        <v>78</v>
      </c>
      <c r="E16" s="30">
        <v>1</v>
      </c>
      <c r="F16" s="31" t="s">
        <v>574</v>
      </c>
      <c r="G16" s="32">
        <v>74.05670176486964</v>
      </c>
      <c r="H16" s="21"/>
    </row>
    <row r="17" spans="1:8" ht="42.75" customHeight="1">
      <c r="A17" s="30">
        <v>15</v>
      </c>
      <c r="B17" s="30" t="s">
        <v>9</v>
      </c>
      <c r="C17" s="30" t="s">
        <v>575</v>
      </c>
      <c r="D17" s="30" t="s">
        <v>79</v>
      </c>
      <c r="E17" s="30">
        <v>1</v>
      </c>
      <c r="F17" s="31" t="s">
        <v>576</v>
      </c>
      <c r="G17" s="32">
        <v>81.60660437923597</v>
      </c>
      <c r="H17" s="21"/>
    </row>
    <row r="18" spans="1:8" ht="42.75" customHeight="1">
      <c r="A18" s="30">
        <v>16</v>
      </c>
      <c r="B18" s="30" t="s">
        <v>9</v>
      </c>
      <c r="C18" s="30" t="s">
        <v>577</v>
      </c>
      <c r="D18" s="30" t="s">
        <v>80</v>
      </c>
      <c r="E18" s="30">
        <v>1</v>
      </c>
      <c r="F18" s="31" t="s">
        <v>578</v>
      </c>
      <c r="G18" s="32">
        <v>76.57333596965842</v>
      </c>
      <c r="H18" s="21"/>
    </row>
    <row r="19" spans="1:8" ht="42.75" customHeight="1">
      <c r="A19" s="30">
        <v>17</v>
      </c>
      <c r="B19" s="30" t="s">
        <v>9</v>
      </c>
      <c r="C19" s="30" t="s">
        <v>579</v>
      </c>
      <c r="D19" s="30" t="s">
        <v>82</v>
      </c>
      <c r="E19" s="30">
        <v>1</v>
      </c>
      <c r="F19" s="31" t="s">
        <v>580</v>
      </c>
      <c r="G19" s="32">
        <v>79.0899701744472</v>
      </c>
      <c r="H19" s="21"/>
    </row>
    <row r="20" spans="1:8" ht="42.75" customHeight="1">
      <c r="A20" s="30">
        <v>18</v>
      </c>
      <c r="B20" s="30" t="s">
        <v>9</v>
      </c>
      <c r="C20" s="30" t="s">
        <v>581</v>
      </c>
      <c r="D20" s="30" t="s">
        <v>89</v>
      </c>
      <c r="E20" s="30">
        <v>1</v>
      </c>
      <c r="F20" s="31" t="s">
        <v>582</v>
      </c>
      <c r="G20" s="32">
        <v>67.5134528324188</v>
      </c>
      <c r="H20" s="21"/>
    </row>
    <row r="21" spans="1:8" ht="42.75" customHeight="1">
      <c r="A21" s="30">
        <v>19</v>
      </c>
      <c r="B21" s="30" t="s">
        <v>9</v>
      </c>
      <c r="C21" s="30" t="s">
        <v>583</v>
      </c>
      <c r="D21" s="30" t="s">
        <v>90</v>
      </c>
      <c r="E21" s="30">
        <v>1</v>
      </c>
      <c r="F21" s="31" t="s">
        <v>584</v>
      </c>
      <c r="G21" s="32">
        <v>76.23778474235324</v>
      </c>
      <c r="H21" s="21"/>
    </row>
    <row r="22" spans="1:8" ht="42.75" customHeight="1">
      <c r="A22" s="30">
        <v>20</v>
      </c>
      <c r="B22" s="30" t="s">
        <v>9</v>
      </c>
      <c r="C22" s="30" t="s">
        <v>585</v>
      </c>
      <c r="D22" s="30" t="s">
        <v>92</v>
      </c>
      <c r="E22" s="30">
        <v>1</v>
      </c>
      <c r="F22" s="31" t="s">
        <v>586</v>
      </c>
      <c r="G22" s="32">
        <v>81.60660437923597</v>
      </c>
      <c r="H22" s="21"/>
    </row>
    <row r="23" spans="1:8" ht="42.75" customHeight="1">
      <c r="A23" s="30">
        <v>21</v>
      </c>
      <c r="B23" s="30" t="s">
        <v>9</v>
      </c>
      <c r="C23" s="30" t="s">
        <v>587</v>
      </c>
      <c r="D23" s="30" t="s">
        <v>96</v>
      </c>
      <c r="E23" s="30">
        <v>1</v>
      </c>
      <c r="F23" s="31" t="s">
        <v>588</v>
      </c>
      <c r="G23" s="32">
        <v>76.74111158331101</v>
      </c>
      <c r="H23" s="21"/>
    </row>
    <row r="24" spans="1:8" ht="42.75" customHeight="1">
      <c r="A24" s="30">
        <v>22</v>
      </c>
      <c r="B24" s="30" t="s">
        <v>9</v>
      </c>
      <c r="C24" s="30" t="s">
        <v>589</v>
      </c>
      <c r="D24" s="30" t="s">
        <v>97</v>
      </c>
      <c r="E24" s="30">
        <v>1</v>
      </c>
      <c r="F24" s="31" t="s">
        <v>590</v>
      </c>
      <c r="G24" s="32">
        <v>77.74776526522652</v>
      </c>
      <c r="H24" s="21"/>
    </row>
    <row r="25" spans="1:8" ht="42.75" customHeight="1">
      <c r="A25" s="30">
        <v>23</v>
      </c>
      <c r="B25" s="30" t="s">
        <v>9</v>
      </c>
      <c r="C25" s="30" t="s">
        <v>591</v>
      </c>
      <c r="D25" s="30" t="s">
        <v>102</v>
      </c>
      <c r="E25" s="30">
        <v>1</v>
      </c>
      <c r="F25" s="31" t="s">
        <v>592</v>
      </c>
      <c r="G25" s="32">
        <v>75.39890667409031</v>
      </c>
      <c r="H25" s="21"/>
    </row>
    <row r="26" spans="1:8" ht="42.75" customHeight="1">
      <c r="A26" s="30">
        <v>24</v>
      </c>
      <c r="B26" s="30" t="s">
        <v>9</v>
      </c>
      <c r="C26" s="30" t="s">
        <v>593</v>
      </c>
      <c r="D26" s="30" t="s">
        <v>115</v>
      </c>
      <c r="E26" s="30">
        <v>1</v>
      </c>
      <c r="F26" s="31" t="s">
        <v>594</v>
      </c>
      <c r="G26" s="32">
        <v>72.54672124199637</v>
      </c>
      <c r="H26" s="22"/>
    </row>
    <row r="27" spans="1:8" ht="42.75" customHeight="1">
      <c r="A27" s="30">
        <v>25</v>
      </c>
      <c r="B27" s="30" t="s">
        <v>9</v>
      </c>
      <c r="C27" s="30" t="s">
        <v>595</v>
      </c>
      <c r="D27" s="30" t="s">
        <v>117</v>
      </c>
      <c r="E27" s="30">
        <v>1</v>
      </c>
      <c r="F27" s="31" t="s">
        <v>596</v>
      </c>
      <c r="G27" s="32">
        <v>75.73445790139549</v>
      </c>
      <c r="H27" s="21"/>
    </row>
    <row r="28" spans="1:8" ht="42.75" customHeight="1">
      <c r="A28" s="30">
        <v>26</v>
      </c>
      <c r="B28" s="30" t="s">
        <v>9</v>
      </c>
      <c r="C28" s="30" t="str">
        <f>"202150906822"</f>
        <v>202150906822</v>
      </c>
      <c r="D28" s="30" t="s">
        <v>24</v>
      </c>
      <c r="E28" s="30">
        <v>1</v>
      </c>
      <c r="F28" s="31" t="s">
        <v>597</v>
      </c>
      <c r="G28" s="33">
        <v>33</v>
      </c>
      <c r="H28" s="21"/>
    </row>
    <row r="29" spans="1:8" ht="42.75" customHeight="1">
      <c r="A29" s="30">
        <v>27</v>
      </c>
      <c r="B29" s="30" t="s">
        <v>9</v>
      </c>
      <c r="C29" s="30" t="s">
        <v>598</v>
      </c>
      <c r="D29" s="30" t="s">
        <v>121</v>
      </c>
      <c r="E29" s="30">
        <v>1</v>
      </c>
      <c r="F29" s="31" t="s">
        <v>599</v>
      </c>
      <c r="G29" s="32">
        <v>78.25109210618427</v>
      </c>
      <c r="H29" s="21"/>
    </row>
    <row r="30" spans="1:8" ht="42.75" customHeight="1">
      <c r="A30" s="30">
        <v>28</v>
      </c>
      <c r="B30" s="30" t="s">
        <v>9</v>
      </c>
      <c r="C30" s="30" t="s">
        <v>600</v>
      </c>
      <c r="D30" s="30" t="s">
        <v>11</v>
      </c>
      <c r="E30" s="30">
        <v>2</v>
      </c>
      <c r="F30" s="31" t="s">
        <v>584</v>
      </c>
      <c r="G30" s="32">
        <v>81.48572954025315</v>
      </c>
      <c r="H30" s="21"/>
    </row>
    <row r="31" spans="1:8" ht="42.75" customHeight="1">
      <c r="A31" s="30">
        <v>29</v>
      </c>
      <c r="B31" s="30" t="s">
        <v>9</v>
      </c>
      <c r="C31" s="30" t="s">
        <v>601</v>
      </c>
      <c r="D31" s="30" t="s">
        <v>16</v>
      </c>
      <c r="E31" s="30">
        <v>2</v>
      </c>
      <c r="F31" s="31" t="s">
        <v>556</v>
      </c>
      <c r="G31" s="32">
        <v>78.70280638191969</v>
      </c>
      <c r="H31" s="21"/>
    </row>
    <row r="32" spans="1:8" ht="42.75" customHeight="1">
      <c r="A32" s="30">
        <v>30</v>
      </c>
      <c r="B32" s="30" t="s">
        <v>9</v>
      </c>
      <c r="C32" s="30" t="s">
        <v>602</v>
      </c>
      <c r="D32" s="30" t="s">
        <v>19</v>
      </c>
      <c r="E32" s="30">
        <v>2</v>
      </c>
      <c r="F32" s="31" t="s">
        <v>580</v>
      </c>
      <c r="G32" s="32">
        <v>79.28258203990583</v>
      </c>
      <c r="H32" s="21"/>
    </row>
    <row r="33" spans="1:8" ht="42.75" customHeight="1">
      <c r="A33" s="30">
        <v>31</v>
      </c>
      <c r="B33" s="30" t="s">
        <v>9</v>
      </c>
      <c r="C33" s="30" t="s">
        <v>603</v>
      </c>
      <c r="D33" s="30" t="s">
        <v>22</v>
      </c>
      <c r="E33" s="30">
        <v>2</v>
      </c>
      <c r="F33" s="31" t="s">
        <v>594</v>
      </c>
      <c r="G33" s="32">
        <v>72.90504980205833</v>
      </c>
      <c r="H33" s="21"/>
    </row>
    <row r="34" spans="1:8" ht="42.75" customHeight="1">
      <c r="A34" s="30">
        <v>32</v>
      </c>
      <c r="B34" s="30" t="s">
        <v>9</v>
      </c>
      <c r="C34" s="30" t="s">
        <v>604</v>
      </c>
      <c r="D34" s="30" t="s">
        <v>28</v>
      </c>
      <c r="E34" s="30">
        <v>2</v>
      </c>
      <c r="F34" s="31" t="s">
        <v>605</v>
      </c>
      <c r="G34" s="32">
        <v>70.35403690691933</v>
      </c>
      <c r="H34" s="21"/>
    </row>
    <row r="35" spans="1:8" ht="42.75" customHeight="1">
      <c r="A35" s="30">
        <v>33</v>
      </c>
      <c r="B35" s="30" t="s">
        <v>9</v>
      </c>
      <c r="C35" s="30" t="s">
        <v>606</v>
      </c>
      <c r="D35" s="30" t="s">
        <v>30</v>
      </c>
      <c r="E35" s="30">
        <v>2</v>
      </c>
      <c r="F35" s="31" t="s">
        <v>558</v>
      </c>
      <c r="G35" s="32">
        <v>76.6156140131696</v>
      </c>
      <c r="H35" s="21"/>
    </row>
    <row r="36" spans="1:8" ht="42.75" customHeight="1">
      <c r="A36" s="30">
        <v>34</v>
      </c>
      <c r="B36" s="30" t="s">
        <v>9</v>
      </c>
      <c r="C36" s="30" t="s">
        <v>607</v>
      </c>
      <c r="D36" s="30" t="s">
        <v>37</v>
      </c>
      <c r="E36" s="30">
        <v>2</v>
      </c>
      <c r="F36" s="31" t="s">
        <v>566</v>
      </c>
      <c r="G36" s="32">
        <v>81.36977440865591</v>
      </c>
      <c r="H36" s="21"/>
    </row>
    <row r="37" spans="1:8" ht="42.75" customHeight="1">
      <c r="A37" s="30">
        <v>35</v>
      </c>
      <c r="B37" s="30" t="s">
        <v>9</v>
      </c>
      <c r="C37" s="30" t="s">
        <v>608</v>
      </c>
      <c r="D37" s="30" t="s">
        <v>39</v>
      </c>
      <c r="E37" s="30">
        <v>2</v>
      </c>
      <c r="F37" s="31" t="s">
        <v>590</v>
      </c>
      <c r="G37" s="32">
        <v>78.81876151351693</v>
      </c>
      <c r="H37" s="21"/>
    </row>
    <row r="38" spans="1:8" ht="42.75" customHeight="1">
      <c r="A38" s="30">
        <v>36</v>
      </c>
      <c r="B38" s="30" t="s">
        <v>9</v>
      </c>
      <c r="C38" s="30" t="s">
        <v>609</v>
      </c>
      <c r="D38" s="30" t="s">
        <v>45</v>
      </c>
      <c r="E38" s="30">
        <v>2</v>
      </c>
      <c r="F38" s="31" t="s">
        <v>582</v>
      </c>
      <c r="G38" s="32">
        <v>70.81785743330825</v>
      </c>
      <c r="H38" s="21"/>
    </row>
    <row r="39" spans="1:8" ht="42.75" customHeight="1">
      <c r="A39" s="30">
        <v>37</v>
      </c>
      <c r="B39" s="30" t="s">
        <v>9</v>
      </c>
      <c r="C39" s="30" t="s">
        <v>610</v>
      </c>
      <c r="D39" s="30" t="s">
        <v>49</v>
      </c>
      <c r="E39" s="30">
        <v>2</v>
      </c>
      <c r="F39" s="31" t="s">
        <v>578</v>
      </c>
      <c r="G39" s="32">
        <v>79.86235769789197</v>
      </c>
      <c r="H39" s="21"/>
    </row>
    <row r="40" spans="1:8" ht="42.75" customHeight="1">
      <c r="A40" s="30">
        <v>38</v>
      </c>
      <c r="B40" s="30" t="s">
        <v>9</v>
      </c>
      <c r="C40" s="30" t="s">
        <v>611</v>
      </c>
      <c r="D40" s="30" t="s">
        <v>51</v>
      </c>
      <c r="E40" s="30">
        <v>2</v>
      </c>
      <c r="F40" s="31" t="s">
        <v>560</v>
      </c>
      <c r="G40" s="32">
        <v>77.4272999343502</v>
      </c>
      <c r="H40" s="21"/>
    </row>
    <row r="41" spans="1:8" ht="42.75" customHeight="1">
      <c r="A41" s="30">
        <v>39</v>
      </c>
      <c r="B41" s="30" t="s">
        <v>9</v>
      </c>
      <c r="C41" s="30" t="s">
        <v>612</v>
      </c>
      <c r="D41" s="30" t="s">
        <v>70</v>
      </c>
      <c r="E41" s="30">
        <v>2</v>
      </c>
      <c r="F41" s="31" t="s">
        <v>576</v>
      </c>
      <c r="G41" s="32">
        <v>78.47089611872524</v>
      </c>
      <c r="H41" s="21"/>
    </row>
    <row r="42" spans="1:8" ht="42.75" customHeight="1">
      <c r="A42" s="30">
        <v>40</v>
      </c>
      <c r="B42" s="30" t="s">
        <v>9</v>
      </c>
      <c r="C42" s="30" t="s">
        <v>613</v>
      </c>
      <c r="D42" s="30" t="s">
        <v>72</v>
      </c>
      <c r="E42" s="30">
        <v>2</v>
      </c>
      <c r="F42" s="31" t="s">
        <v>599</v>
      </c>
      <c r="G42" s="32">
        <v>64.32437006386353</v>
      </c>
      <c r="H42" s="21"/>
    </row>
    <row r="43" spans="1:8" ht="42.75" customHeight="1">
      <c r="A43" s="30">
        <v>41</v>
      </c>
      <c r="B43" s="30" t="s">
        <v>9</v>
      </c>
      <c r="C43" s="30" t="s">
        <v>614</v>
      </c>
      <c r="D43" s="30" t="s">
        <v>75</v>
      </c>
      <c r="E43" s="30">
        <v>2</v>
      </c>
      <c r="F43" s="31" t="s">
        <v>554</v>
      </c>
      <c r="G43" s="32">
        <v>76.96347940796129</v>
      </c>
      <c r="H43" s="21"/>
    </row>
    <row r="44" spans="1:8" ht="42.75" customHeight="1">
      <c r="A44" s="30">
        <v>42</v>
      </c>
      <c r="B44" s="30" t="s">
        <v>9</v>
      </c>
      <c r="C44" s="30" t="s">
        <v>615</v>
      </c>
      <c r="D44" s="30" t="s">
        <v>83</v>
      </c>
      <c r="E44" s="30">
        <v>2</v>
      </c>
      <c r="F44" s="31" t="s">
        <v>562</v>
      </c>
      <c r="G44" s="32">
        <v>75.45606269719734</v>
      </c>
      <c r="H44" s="21"/>
    </row>
    <row r="45" spans="1:8" ht="42.75" customHeight="1">
      <c r="A45" s="30">
        <v>43</v>
      </c>
      <c r="B45" s="30" t="s">
        <v>9</v>
      </c>
      <c r="C45" s="30" t="s">
        <v>616</v>
      </c>
      <c r="D45" s="30" t="s">
        <v>86</v>
      </c>
      <c r="E45" s="30">
        <v>2</v>
      </c>
      <c r="F45" s="31" t="s">
        <v>596</v>
      </c>
      <c r="G45" s="32">
        <v>77.07943453955852</v>
      </c>
      <c r="H45" s="21"/>
    </row>
    <row r="46" spans="1:8" ht="42.75" customHeight="1">
      <c r="A46" s="30">
        <v>44</v>
      </c>
      <c r="B46" s="30" t="s">
        <v>9</v>
      </c>
      <c r="C46" s="30" t="s">
        <v>617</v>
      </c>
      <c r="D46" s="30" t="s">
        <v>87</v>
      </c>
      <c r="E46" s="30">
        <v>2</v>
      </c>
      <c r="F46" s="31" t="s">
        <v>618</v>
      </c>
      <c r="G46" s="32">
        <v>74.41246651282228</v>
      </c>
      <c r="H46" s="21"/>
    </row>
    <row r="47" spans="1:8" ht="42.75" customHeight="1">
      <c r="A47" s="30">
        <v>45</v>
      </c>
      <c r="B47" s="30" t="s">
        <v>9</v>
      </c>
      <c r="C47" s="30" t="s">
        <v>619</v>
      </c>
      <c r="D47" s="30" t="s">
        <v>88</v>
      </c>
      <c r="E47" s="30">
        <v>2</v>
      </c>
      <c r="F47" s="31" t="s">
        <v>592</v>
      </c>
      <c r="G47" s="32">
        <v>82.9931462510171</v>
      </c>
      <c r="H47" s="21"/>
    </row>
    <row r="48" spans="1:8" ht="42.75" customHeight="1">
      <c r="A48" s="30">
        <v>46</v>
      </c>
      <c r="B48" s="30" t="s">
        <v>9</v>
      </c>
      <c r="C48" s="30" t="s">
        <v>620</v>
      </c>
      <c r="D48" s="30" t="s">
        <v>94</v>
      </c>
      <c r="E48" s="30">
        <v>2</v>
      </c>
      <c r="F48" s="31" t="s">
        <v>548</v>
      </c>
      <c r="G48" s="32">
        <v>70.46999203851657</v>
      </c>
      <c r="H48" s="21"/>
    </row>
    <row r="49" spans="1:8" ht="42.75" customHeight="1">
      <c r="A49" s="30">
        <v>47</v>
      </c>
      <c r="B49" s="30" t="s">
        <v>9</v>
      </c>
      <c r="C49" s="30" t="s">
        <v>621</v>
      </c>
      <c r="D49" s="30" t="s">
        <v>104</v>
      </c>
      <c r="E49" s="30">
        <v>2</v>
      </c>
      <c r="F49" s="31" t="s">
        <v>597</v>
      </c>
      <c r="G49" s="32">
        <v>76.84752427636407</v>
      </c>
      <c r="H49" s="21"/>
    </row>
    <row r="50" spans="1:8" ht="42.75" customHeight="1">
      <c r="A50" s="30">
        <v>48</v>
      </c>
      <c r="B50" s="30" t="s">
        <v>9</v>
      </c>
      <c r="C50" s="30" t="s">
        <v>622</v>
      </c>
      <c r="D50" s="30" t="s">
        <v>105</v>
      </c>
      <c r="E50" s="30">
        <v>2</v>
      </c>
      <c r="F50" s="31" t="s">
        <v>552</v>
      </c>
      <c r="G50" s="32">
        <v>73.83269085483614</v>
      </c>
      <c r="H50" s="21"/>
    </row>
    <row r="51" spans="1:8" ht="42.75" customHeight="1">
      <c r="A51" s="30">
        <v>49</v>
      </c>
      <c r="B51" s="30" t="s">
        <v>9</v>
      </c>
      <c r="C51" s="30" t="s">
        <v>623</v>
      </c>
      <c r="D51" s="30" t="s">
        <v>106</v>
      </c>
      <c r="E51" s="30">
        <v>2</v>
      </c>
      <c r="F51" s="31" t="s">
        <v>572</v>
      </c>
      <c r="G51" s="32">
        <v>79.1666269083086</v>
      </c>
      <c r="H51" s="21"/>
    </row>
    <row r="52" spans="1:8" ht="42.75" customHeight="1">
      <c r="A52" s="30">
        <v>50</v>
      </c>
      <c r="B52" s="30" t="s">
        <v>9</v>
      </c>
      <c r="C52" s="30" t="s">
        <v>624</v>
      </c>
      <c r="D52" s="30" t="s">
        <v>107</v>
      </c>
      <c r="E52" s="30">
        <v>2</v>
      </c>
      <c r="F52" s="31" t="s">
        <v>574</v>
      </c>
      <c r="G52" s="32">
        <v>81.36977440865591</v>
      </c>
      <c r="H52" s="21"/>
    </row>
    <row r="53" spans="1:8" ht="42.75" customHeight="1">
      <c r="A53" s="30">
        <v>51</v>
      </c>
      <c r="B53" s="30" t="s">
        <v>9</v>
      </c>
      <c r="C53" s="30" t="s">
        <v>625</v>
      </c>
      <c r="D53" s="30" t="s">
        <v>111</v>
      </c>
      <c r="E53" s="30">
        <v>2</v>
      </c>
      <c r="F53" s="31" t="s">
        <v>570</v>
      </c>
      <c r="G53" s="32">
        <v>74.87628703921119</v>
      </c>
      <c r="H53" s="21"/>
    </row>
    <row r="54" spans="1:8" ht="42.75" customHeight="1">
      <c r="A54" s="30">
        <v>52</v>
      </c>
      <c r="B54" s="30" t="s">
        <v>9</v>
      </c>
      <c r="C54" s="30" t="s">
        <v>626</v>
      </c>
      <c r="D54" s="30" t="s">
        <v>113</v>
      </c>
      <c r="E54" s="30">
        <v>2</v>
      </c>
      <c r="F54" s="31" t="s">
        <v>627</v>
      </c>
      <c r="G54" s="32">
        <v>79.9783128294892</v>
      </c>
      <c r="H54" s="21"/>
    </row>
    <row r="55" spans="1:8" ht="42.75" customHeight="1">
      <c r="A55" s="30">
        <v>53</v>
      </c>
      <c r="B55" s="30" t="s">
        <v>9</v>
      </c>
      <c r="C55" s="30" t="s">
        <v>628</v>
      </c>
      <c r="D55" s="30" t="s">
        <v>114</v>
      </c>
      <c r="E55" s="30">
        <v>2</v>
      </c>
      <c r="F55" s="31" t="s">
        <v>568</v>
      </c>
      <c r="G55" s="32">
        <v>74.52842164441952</v>
      </c>
      <c r="H55" s="21"/>
    </row>
    <row r="56" spans="1:8" ht="42.75" customHeight="1">
      <c r="A56" s="30">
        <v>54</v>
      </c>
      <c r="B56" s="30" t="s">
        <v>9</v>
      </c>
      <c r="C56" s="30" t="s">
        <v>629</v>
      </c>
      <c r="D56" s="30" t="s">
        <v>122</v>
      </c>
      <c r="E56" s="30">
        <v>2</v>
      </c>
      <c r="F56" s="31" t="s">
        <v>588</v>
      </c>
      <c r="G56" s="32">
        <v>74.99224217080842</v>
      </c>
      <c r="H56" s="21"/>
    </row>
    <row r="57" spans="1:8" ht="42.75" customHeight="1">
      <c r="A57" s="30">
        <v>55</v>
      </c>
      <c r="B57" s="30" t="s">
        <v>9</v>
      </c>
      <c r="C57" s="30" t="s">
        <v>630</v>
      </c>
      <c r="D57" s="30" t="s">
        <v>124</v>
      </c>
      <c r="E57" s="30">
        <v>2</v>
      </c>
      <c r="F57" s="31" t="s">
        <v>564</v>
      </c>
      <c r="G57" s="32">
        <v>79.74640256629475</v>
      </c>
      <c r="H57" s="21"/>
    </row>
    <row r="58" spans="1:8" ht="42.75" customHeight="1">
      <c r="A58" s="30">
        <v>56</v>
      </c>
      <c r="B58" s="30" t="s">
        <v>9</v>
      </c>
      <c r="C58" s="30" t="s">
        <v>631</v>
      </c>
      <c r="D58" s="30" t="s">
        <v>12</v>
      </c>
      <c r="E58" s="30">
        <v>3</v>
      </c>
      <c r="F58" s="31" t="s">
        <v>588</v>
      </c>
      <c r="G58" s="32">
        <v>68.79328112649512</v>
      </c>
      <c r="H58" s="21"/>
    </row>
    <row r="59" spans="1:8" ht="42.75" customHeight="1">
      <c r="A59" s="30">
        <v>57</v>
      </c>
      <c r="B59" s="30" t="s">
        <v>9</v>
      </c>
      <c r="C59" s="30" t="s">
        <v>632</v>
      </c>
      <c r="D59" s="30" t="s">
        <v>13</v>
      </c>
      <c r="E59" s="30">
        <v>3</v>
      </c>
      <c r="F59" s="31" t="s">
        <v>570</v>
      </c>
      <c r="G59" s="32">
        <v>72.2712471137999</v>
      </c>
      <c r="H59" s="21"/>
    </row>
    <row r="60" spans="1:8" ht="42.75" customHeight="1">
      <c r="A60" s="30">
        <v>58</v>
      </c>
      <c r="B60" s="30" t="s">
        <v>9</v>
      </c>
      <c r="C60" s="30" t="s">
        <v>633</v>
      </c>
      <c r="D60" s="30" t="s">
        <v>15</v>
      </c>
      <c r="E60" s="30">
        <v>3</v>
      </c>
      <c r="F60" s="31" t="s">
        <v>562</v>
      </c>
      <c r="G60" s="32">
        <v>75.31446735269158</v>
      </c>
      <c r="H60" s="21"/>
    </row>
    <row r="61" spans="1:8" ht="42.75" customHeight="1">
      <c r="A61" s="30">
        <v>59</v>
      </c>
      <c r="B61" s="30" t="s">
        <v>9</v>
      </c>
      <c r="C61" s="30" t="s">
        <v>634</v>
      </c>
      <c r="D61" s="30" t="s">
        <v>21</v>
      </c>
      <c r="E61" s="30">
        <v>3</v>
      </c>
      <c r="F61" s="31" t="s">
        <v>597</v>
      </c>
      <c r="G61" s="32">
        <v>79.22717908840946</v>
      </c>
      <c r="H61" s="21"/>
    </row>
    <row r="62" spans="1:8" ht="42.75" customHeight="1">
      <c r="A62" s="30">
        <v>60</v>
      </c>
      <c r="B62" s="30" t="s">
        <v>9</v>
      </c>
      <c r="C62" s="30" t="s">
        <v>635</v>
      </c>
      <c r="D62" s="30" t="s">
        <v>23</v>
      </c>
      <c r="E62" s="30">
        <v>3</v>
      </c>
      <c r="F62" s="31" t="s">
        <v>558</v>
      </c>
      <c r="G62" s="32">
        <v>73.35811148483265</v>
      </c>
      <c r="H62" s="21"/>
    </row>
    <row r="63" spans="1:8" ht="42.75" customHeight="1">
      <c r="A63" s="30">
        <v>61</v>
      </c>
      <c r="B63" s="30" t="s">
        <v>9</v>
      </c>
      <c r="C63" s="30" t="s">
        <v>636</v>
      </c>
      <c r="D63" s="30" t="s">
        <v>25</v>
      </c>
      <c r="E63" s="30">
        <v>3</v>
      </c>
      <c r="F63" s="31" t="s">
        <v>599</v>
      </c>
      <c r="G63" s="32">
        <v>74.22760298165883</v>
      </c>
      <c r="H63" s="21"/>
    </row>
    <row r="64" spans="1:8" ht="42.75" customHeight="1">
      <c r="A64" s="30">
        <v>62</v>
      </c>
      <c r="B64" s="30" t="s">
        <v>9</v>
      </c>
      <c r="C64" s="30" t="s">
        <v>637</v>
      </c>
      <c r="D64" s="30" t="s">
        <v>27</v>
      </c>
      <c r="E64" s="30">
        <v>3</v>
      </c>
      <c r="F64" s="31" t="s">
        <v>578</v>
      </c>
      <c r="G64" s="32">
        <v>76.40133172372433</v>
      </c>
      <c r="H64" s="21"/>
    </row>
    <row r="65" spans="1:8" ht="42.75" customHeight="1">
      <c r="A65" s="30">
        <v>63</v>
      </c>
      <c r="B65" s="30" t="s">
        <v>9</v>
      </c>
      <c r="C65" s="30" t="s">
        <v>638</v>
      </c>
      <c r="D65" s="30" t="s">
        <v>29</v>
      </c>
      <c r="E65" s="30">
        <v>3</v>
      </c>
      <c r="F65" s="31" t="s">
        <v>566</v>
      </c>
      <c r="G65" s="32">
        <v>78.35768759158327</v>
      </c>
      <c r="H65" s="21"/>
    </row>
    <row r="66" spans="1:8" ht="42.75" customHeight="1">
      <c r="A66" s="30">
        <v>64</v>
      </c>
      <c r="B66" s="30" t="s">
        <v>9</v>
      </c>
      <c r="C66" s="30" t="s">
        <v>639</v>
      </c>
      <c r="D66" s="30" t="s">
        <v>31</v>
      </c>
      <c r="E66" s="30">
        <v>3</v>
      </c>
      <c r="F66" s="31" t="s">
        <v>594</v>
      </c>
      <c r="G66" s="32">
        <v>79.444551962616</v>
      </c>
      <c r="H66" s="21"/>
    </row>
    <row r="67" spans="1:8" ht="42.75" customHeight="1">
      <c r="A67" s="30">
        <v>65</v>
      </c>
      <c r="B67" s="30" t="s">
        <v>9</v>
      </c>
      <c r="C67" s="30" t="s">
        <v>640</v>
      </c>
      <c r="D67" s="30" t="s">
        <v>35</v>
      </c>
      <c r="E67" s="30">
        <v>3</v>
      </c>
      <c r="F67" s="31" t="s">
        <v>580</v>
      </c>
      <c r="G67" s="32">
        <v>83.79200944674699</v>
      </c>
      <c r="H67" s="21"/>
    </row>
    <row r="68" spans="1:8" ht="42.75" customHeight="1">
      <c r="A68" s="30">
        <v>66</v>
      </c>
      <c r="B68" s="30" t="s">
        <v>9</v>
      </c>
      <c r="C68" s="30" t="s">
        <v>641</v>
      </c>
      <c r="D68" s="30" t="s">
        <v>41</v>
      </c>
      <c r="E68" s="30">
        <v>3</v>
      </c>
      <c r="F68" s="31" t="s">
        <v>548</v>
      </c>
      <c r="G68" s="32">
        <v>79.66192483682256</v>
      </c>
      <c r="H68" s="21"/>
    </row>
    <row r="69" spans="1:8" ht="42.75" customHeight="1">
      <c r="A69" s="30">
        <v>67</v>
      </c>
      <c r="B69" s="30" t="s">
        <v>9</v>
      </c>
      <c r="C69" s="30" t="s">
        <v>642</v>
      </c>
      <c r="D69" s="30" t="s">
        <v>44</v>
      </c>
      <c r="E69" s="30">
        <v>3</v>
      </c>
      <c r="F69" s="31" t="s">
        <v>556</v>
      </c>
      <c r="G69" s="32">
        <v>75.31446735269158</v>
      </c>
      <c r="H69" s="21"/>
    </row>
    <row r="70" spans="1:8" ht="42.75" customHeight="1">
      <c r="A70" s="30">
        <v>68</v>
      </c>
      <c r="B70" s="30" t="s">
        <v>9</v>
      </c>
      <c r="C70" s="30" t="s">
        <v>643</v>
      </c>
      <c r="D70" s="30" t="s">
        <v>47</v>
      </c>
      <c r="E70" s="30">
        <v>3</v>
      </c>
      <c r="F70" s="31" t="s">
        <v>568</v>
      </c>
      <c r="G70" s="32">
        <v>83.57463657254044</v>
      </c>
      <c r="H70" s="21"/>
    </row>
    <row r="71" spans="1:8" ht="42.75" customHeight="1">
      <c r="A71" s="30">
        <v>69</v>
      </c>
      <c r="B71" s="30" t="s">
        <v>9</v>
      </c>
      <c r="C71" s="30" t="s">
        <v>644</v>
      </c>
      <c r="D71" s="30" t="s">
        <v>52</v>
      </c>
      <c r="E71" s="30">
        <v>3</v>
      </c>
      <c r="F71" s="31" t="s">
        <v>627</v>
      </c>
      <c r="G71" s="32">
        <v>77.05345034634396</v>
      </c>
      <c r="H71" s="21"/>
    </row>
    <row r="72" spans="1:8" ht="42.75" customHeight="1">
      <c r="A72" s="30">
        <v>70</v>
      </c>
      <c r="B72" s="30" t="s">
        <v>9</v>
      </c>
      <c r="C72" s="30" t="s">
        <v>645</v>
      </c>
      <c r="D72" s="30" t="s">
        <v>53</v>
      </c>
      <c r="E72" s="30">
        <v>3</v>
      </c>
      <c r="F72" s="31" t="s">
        <v>572</v>
      </c>
      <c r="G72" s="32">
        <v>75.09709447848503</v>
      </c>
      <c r="H72" s="21"/>
    </row>
    <row r="73" spans="1:8" ht="42.75" customHeight="1">
      <c r="A73" s="30">
        <v>71</v>
      </c>
      <c r="B73" s="30" t="s">
        <v>9</v>
      </c>
      <c r="C73" s="30" t="s">
        <v>646</v>
      </c>
      <c r="D73" s="30" t="s">
        <v>63</v>
      </c>
      <c r="E73" s="30">
        <v>3</v>
      </c>
      <c r="F73" s="31" t="s">
        <v>590</v>
      </c>
      <c r="G73" s="32">
        <v>81.40090783047495</v>
      </c>
      <c r="H73" s="21"/>
    </row>
    <row r="74" spans="1:8" ht="42.75" customHeight="1">
      <c r="A74" s="30">
        <v>72</v>
      </c>
      <c r="B74" s="30" t="s">
        <v>9</v>
      </c>
      <c r="C74" s="30" t="s">
        <v>647</v>
      </c>
      <c r="D74" s="30" t="s">
        <v>67</v>
      </c>
      <c r="E74" s="30">
        <v>3</v>
      </c>
      <c r="F74" s="31" t="s">
        <v>552</v>
      </c>
      <c r="G74" s="32">
        <v>79.66192483682256</v>
      </c>
      <c r="H74" s="21"/>
    </row>
    <row r="75" spans="1:8" ht="42.75" customHeight="1">
      <c r="A75" s="30">
        <v>73</v>
      </c>
      <c r="B75" s="30" t="s">
        <v>9</v>
      </c>
      <c r="C75" s="30" t="s">
        <v>648</v>
      </c>
      <c r="D75" s="30" t="s">
        <v>73</v>
      </c>
      <c r="E75" s="30">
        <v>3</v>
      </c>
      <c r="F75" s="31" t="s">
        <v>582</v>
      </c>
      <c r="G75" s="32">
        <v>81.18353495626839</v>
      </c>
      <c r="H75" s="21"/>
    </row>
    <row r="76" spans="1:8" ht="42.75" customHeight="1">
      <c r="A76" s="30">
        <v>74</v>
      </c>
      <c r="B76" s="30" t="s">
        <v>9</v>
      </c>
      <c r="C76" s="30" t="s">
        <v>649</v>
      </c>
      <c r="D76" s="30" t="s">
        <v>81</v>
      </c>
      <c r="E76" s="30">
        <v>3</v>
      </c>
      <c r="F76" s="31" t="s">
        <v>596</v>
      </c>
      <c r="G76" s="32">
        <v>72.92336573641954</v>
      </c>
      <c r="H76" s="21"/>
    </row>
    <row r="77" spans="1:8" ht="42.75" customHeight="1">
      <c r="A77" s="30">
        <v>75</v>
      </c>
      <c r="B77" s="30" t="s">
        <v>9</v>
      </c>
      <c r="C77" s="30" t="s">
        <v>650</v>
      </c>
      <c r="D77" s="30" t="s">
        <v>84</v>
      </c>
      <c r="E77" s="30">
        <v>3</v>
      </c>
      <c r="F77" s="31" t="s">
        <v>618</v>
      </c>
      <c r="G77" s="32">
        <v>76.18395884951778</v>
      </c>
      <c r="H77" s="21"/>
    </row>
    <row r="78" spans="1:8" ht="42.75" customHeight="1">
      <c r="A78" s="30">
        <v>76</v>
      </c>
      <c r="B78" s="30" t="s">
        <v>9</v>
      </c>
      <c r="C78" s="30" t="s">
        <v>651</v>
      </c>
      <c r="D78" s="30" t="s">
        <v>91</v>
      </c>
      <c r="E78" s="30">
        <v>3</v>
      </c>
      <c r="F78" s="31" t="s">
        <v>574</v>
      </c>
      <c r="G78" s="32">
        <v>77.92294184317016</v>
      </c>
      <c r="H78" s="21"/>
    </row>
    <row r="79" spans="1:8" ht="42.75" customHeight="1">
      <c r="A79" s="30">
        <v>77</v>
      </c>
      <c r="B79" s="30" t="s">
        <v>9</v>
      </c>
      <c r="C79" s="30" t="s">
        <v>652</v>
      </c>
      <c r="D79" s="30" t="s">
        <v>99</v>
      </c>
      <c r="E79" s="30">
        <v>3</v>
      </c>
      <c r="F79" s="31" t="s">
        <v>560</v>
      </c>
      <c r="G79" s="32">
        <v>73.79285723324574</v>
      </c>
      <c r="H79" s="21"/>
    </row>
    <row r="80" spans="1:8" ht="42.75" customHeight="1">
      <c r="A80" s="30">
        <v>78</v>
      </c>
      <c r="B80" s="30" t="s">
        <v>9</v>
      </c>
      <c r="C80" s="30" t="s">
        <v>653</v>
      </c>
      <c r="D80" s="30" t="s">
        <v>100</v>
      </c>
      <c r="E80" s="30">
        <v>3</v>
      </c>
      <c r="F80" s="31" t="s">
        <v>586</v>
      </c>
      <c r="G80" s="32">
        <v>65.31531513919033</v>
      </c>
      <c r="H80" s="21"/>
    </row>
    <row r="81" spans="1:8" ht="42.75" customHeight="1">
      <c r="A81" s="30">
        <v>79</v>
      </c>
      <c r="B81" s="30" t="s">
        <v>9</v>
      </c>
      <c r="C81" s="30" t="s">
        <v>654</v>
      </c>
      <c r="D81" s="30" t="s">
        <v>101</v>
      </c>
      <c r="E81" s="30">
        <v>3</v>
      </c>
      <c r="F81" s="31" t="s">
        <v>592</v>
      </c>
      <c r="G81" s="32">
        <v>76.83607747213742</v>
      </c>
      <c r="H81" s="21"/>
    </row>
    <row r="82" spans="1:8" ht="42.75" customHeight="1">
      <c r="A82" s="30">
        <v>80</v>
      </c>
      <c r="B82" s="30" t="s">
        <v>9</v>
      </c>
      <c r="C82" s="30" t="s">
        <v>655</v>
      </c>
      <c r="D82" s="30" t="s">
        <v>103</v>
      </c>
      <c r="E82" s="30">
        <v>3</v>
      </c>
      <c r="F82" s="31" t="s">
        <v>584</v>
      </c>
      <c r="G82" s="32">
        <v>76.40133172372433</v>
      </c>
      <c r="H82" s="21"/>
    </row>
    <row r="83" spans="1:8" ht="42.75" customHeight="1">
      <c r="A83" s="30">
        <v>81</v>
      </c>
      <c r="B83" s="30" t="s">
        <v>9</v>
      </c>
      <c r="C83" s="30" t="s">
        <v>656</v>
      </c>
      <c r="D83" s="30" t="s">
        <v>116</v>
      </c>
      <c r="E83" s="30">
        <v>3</v>
      </c>
      <c r="F83" s="31" t="s">
        <v>554</v>
      </c>
      <c r="G83" s="32">
        <v>76.83607747213742</v>
      </c>
      <c r="H83" s="21"/>
    </row>
    <row r="84" spans="1:8" ht="42.75" customHeight="1">
      <c r="A84" s="30">
        <v>82</v>
      </c>
      <c r="B84" s="30" t="s">
        <v>9</v>
      </c>
      <c r="C84" s="30" t="s">
        <v>657</v>
      </c>
      <c r="D84" s="30" t="s">
        <v>118</v>
      </c>
      <c r="E84" s="30">
        <v>3</v>
      </c>
      <c r="F84" s="31" t="s">
        <v>605</v>
      </c>
      <c r="G84" s="32">
        <v>80.53141633364875</v>
      </c>
      <c r="H84" s="21"/>
    </row>
    <row r="85" spans="1:8" ht="42.75" customHeight="1">
      <c r="A85" s="30">
        <v>83</v>
      </c>
      <c r="B85" s="30" t="s">
        <v>9</v>
      </c>
      <c r="C85" s="30" t="s">
        <v>658</v>
      </c>
      <c r="D85" s="30" t="s">
        <v>119</v>
      </c>
      <c r="E85" s="30">
        <v>3</v>
      </c>
      <c r="F85" s="31" t="s">
        <v>564</v>
      </c>
      <c r="G85" s="32">
        <v>72.2712471137999</v>
      </c>
      <c r="H85" s="21"/>
    </row>
    <row r="86" spans="1:8" ht="42.75" customHeight="1">
      <c r="A86" s="30">
        <v>84</v>
      </c>
      <c r="B86" s="30" t="s">
        <v>9</v>
      </c>
      <c r="C86" s="30" t="s">
        <v>659</v>
      </c>
      <c r="D86" s="30" t="s">
        <v>10</v>
      </c>
      <c r="E86" s="30">
        <v>4</v>
      </c>
      <c r="F86" s="31" t="s">
        <v>590</v>
      </c>
      <c r="G86" s="32">
        <v>78.67996750227387</v>
      </c>
      <c r="H86" s="21"/>
    </row>
    <row r="87" spans="1:8" ht="42.75" customHeight="1">
      <c r="A87" s="30">
        <v>85</v>
      </c>
      <c r="B87" s="30" t="s">
        <v>9</v>
      </c>
      <c r="C87" s="30" t="s">
        <v>660</v>
      </c>
      <c r="D87" s="30" t="s">
        <v>14</v>
      </c>
      <c r="E87" s="30">
        <v>4</v>
      </c>
      <c r="F87" s="31" t="s">
        <v>618</v>
      </c>
      <c r="G87" s="32">
        <v>70.68348674040736</v>
      </c>
      <c r="H87" s="21"/>
    </row>
    <row r="88" spans="1:8" ht="42.75" customHeight="1">
      <c r="A88" s="30">
        <v>86</v>
      </c>
      <c r="B88" s="30" t="s">
        <v>9</v>
      </c>
      <c r="C88" s="30" t="s">
        <v>661</v>
      </c>
      <c r="D88" s="30" t="s">
        <v>26</v>
      </c>
      <c r="E88" s="30">
        <v>4</v>
      </c>
      <c r="F88" s="31" t="s">
        <v>584</v>
      </c>
      <c r="G88" s="32">
        <v>74.38917294712599</v>
      </c>
      <c r="H88" s="22"/>
    </row>
    <row r="89" spans="1:8" ht="42.75" customHeight="1">
      <c r="A89" s="30">
        <v>87</v>
      </c>
      <c r="B89" s="30" t="s">
        <v>9</v>
      </c>
      <c r="C89" s="30" t="s">
        <v>662</v>
      </c>
      <c r="D89" s="30" t="s">
        <v>36</v>
      </c>
      <c r="E89" s="30">
        <v>4</v>
      </c>
      <c r="F89" s="31" t="s">
        <v>574</v>
      </c>
      <c r="G89" s="32">
        <v>82.58068982513558</v>
      </c>
      <c r="H89" s="21"/>
    </row>
    <row r="90" spans="1:8" ht="42.75" customHeight="1">
      <c r="A90" s="30">
        <v>88</v>
      </c>
      <c r="B90" s="30" t="s">
        <v>9</v>
      </c>
      <c r="C90" s="30" t="s">
        <v>663</v>
      </c>
      <c r="D90" s="30" t="s">
        <v>40</v>
      </c>
      <c r="E90" s="30">
        <v>4</v>
      </c>
      <c r="F90" s="31" t="s">
        <v>568</v>
      </c>
      <c r="G90" s="32">
        <v>73.21895625026747</v>
      </c>
      <c r="H90" s="21"/>
    </row>
    <row r="91" spans="1:8" ht="42.75" customHeight="1">
      <c r="A91" s="30">
        <v>89</v>
      </c>
      <c r="B91" s="30" t="s">
        <v>9</v>
      </c>
      <c r="C91" s="30" t="s">
        <v>664</v>
      </c>
      <c r="D91" s="30" t="s">
        <v>42</v>
      </c>
      <c r="E91" s="30">
        <v>4</v>
      </c>
      <c r="F91" s="31" t="s">
        <v>576</v>
      </c>
      <c r="G91" s="32">
        <v>80.63032866370473</v>
      </c>
      <c r="H91" s="22"/>
    </row>
    <row r="92" spans="1:8" ht="42.75" customHeight="1">
      <c r="A92" s="30">
        <v>90</v>
      </c>
      <c r="B92" s="30" t="s">
        <v>9</v>
      </c>
      <c r="C92" s="30" t="s">
        <v>665</v>
      </c>
      <c r="D92" s="30" t="s">
        <v>43</v>
      </c>
      <c r="E92" s="30">
        <v>4</v>
      </c>
      <c r="F92" s="31" t="s">
        <v>562</v>
      </c>
      <c r="G92" s="32">
        <v>77.31471468927226</v>
      </c>
      <c r="H92" s="21"/>
    </row>
    <row r="93" spans="1:8" ht="42.75" customHeight="1">
      <c r="A93" s="30">
        <v>91</v>
      </c>
      <c r="B93" s="30" t="s">
        <v>9</v>
      </c>
      <c r="C93" s="30" t="s">
        <v>666</v>
      </c>
      <c r="D93" s="30" t="s">
        <v>46</v>
      </c>
      <c r="E93" s="30">
        <v>4</v>
      </c>
      <c r="F93" s="31" t="s">
        <v>592</v>
      </c>
      <c r="G93" s="32">
        <v>79.46011196684621</v>
      </c>
      <c r="H93" s="21"/>
    </row>
    <row r="94" spans="1:8" ht="42.75" customHeight="1">
      <c r="A94" s="30">
        <v>92</v>
      </c>
      <c r="B94" s="30" t="s">
        <v>9</v>
      </c>
      <c r="C94" s="30" t="s">
        <v>667</v>
      </c>
      <c r="D94" s="30" t="s">
        <v>48</v>
      </c>
      <c r="E94" s="30">
        <v>4</v>
      </c>
      <c r="F94" s="31" t="s">
        <v>605</v>
      </c>
      <c r="G94" s="32">
        <v>73.60902848255364</v>
      </c>
      <c r="H94" s="21"/>
    </row>
    <row r="95" spans="1:8" ht="42.75" customHeight="1">
      <c r="A95" s="30">
        <v>93</v>
      </c>
      <c r="B95" s="30" t="s">
        <v>9</v>
      </c>
      <c r="C95" s="30" t="s">
        <v>668</v>
      </c>
      <c r="D95" s="30" t="s">
        <v>50</v>
      </c>
      <c r="E95" s="30">
        <v>4</v>
      </c>
      <c r="F95" s="31" t="s">
        <v>582</v>
      </c>
      <c r="G95" s="32">
        <v>77.70478692155844</v>
      </c>
      <c r="H95" s="21"/>
    </row>
    <row r="96" spans="1:8" ht="42.75" customHeight="1">
      <c r="A96" s="30">
        <v>94</v>
      </c>
      <c r="B96" s="30" t="s">
        <v>9</v>
      </c>
      <c r="C96" s="30" t="s">
        <v>669</v>
      </c>
      <c r="D96" s="30" t="s">
        <v>54</v>
      </c>
      <c r="E96" s="30">
        <v>4</v>
      </c>
      <c r="F96" s="31" t="s">
        <v>572</v>
      </c>
      <c r="G96" s="32">
        <v>72.04873955340895</v>
      </c>
      <c r="H96" s="21"/>
    </row>
    <row r="97" spans="1:8" ht="42.75" customHeight="1">
      <c r="A97" s="30">
        <v>95</v>
      </c>
      <c r="B97" s="30" t="s">
        <v>9</v>
      </c>
      <c r="C97" s="30" t="s">
        <v>670</v>
      </c>
      <c r="D97" s="30" t="s">
        <v>56</v>
      </c>
      <c r="E97" s="30">
        <v>4</v>
      </c>
      <c r="F97" s="31" t="s">
        <v>570</v>
      </c>
      <c r="G97" s="32">
        <v>74.58420906326907</v>
      </c>
      <c r="H97" s="21"/>
    </row>
    <row r="98" spans="1:8" ht="42.75" customHeight="1">
      <c r="A98" s="30">
        <v>96</v>
      </c>
      <c r="B98" s="30" t="s">
        <v>9</v>
      </c>
      <c r="C98" s="30" t="s">
        <v>671</v>
      </c>
      <c r="D98" s="30" t="s">
        <v>57</v>
      </c>
      <c r="E98" s="30">
        <v>4</v>
      </c>
      <c r="F98" s="31" t="s">
        <v>594</v>
      </c>
      <c r="G98" s="32">
        <v>72.8288840179813</v>
      </c>
      <c r="H98" s="21"/>
    </row>
    <row r="99" spans="1:8" ht="42.75" customHeight="1">
      <c r="A99" s="30">
        <v>97</v>
      </c>
      <c r="B99" s="30" t="s">
        <v>9</v>
      </c>
      <c r="C99" s="30" t="s">
        <v>672</v>
      </c>
      <c r="D99" s="30" t="s">
        <v>58</v>
      </c>
      <c r="E99" s="30">
        <v>4</v>
      </c>
      <c r="F99" s="31" t="s">
        <v>554</v>
      </c>
      <c r="G99" s="32">
        <v>76.33953410855683</v>
      </c>
      <c r="H99" s="21"/>
    </row>
    <row r="100" spans="1:8" ht="42.75" customHeight="1">
      <c r="A100" s="30">
        <v>98</v>
      </c>
      <c r="B100" s="30" t="s">
        <v>9</v>
      </c>
      <c r="C100" s="30" t="s">
        <v>673</v>
      </c>
      <c r="D100" s="30" t="s">
        <v>59</v>
      </c>
      <c r="E100" s="30">
        <v>4</v>
      </c>
      <c r="F100" s="31" t="s">
        <v>627</v>
      </c>
      <c r="G100" s="32">
        <v>77.50975080541535</v>
      </c>
      <c r="H100" s="21"/>
    </row>
    <row r="101" spans="1:8" ht="42.75" customHeight="1">
      <c r="A101" s="30">
        <v>99</v>
      </c>
      <c r="B101" s="30" t="s">
        <v>9</v>
      </c>
      <c r="C101" s="30" t="s">
        <v>674</v>
      </c>
      <c r="D101" s="30" t="s">
        <v>61</v>
      </c>
      <c r="E101" s="30">
        <v>4</v>
      </c>
      <c r="F101" s="31" t="s">
        <v>558</v>
      </c>
      <c r="G101" s="32">
        <v>77.31471468927226</v>
      </c>
      <c r="H101" s="21"/>
    </row>
    <row r="102" spans="1:8" ht="42.75" customHeight="1">
      <c r="A102" s="30">
        <v>100</v>
      </c>
      <c r="B102" s="30" t="s">
        <v>9</v>
      </c>
      <c r="C102" s="30" t="s">
        <v>675</v>
      </c>
      <c r="D102" s="30" t="s">
        <v>62</v>
      </c>
      <c r="E102" s="30">
        <v>4</v>
      </c>
      <c r="F102" s="31" t="s">
        <v>566</v>
      </c>
      <c r="G102" s="32">
        <v>83.16579817356484</v>
      </c>
      <c r="H102" s="21"/>
    </row>
    <row r="103" spans="1:8" ht="42.75" customHeight="1">
      <c r="A103" s="30">
        <v>101</v>
      </c>
      <c r="B103" s="30" t="s">
        <v>9</v>
      </c>
      <c r="C103" s="30" t="s">
        <v>676</v>
      </c>
      <c r="D103" s="30" t="s">
        <v>65</v>
      </c>
      <c r="E103" s="30">
        <v>4</v>
      </c>
      <c r="F103" s="31" t="s">
        <v>556</v>
      </c>
      <c r="G103" s="32">
        <v>84.14097875428027</v>
      </c>
      <c r="H103" s="21"/>
    </row>
    <row r="104" spans="1:8" ht="42.75" customHeight="1">
      <c r="A104" s="30">
        <v>102</v>
      </c>
      <c r="B104" s="30" t="s">
        <v>9</v>
      </c>
      <c r="C104" s="30" t="s">
        <v>677</v>
      </c>
      <c r="D104" s="30" t="s">
        <v>69</v>
      </c>
      <c r="E104" s="30">
        <v>4</v>
      </c>
      <c r="F104" s="31" t="s">
        <v>586</v>
      </c>
      <c r="G104" s="32">
        <v>84.14097875428027</v>
      </c>
      <c r="H104" s="21"/>
    </row>
    <row r="105" spans="1:8" ht="42.75" customHeight="1">
      <c r="A105" s="30">
        <v>103</v>
      </c>
      <c r="B105" s="30" t="s">
        <v>9</v>
      </c>
      <c r="C105" s="30" t="s">
        <v>678</v>
      </c>
      <c r="D105" s="30" t="s">
        <v>74</v>
      </c>
      <c r="E105" s="30">
        <v>4</v>
      </c>
      <c r="F105" s="31" t="s">
        <v>580</v>
      </c>
      <c r="G105" s="32">
        <v>78.2898952699877</v>
      </c>
      <c r="H105" s="21"/>
    </row>
    <row r="106" spans="1:8" ht="42.75" customHeight="1">
      <c r="A106" s="30">
        <v>104</v>
      </c>
      <c r="B106" s="30" t="s">
        <v>9</v>
      </c>
      <c r="C106" s="30" t="s">
        <v>679</v>
      </c>
      <c r="D106" s="30" t="s">
        <v>77</v>
      </c>
      <c r="E106" s="30">
        <v>4</v>
      </c>
      <c r="F106" s="31" t="s">
        <v>578</v>
      </c>
      <c r="G106" s="32">
        <v>73.60902848255364</v>
      </c>
      <c r="H106" s="21"/>
    </row>
    <row r="107" spans="1:8" ht="42.75" customHeight="1">
      <c r="A107" s="30">
        <v>105</v>
      </c>
      <c r="B107" s="30" t="s">
        <v>9</v>
      </c>
      <c r="C107" s="30" t="s">
        <v>680</v>
      </c>
      <c r="D107" s="30" t="s">
        <v>85</v>
      </c>
      <c r="E107" s="30">
        <v>4</v>
      </c>
      <c r="F107" s="31" t="s">
        <v>548</v>
      </c>
      <c r="G107" s="32">
        <v>72.63384790183821</v>
      </c>
      <c r="H107" s="21"/>
    </row>
    <row r="108" spans="1:8" ht="42.75" customHeight="1">
      <c r="A108" s="30">
        <v>106</v>
      </c>
      <c r="B108" s="30" t="s">
        <v>9</v>
      </c>
      <c r="C108" s="30" t="s">
        <v>681</v>
      </c>
      <c r="D108" s="30" t="s">
        <v>93</v>
      </c>
      <c r="E108" s="30">
        <v>4</v>
      </c>
      <c r="F108" s="31" t="s">
        <v>596</v>
      </c>
      <c r="G108" s="32">
        <v>78.2898952699877</v>
      </c>
      <c r="H108" s="21"/>
    </row>
    <row r="109" spans="1:8" ht="42.75" customHeight="1">
      <c r="A109" s="30">
        <v>107</v>
      </c>
      <c r="B109" s="30" t="s">
        <v>9</v>
      </c>
      <c r="C109" s="30" t="s">
        <v>682</v>
      </c>
      <c r="D109" s="30" t="s">
        <v>108</v>
      </c>
      <c r="E109" s="30">
        <v>4</v>
      </c>
      <c r="F109" s="31" t="s">
        <v>599</v>
      </c>
      <c r="G109" s="32">
        <v>79.6551480829893</v>
      </c>
      <c r="H109" s="21"/>
    </row>
    <row r="110" spans="1:8" ht="42.75" customHeight="1">
      <c r="A110" s="30">
        <v>108</v>
      </c>
      <c r="B110" s="30" t="s">
        <v>9</v>
      </c>
      <c r="C110" s="30" t="s">
        <v>683</v>
      </c>
      <c r="D110" s="30" t="s">
        <v>109</v>
      </c>
      <c r="E110" s="30">
        <v>4</v>
      </c>
      <c r="F110" s="31" t="s">
        <v>552</v>
      </c>
      <c r="G110" s="32">
        <v>69.31823392740576</v>
      </c>
      <c r="H110" s="21"/>
    </row>
    <row r="111" spans="1:8" ht="42.75" customHeight="1">
      <c r="A111" s="30">
        <v>109</v>
      </c>
      <c r="B111" s="30" t="s">
        <v>9</v>
      </c>
      <c r="C111" s="30" t="s">
        <v>684</v>
      </c>
      <c r="D111" s="30" t="s">
        <v>110</v>
      </c>
      <c r="E111" s="30">
        <v>4</v>
      </c>
      <c r="F111" s="31" t="s">
        <v>564</v>
      </c>
      <c r="G111" s="32">
        <v>76.92464245698609</v>
      </c>
      <c r="H111" s="21"/>
    </row>
    <row r="112" spans="1:8" ht="42.75" customHeight="1">
      <c r="A112" s="30">
        <v>110</v>
      </c>
      <c r="B112" s="30" t="s">
        <v>9</v>
      </c>
      <c r="C112" s="30" t="s">
        <v>685</v>
      </c>
      <c r="D112" s="30" t="s">
        <v>112</v>
      </c>
      <c r="E112" s="30">
        <v>4</v>
      </c>
      <c r="F112" s="31" t="s">
        <v>686</v>
      </c>
      <c r="G112" s="32">
        <v>77.70478692155844</v>
      </c>
      <c r="H112" s="21"/>
    </row>
    <row r="113" spans="1:8" ht="42.75" customHeight="1">
      <c r="A113" s="30">
        <v>111</v>
      </c>
      <c r="B113" s="30" t="s">
        <v>9</v>
      </c>
      <c r="C113" s="30" t="s">
        <v>687</v>
      </c>
      <c r="D113" s="30" t="s">
        <v>120</v>
      </c>
      <c r="E113" s="30">
        <v>4</v>
      </c>
      <c r="F113" s="31" t="s">
        <v>597</v>
      </c>
      <c r="G113" s="32">
        <v>78.87500361841694</v>
      </c>
      <c r="H113" s="21"/>
    </row>
    <row r="114" spans="1:8" ht="42.75" customHeight="1">
      <c r="A114" s="30">
        <v>112</v>
      </c>
      <c r="B114" s="30" t="s">
        <v>9</v>
      </c>
      <c r="C114" s="30" t="s">
        <v>688</v>
      </c>
      <c r="D114" s="30" t="s">
        <v>123</v>
      </c>
      <c r="E114" s="30">
        <v>4</v>
      </c>
      <c r="F114" s="31" t="s">
        <v>560</v>
      </c>
      <c r="G114" s="32">
        <v>70.29341450812117</v>
      </c>
      <c r="H114" s="21"/>
    </row>
    <row r="115" spans="1:8" ht="42.75" customHeight="1">
      <c r="A115" s="30">
        <v>113</v>
      </c>
      <c r="B115" s="30" t="s">
        <v>9</v>
      </c>
      <c r="C115" s="30" t="s">
        <v>689</v>
      </c>
      <c r="D115" s="30" t="s">
        <v>125</v>
      </c>
      <c r="E115" s="30">
        <v>4</v>
      </c>
      <c r="F115" s="31" t="s">
        <v>588</v>
      </c>
      <c r="G115" s="32">
        <v>70.29341450812117</v>
      </c>
      <c r="H115" s="21"/>
    </row>
    <row r="116" spans="1:8" ht="42.75" customHeight="1">
      <c r="A116" s="30">
        <v>114</v>
      </c>
      <c r="B116" s="30" t="s">
        <v>9</v>
      </c>
      <c r="C116" s="30" t="s">
        <v>690</v>
      </c>
      <c r="D116" s="30" t="s">
        <v>33</v>
      </c>
      <c r="E116" s="30"/>
      <c r="F116" s="31"/>
      <c r="G116" s="35"/>
      <c r="H116" s="34" t="s">
        <v>691</v>
      </c>
    </row>
    <row r="117" spans="1:8" ht="42.75" customHeight="1">
      <c r="A117" s="30">
        <v>115</v>
      </c>
      <c r="B117" s="30" t="s">
        <v>9</v>
      </c>
      <c r="C117" s="30" t="s">
        <v>692</v>
      </c>
      <c r="D117" s="30" t="s">
        <v>95</v>
      </c>
      <c r="E117" s="30"/>
      <c r="F117" s="31"/>
      <c r="G117" s="35"/>
      <c r="H117" s="34" t="s">
        <v>691</v>
      </c>
    </row>
    <row r="118" spans="1:8" ht="42.75" customHeight="1">
      <c r="A118" s="30">
        <v>116</v>
      </c>
      <c r="B118" s="30" t="s">
        <v>9</v>
      </c>
      <c r="C118" s="30" t="s">
        <v>693</v>
      </c>
      <c r="D118" s="30" t="s">
        <v>98</v>
      </c>
      <c r="E118" s="30"/>
      <c r="F118" s="31"/>
      <c r="G118" s="35"/>
      <c r="H118" s="34" t="s">
        <v>691</v>
      </c>
    </row>
    <row r="119" spans="1:8" ht="42.75" customHeight="1">
      <c r="A119" s="30">
        <v>117</v>
      </c>
      <c r="B119" s="30" t="s">
        <v>9</v>
      </c>
      <c r="C119" s="30" t="s">
        <v>694</v>
      </c>
      <c r="D119" s="30" t="s">
        <v>126</v>
      </c>
      <c r="E119" s="30"/>
      <c r="F119" s="31"/>
      <c r="G119" s="35"/>
      <c r="H119" s="34" t="s">
        <v>691</v>
      </c>
    </row>
  </sheetData>
  <sheetProtection password="EEA7" sheet="1" selectLockedCells="1" selectUnlockedCells="1"/>
  <mergeCells count="1">
    <mergeCell ref="A1:H1"/>
  </mergeCells>
  <printOptions horizontalCentered="1"/>
  <pageMargins left="0.03888888888888889" right="0.03888888888888889" top="0.39305555555555555" bottom="0.39305555555555555" header="0.5" footer="0.11805555555555555"/>
  <pageSetup fitToHeight="0" horizontalDpi="600" verticalDpi="600" orientation="portrait" paperSize="9" r:id="rId1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 topLeftCell="A1">
      <pane ySplit="2" topLeftCell="A12" activePane="bottomLeft" state="frozen"/>
      <selection pane="topLeft" activeCell="A1" sqref="A1"/>
      <selection pane="bottomLeft" activeCell="J8" sqref="J8"/>
    </sheetView>
  </sheetViews>
  <sheetFormatPr defaultColWidth="9.00390625" defaultRowHeight="30" customHeight="1"/>
  <cols>
    <col min="1" max="1" width="6.8515625" style="0" customWidth="1"/>
    <col min="2" max="2" width="30.28125" style="0" customWidth="1"/>
    <col min="3" max="3" width="14.28125" style="0" customWidth="1"/>
    <col min="4" max="4" width="12.421875" style="0" customWidth="1"/>
    <col min="5" max="5" width="13.7109375" style="9" customWidth="1"/>
    <col min="6" max="6" width="15.421875" style="13" customWidth="1"/>
    <col min="7" max="7" width="9.28125" style="0" customWidth="1"/>
  </cols>
  <sheetData>
    <row r="1" spans="1:7" ht="90" customHeight="1">
      <c r="A1" s="29" t="s">
        <v>438</v>
      </c>
      <c r="B1" s="29"/>
      <c r="C1" s="29"/>
      <c r="D1" s="29"/>
      <c r="E1" s="29"/>
      <c r="F1" s="29"/>
      <c r="G1" s="29"/>
    </row>
    <row r="2" spans="1:7" s="6" customFormat="1" ht="30" customHeight="1">
      <c r="A2" s="1" t="s">
        <v>1</v>
      </c>
      <c r="B2" s="1" t="s">
        <v>2</v>
      </c>
      <c r="C2" s="1" t="s">
        <v>3</v>
      </c>
      <c r="D2" s="1" t="s">
        <v>4</v>
      </c>
      <c r="E2" s="7" t="s">
        <v>6</v>
      </c>
      <c r="F2" s="11" t="s">
        <v>7</v>
      </c>
      <c r="G2" s="1" t="s">
        <v>8</v>
      </c>
    </row>
    <row r="3" spans="1:7" ht="34.5" customHeight="1">
      <c r="A3" s="2">
        <v>1</v>
      </c>
      <c r="B3" s="3" t="s">
        <v>439</v>
      </c>
      <c r="C3" s="3" t="str">
        <f>"202150919124"</f>
        <v>202150919124</v>
      </c>
      <c r="D3" s="3" t="s">
        <v>440</v>
      </c>
      <c r="E3" s="10" t="s">
        <v>501</v>
      </c>
      <c r="F3" s="12">
        <v>74.4</v>
      </c>
      <c r="G3" s="2"/>
    </row>
    <row r="4" spans="1:7" ht="34.5" customHeight="1">
      <c r="A4" s="2">
        <v>2</v>
      </c>
      <c r="B4" s="3" t="s">
        <v>439</v>
      </c>
      <c r="C4" s="3" t="str">
        <f>"202150919325"</f>
        <v>202150919325</v>
      </c>
      <c r="D4" s="3" t="s">
        <v>441</v>
      </c>
      <c r="E4" s="10" t="s">
        <v>502</v>
      </c>
      <c r="F4" s="12">
        <v>85.2</v>
      </c>
      <c r="G4" s="2"/>
    </row>
    <row r="5" spans="1:7" ht="34.5" customHeight="1">
      <c r="A5" s="2">
        <v>3</v>
      </c>
      <c r="B5" s="3" t="s">
        <v>439</v>
      </c>
      <c r="C5" s="3" t="str">
        <f>"202150919012"</f>
        <v>202150919012</v>
      </c>
      <c r="D5" s="3" t="s">
        <v>442</v>
      </c>
      <c r="E5" s="10" t="s">
        <v>488</v>
      </c>
      <c r="F5" s="12">
        <v>75.4</v>
      </c>
      <c r="G5" s="2"/>
    </row>
    <row r="6" spans="1:7" ht="34.5" customHeight="1">
      <c r="A6" s="2">
        <v>4</v>
      </c>
      <c r="B6" s="3" t="s">
        <v>439</v>
      </c>
      <c r="C6" s="3" t="str">
        <f>"202150919009"</f>
        <v>202150919009</v>
      </c>
      <c r="D6" s="3" t="s">
        <v>443</v>
      </c>
      <c r="E6" s="10" t="s">
        <v>489</v>
      </c>
      <c r="F6" s="12">
        <v>76</v>
      </c>
      <c r="G6" s="2"/>
    </row>
    <row r="7" spans="1:7" ht="34.5" customHeight="1">
      <c r="A7" s="2">
        <v>5</v>
      </c>
      <c r="B7" s="3" t="s">
        <v>439</v>
      </c>
      <c r="C7" s="3" t="str">
        <f>"202150919007"</f>
        <v>202150919007</v>
      </c>
      <c r="D7" s="3" t="s">
        <v>444</v>
      </c>
      <c r="E7" s="10" t="s">
        <v>490</v>
      </c>
      <c r="F7" s="12">
        <v>79</v>
      </c>
      <c r="G7" s="2"/>
    </row>
    <row r="8" spans="1:7" ht="34.5" customHeight="1">
      <c r="A8" s="2">
        <v>6</v>
      </c>
      <c r="B8" s="3" t="s">
        <v>439</v>
      </c>
      <c r="C8" s="3" t="str">
        <f>"202150919214"</f>
        <v>202150919214</v>
      </c>
      <c r="D8" s="3" t="s">
        <v>445</v>
      </c>
      <c r="E8" s="10"/>
      <c r="F8" s="12"/>
      <c r="G8" s="14" t="s">
        <v>503</v>
      </c>
    </row>
    <row r="9" spans="1:7" ht="34.5" customHeight="1">
      <c r="A9" s="2">
        <v>7</v>
      </c>
      <c r="B9" s="3" t="s">
        <v>439</v>
      </c>
      <c r="C9" s="3" t="str">
        <f>"202150919125"</f>
        <v>202150919125</v>
      </c>
      <c r="D9" s="3" t="s">
        <v>446</v>
      </c>
      <c r="E9" s="10" t="s">
        <v>492</v>
      </c>
      <c r="F9" s="12">
        <v>71.6</v>
      </c>
      <c r="G9" s="2"/>
    </row>
    <row r="10" spans="1:7" ht="34.5" customHeight="1">
      <c r="A10" s="2">
        <v>8</v>
      </c>
      <c r="B10" s="3" t="s">
        <v>439</v>
      </c>
      <c r="C10" s="3" t="str">
        <f>"202150918928"</f>
        <v>202150918928</v>
      </c>
      <c r="D10" s="3" t="s">
        <v>447</v>
      </c>
      <c r="E10" s="10" t="s">
        <v>493</v>
      </c>
      <c r="F10" s="12">
        <v>87</v>
      </c>
      <c r="G10" s="2"/>
    </row>
    <row r="11" spans="1:7" ht="34.5" customHeight="1">
      <c r="A11" s="2">
        <v>9</v>
      </c>
      <c r="B11" s="3" t="s">
        <v>439</v>
      </c>
      <c r="C11" s="3" t="str">
        <f>"202150919123"</f>
        <v>202150919123</v>
      </c>
      <c r="D11" s="3" t="s">
        <v>448</v>
      </c>
      <c r="E11" s="10" t="s">
        <v>494</v>
      </c>
      <c r="F11" s="12">
        <v>77.2</v>
      </c>
      <c r="G11" s="2"/>
    </row>
    <row r="12" spans="1:7" ht="34.5" customHeight="1">
      <c r="A12" s="2">
        <v>10</v>
      </c>
      <c r="B12" s="3" t="s">
        <v>439</v>
      </c>
      <c r="C12" s="3" t="str">
        <f>"202150919115"</f>
        <v>202150919115</v>
      </c>
      <c r="D12" s="3" t="s">
        <v>449</v>
      </c>
      <c r="E12" s="10" t="s">
        <v>495</v>
      </c>
      <c r="F12" s="12">
        <v>83.6</v>
      </c>
      <c r="G12" s="2"/>
    </row>
    <row r="13" spans="1:7" ht="34.5" customHeight="1">
      <c r="A13" s="2">
        <v>11</v>
      </c>
      <c r="B13" s="3" t="s">
        <v>439</v>
      </c>
      <c r="C13" s="3" t="str">
        <f>"202150919013"</f>
        <v>202150919013</v>
      </c>
      <c r="D13" s="3" t="s">
        <v>450</v>
      </c>
      <c r="E13" s="10" t="s">
        <v>496</v>
      </c>
      <c r="F13" s="12">
        <v>76.6</v>
      </c>
      <c r="G13" s="2"/>
    </row>
    <row r="14" spans="1:7" ht="42.75" customHeight="1">
      <c r="A14" s="2">
        <v>12</v>
      </c>
      <c r="B14" s="3" t="s">
        <v>439</v>
      </c>
      <c r="C14" s="3" t="str">
        <f>"202150919319"</f>
        <v>202150919319</v>
      </c>
      <c r="D14" s="3" t="s">
        <v>451</v>
      </c>
      <c r="E14" s="10" t="s">
        <v>497</v>
      </c>
      <c r="F14" s="12">
        <v>74</v>
      </c>
      <c r="G14" s="2"/>
    </row>
    <row r="15" spans="1:7" ht="42.75" customHeight="1">
      <c r="A15" s="2">
        <v>13</v>
      </c>
      <c r="B15" s="3" t="s">
        <v>439</v>
      </c>
      <c r="C15" s="3" t="str">
        <f>"202150919326"</f>
        <v>202150919326</v>
      </c>
      <c r="D15" s="3" t="s">
        <v>452</v>
      </c>
      <c r="E15" s="10" t="s">
        <v>498</v>
      </c>
      <c r="F15" s="12">
        <v>73.8</v>
      </c>
      <c r="G15" s="2"/>
    </row>
    <row r="16" spans="1:7" ht="42.75" customHeight="1">
      <c r="A16" s="2">
        <v>14</v>
      </c>
      <c r="B16" s="3" t="s">
        <v>439</v>
      </c>
      <c r="C16" s="3" t="str">
        <f>"202150919223"</f>
        <v>202150919223</v>
      </c>
      <c r="D16" s="3" t="s">
        <v>453</v>
      </c>
      <c r="E16" s="10" t="s">
        <v>499</v>
      </c>
      <c r="F16" s="12">
        <v>75.6</v>
      </c>
      <c r="G16" s="2"/>
    </row>
    <row r="17" spans="1:7" ht="42.75" customHeight="1">
      <c r="A17" s="2">
        <v>15</v>
      </c>
      <c r="B17" s="3" t="s">
        <v>439</v>
      </c>
      <c r="C17" s="3" t="str">
        <f>"202150919001"</f>
        <v>202150919001</v>
      </c>
      <c r="D17" s="3" t="s">
        <v>454</v>
      </c>
      <c r="E17" s="10" t="s">
        <v>500</v>
      </c>
      <c r="F17" s="12">
        <v>84</v>
      </c>
      <c r="G17" s="2"/>
    </row>
  </sheetData>
  <sheetProtection password="EEA7" sheet="1" selectLockedCells="1" selectUnlockedCells="1"/>
  <mergeCells count="1">
    <mergeCell ref="A1:G1"/>
  </mergeCells>
  <printOptions horizontalCentered="1"/>
  <pageMargins left="0.19652777777777777" right="0.19652777777777777" top="0.39305555555555555" bottom="0.39305555555555555" header="0.5" footer="0.11805555555555555"/>
  <pageSetup fitToHeight="0" fitToWidth="1" horizontalDpi="600" verticalDpi="600" orientation="portrait" paperSize="9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A1">
      <pane ySplit="2" topLeftCell="A3" activePane="bottomLeft" state="frozen"/>
      <selection pane="topLeft" activeCell="A1" sqref="A1"/>
      <selection pane="bottomLeft" activeCell="I11" sqref="I11"/>
    </sheetView>
  </sheetViews>
  <sheetFormatPr defaultColWidth="9.00390625" defaultRowHeight="30" customHeight="1"/>
  <cols>
    <col min="1" max="1" width="6.8515625" style="0" customWidth="1"/>
    <col min="2" max="2" width="28.7109375" style="0" customWidth="1"/>
    <col min="3" max="3" width="14.28125" style="0" customWidth="1"/>
    <col min="4" max="4" width="12.421875" style="0" customWidth="1"/>
    <col min="5" max="5" width="14.00390625" style="9" customWidth="1"/>
    <col min="6" max="6" width="15.57421875" style="13" customWidth="1"/>
    <col min="7" max="7" width="9.28125" style="0" customWidth="1"/>
  </cols>
  <sheetData>
    <row r="1" spans="1:7" ht="78.75" customHeight="1">
      <c r="A1" s="29" t="s">
        <v>455</v>
      </c>
      <c r="B1" s="29"/>
      <c r="C1" s="29"/>
      <c r="D1" s="29"/>
      <c r="E1" s="29"/>
      <c r="F1" s="29"/>
      <c r="G1" s="29"/>
    </row>
    <row r="2" spans="1:7" s="6" customFormat="1" ht="30" customHeight="1">
      <c r="A2" s="1" t="s">
        <v>1</v>
      </c>
      <c r="B2" s="1" t="s">
        <v>2</v>
      </c>
      <c r="C2" s="1" t="s">
        <v>3</v>
      </c>
      <c r="D2" s="1" t="s">
        <v>4</v>
      </c>
      <c r="E2" s="7" t="s">
        <v>6</v>
      </c>
      <c r="F2" s="11" t="s">
        <v>7</v>
      </c>
      <c r="G2" s="1" t="s">
        <v>8</v>
      </c>
    </row>
    <row r="3" spans="1:7" ht="21" customHeight="1">
      <c r="A3" s="2">
        <v>1</v>
      </c>
      <c r="B3" s="3" t="s">
        <v>456</v>
      </c>
      <c r="C3" s="3" t="str">
        <f>"202150920628"</f>
        <v>202150920628</v>
      </c>
      <c r="D3" s="3" t="s">
        <v>457</v>
      </c>
      <c r="E3" s="16" t="s">
        <v>540</v>
      </c>
      <c r="F3" s="12">
        <v>57</v>
      </c>
      <c r="G3" s="2"/>
    </row>
    <row r="4" spans="1:7" ht="21" customHeight="1">
      <c r="A4" s="2">
        <v>2</v>
      </c>
      <c r="B4" s="3" t="s">
        <v>456</v>
      </c>
      <c r="C4" s="3" t="str">
        <f>"202150922025"</f>
        <v>202150922025</v>
      </c>
      <c r="D4" s="3" t="s">
        <v>458</v>
      </c>
      <c r="E4" s="16" t="s">
        <v>520</v>
      </c>
      <c r="F4" s="12">
        <v>71.8</v>
      </c>
      <c r="G4" s="2"/>
    </row>
    <row r="5" spans="1:7" ht="21" customHeight="1">
      <c r="A5" s="2">
        <v>3</v>
      </c>
      <c r="B5" s="3" t="s">
        <v>456</v>
      </c>
      <c r="C5" s="3" t="str">
        <f>"202150920614"</f>
        <v>202150920614</v>
      </c>
      <c r="D5" s="3" t="s">
        <v>459</v>
      </c>
      <c r="E5" s="16" t="s">
        <v>526</v>
      </c>
      <c r="F5" s="12">
        <v>76</v>
      </c>
      <c r="G5" s="2"/>
    </row>
    <row r="6" spans="1:7" ht="21" customHeight="1">
      <c r="A6" s="2">
        <v>4</v>
      </c>
      <c r="B6" s="3" t="s">
        <v>456</v>
      </c>
      <c r="C6" s="3" t="str">
        <f>"202150921617"</f>
        <v>202150921617</v>
      </c>
      <c r="D6" s="3" t="s">
        <v>460</v>
      </c>
      <c r="E6" s="16" t="s">
        <v>535</v>
      </c>
      <c r="F6" s="12">
        <v>80.2</v>
      </c>
      <c r="G6" s="2"/>
    </row>
    <row r="7" spans="1:7" ht="21" customHeight="1">
      <c r="A7" s="2">
        <v>5</v>
      </c>
      <c r="B7" s="3" t="s">
        <v>456</v>
      </c>
      <c r="C7" s="3" t="str">
        <f>"202150921401"</f>
        <v>202150921401</v>
      </c>
      <c r="D7" s="3" t="s">
        <v>461</v>
      </c>
      <c r="E7" s="16" t="s">
        <v>534</v>
      </c>
      <c r="F7" s="12">
        <v>74.3</v>
      </c>
      <c r="G7" s="2"/>
    </row>
    <row r="8" spans="1:7" ht="21" customHeight="1">
      <c r="A8" s="2">
        <v>6</v>
      </c>
      <c r="B8" s="3" t="s">
        <v>456</v>
      </c>
      <c r="C8" s="3" t="str">
        <f>"202150922714"</f>
        <v>202150922714</v>
      </c>
      <c r="D8" s="3" t="s">
        <v>462</v>
      </c>
      <c r="E8" s="16" t="s">
        <v>528</v>
      </c>
      <c r="F8" s="12">
        <v>67.4</v>
      </c>
      <c r="G8" s="2"/>
    </row>
    <row r="9" spans="1:7" ht="21" customHeight="1">
      <c r="A9" s="2">
        <v>7</v>
      </c>
      <c r="B9" s="3" t="s">
        <v>456</v>
      </c>
      <c r="C9" s="3" t="str">
        <f>"202150921301"</f>
        <v>202150921301</v>
      </c>
      <c r="D9" s="3" t="s">
        <v>463</v>
      </c>
      <c r="E9" s="16" t="s">
        <v>522</v>
      </c>
      <c r="F9" s="12">
        <v>65.4</v>
      </c>
      <c r="G9" s="2"/>
    </row>
    <row r="10" spans="1:7" ht="21" customHeight="1">
      <c r="A10" s="2">
        <v>8</v>
      </c>
      <c r="B10" s="3" t="s">
        <v>456</v>
      </c>
      <c r="C10" s="3" t="str">
        <f>"202150922211"</f>
        <v>202150922211</v>
      </c>
      <c r="D10" s="3" t="s">
        <v>464</v>
      </c>
      <c r="E10" s="16" t="s">
        <v>536</v>
      </c>
      <c r="F10" s="12">
        <v>74.6</v>
      </c>
      <c r="G10" s="2"/>
    </row>
    <row r="11" spans="1:7" ht="21" customHeight="1">
      <c r="A11" s="2">
        <v>9</v>
      </c>
      <c r="B11" s="3" t="s">
        <v>456</v>
      </c>
      <c r="C11" s="3" t="str">
        <f>"202150922024"</f>
        <v>202150922024</v>
      </c>
      <c r="D11" s="3" t="s">
        <v>465</v>
      </c>
      <c r="E11" s="16" t="s">
        <v>538</v>
      </c>
      <c r="F11" s="12">
        <v>70.5</v>
      </c>
      <c r="G11" s="2"/>
    </row>
    <row r="12" spans="1:7" ht="21" customHeight="1">
      <c r="A12" s="2">
        <v>10</v>
      </c>
      <c r="B12" s="3" t="s">
        <v>456</v>
      </c>
      <c r="C12" s="3" t="str">
        <f>"202150920623"</f>
        <v>202150920623</v>
      </c>
      <c r="D12" s="3" t="s">
        <v>466</v>
      </c>
      <c r="E12" s="16" t="s">
        <v>516</v>
      </c>
      <c r="F12" s="12">
        <v>78</v>
      </c>
      <c r="G12" s="2"/>
    </row>
    <row r="13" spans="1:7" ht="21" customHeight="1">
      <c r="A13" s="2">
        <v>11</v>
      </c>
      <c r="B13" s="3" t="s">
        <v>456</v>
      </c>
      <c r="C13" s="3" t="str">
        <f>"202150921928"</f>
        <v>202150921928</v>
      </c>
      <c r="D13" s="3" t="s">
        <v>467</v>
      </c>
      <c r="E13" s="10"/>
      <c r="F13" s="12"/>
      <c r="G13" s="17" t="s">
        <v>503</v>
      </c>
    </row>
    <row r="14" spans="1:7" ht="21" customHeight="1">
      <c r="A14" s="2">
        <v>12</v>
      </c>
      <c r="B14" s="3" t="s">
        <v>456</v>
      </c>
      <c r="C14" s="3" t="str">
        <f>"202150922217"</f>
        <v>202150922217</v>
      </c>
      <c r="D14" s="3" t="s">
        <v>468</v>
      </c>
      <c r="E14" s="16" t="s">
        <v>541</v>
      </c>
      <c r="F14" s="12">
        <v>69.1</v>
      </c>
      <c r="G14" s="2"/>
    </row>
    <row r="15" spans="1:7" ht="21" customHeight="1">
      <c r="A15" s="2">
        <v>13</v>
      </c>
      <c r="B15" s="3" t="s">
        <v>456</v>
      </c>
      <c r="C15" s="3" t="str">
        <f>"202150921724"</f>
        <v>202150921724</v>
      </c>
      <c r="D15" s="3" t="s">
        <v>469</v>
      </c>
      <c r="E15" s="16" t="s">
        <v>543</v>
      </c>
      <c r="F15" s="12">
        <v>67.2</v>
      </c>
      <c r="G15" s="2"/>
    </row>
    <row r="16" spans="1:7" ht="21" customHeight="1">
      <c r="A16" s="2">
        <v>14</v>
      </c>
      <c r="B16" s="3" t="s">
        <v>456</v>
      </c>
      <c r="C16" s="3" t="str">
        <f>"202150920824"</f>
        <v>202150920824</v>
      </c>
      <c r="D16" s="3" t="s">
        <v>470</v>
      </c>
      <c r="E16" s="16" t="s">
        <v>519</v>
      </c>
      <c r="F16" s="12">
        <v>74</v>
      </c>
      <c r="G16" s="2"/>
    </row>
    <row r="17" spans="1:7" ht="21" customHeight="1">
      <c r="A17" s="2">
        <v>15</v>
      </c>
      <c r="B17" s="3" t="s">
        <v>456</v>
      </c>
      <c r="C17" s="3" t="str">
        <f>"202150922319"</f>
        <v>202150922319</v>
      </c>
      <c r="D17" s="3" t="s">
        <v>471</v>
      </c>
      <c r="E17" s="16" t="s">
        <v>523</v>
      </c>
      <c r="F17" s="12">
        <v>66.6</v>
      </c>
      <c r="G17" s="2"/>
    </row>
    <row r="18" spans="1:7" ht="21" customHeight="1">
      <c r="A18" s="2">
        <v>16</v>
      </c>
      <c r="B18" s="3" t="s">
        <v>456</v>
      </c>
      <c r="C18" s="3" t="str">
        <f>"202150922007"</f>
        <v>202150922007</v>
      </c>
      <c r="D18" s="3" t="s">
        <v>472</v>
      </c>
      <c r="E18" s="16" t="s">
        <v>521</v>
      </c>
      <c r="F18" s="12">
        <v>59.1</v>
      </c>
      <c r="G18" s="2"/>
    </row>
    <row r="19" spans="1:7" ht="21" customHeight="1">
      <c r="A19" s="2">
        <v>17</v>
      </c>
      <c r="B19" s="3" t="s">
        <v>456</v>
      </c>
      <c r="C19" s="3" t="str">
        <f>"202150922215"</f>
        <v>202150922215</v>
      </c>
      <c r="D19" s="3" t="s">
        <v>473</v>
      </c>
      <c r="E19" s="16" t="s">
        <v>530</v>
      </c>
      <c r="F19" s="12">
        <v>67</v>
      </c>
      <c r="G19" s="2"/>
    </row>
    <row r="20" spans="1:7" ht="21" customHeight="1">
      <c r="A20" s="2">
        <v>18</v>
      </c>
      <c r="B20" s="3" t="s">
        <v>456</v>
      </c>
      <c r="C20" s="3" t="str">
        <f>"202150921501"</f>
        <v>202150921501</v>
      </c>
      <c r="D20" s="3" t="s">
        <v>474</v>
      </c>
      <c r="E20" s="16" t="s">
        <v>524</v>
      </c>
      <c r="F20" s="12">
        <v>73.4</v>
      </c>
      <c r="G20" s="2"/>
    </row>
    <row r="21" spans="1:7" ht="21" customHeight="1">
      <c r="A21" s="2">
        <v>19</v>
      </c>
      <c r="B21" s="3" t="s">
        <v>456</v>
      </c>
      <c r="C21" s="3" t="str">
        <f>"202150921813"</f>
        <v>202150921813</v>
      </c>
      <c r="D21" s="3" t="s">
        <v>475</v>
      </c>
      <c r="E21" s="16" t="s">
        <v>542</v>
      </c>
      <c r="F21" s="12">
        <v>73</v>
      </c>
      <c r="G21" s="2"/>
    </row>
    <row r="22" spans="1:7" ht="21" customHeight="1">
      <c r="A22" s="2">
        <v>20</v>
      </c>
      <c r="B22" s="3" t="s">
        <v>456</v>
      </c>
      <c r="C22" s="3" t="str">
        <f>"202150921903"</f>
        <v>202150921903</v>
      </c>
      <c r="D22" s="3" t="s">
        <v>476</v>
      </c>
      <c r="E22" s="16" t="s">
        <v>537</v>
      </c>
      <c r="F22" s="12">
        <v>53.4</v>
      </c>
      <c r="G22" s="2"/>
    </row>
    <row r="23" spans="1:7" ht="21" customHeight="1">
      <c r="A23" s="2">
        <v>21</v>
      </c>
      <c r="B23" s="3" t="s">
        <v>456</v>
      </c>
      <c r="C23" s="3" t="str">
        <f>"202150920604"</f>
        <v>202150920604</v>
      </c>
      <c r="D23" s="3" t="s">
        <v>477</v>
      </c>
      <c r="E23" s="16" t="s">
        <v>525</v>
      </c>
      <c r="F23" s="12">
        <v>64.8</v>
      </c>
      <c r="G23" s="2"/>
    </row>
    <row r="24" spans="1:7" ht="21" customHeight="1">
      <c r="A24" s="2">
        <v>22</v>
      </c>
      <c r="B24" s="3" t="s">
        <v>456</v>
      </c>
      <c r="C24" s="3" t="str">
        <f>"202150921917"</f>
        <v>202150921917</v>
      </c>
      <c r="D24" s="3" t="s">
        <v>478</v>
      </c>
      <c r="E24" s="16" t="s">
        <v>544</v>
      </c>
      <c r="F24" s="12">
        <v>61.6</v>
      </c>
      <c r="G24" s="2"/>
    </row>
    <row r="25" spans="1:7" ht="21" customHeight="1">
      <c r="A25" s="2">
        <v>23</v>
      </c>
      <c r="B25" s="3" t="s">
        <v>456</v>
      </c>
      <c r="C25" s="3" t="str">
        <f>"202150922323"</f>
        <v>202150922323</v>
      </c>
      <c r="D25" s="3" t="s">
        <v>479</v>
      </c>
      <c r="E25" s="16" t="s">
        <v>533</v>
      </c>
      <c r="F25" s="12">
        <v>75.4</v>
      </c>
      <c r="G25" s="2"/>
    </row>
    <row r="26" spans="1:7" ht="21" customHeight="1">
      <c r="A26" s="2">
        <v>24</v>
      </c>
      <c r="B26" s="3" t="s">
        <v>456</v>
      </c>
      <c r="C26" s="3" t="str">
        <f>"202150920730"</f>
        <v>202150920730</v>
      </c>
      <c r="D26" s="3" t="s">
        <v>480</v>
      </c>
      <c r="E26" s="16" t="s">
        <v>545</v>
      </c>
      <c r="F26" s="12">
        <v>50.8</v>
      </c>
      <c r="G26" s="2"/>
    </row>
    <row r="27" spans="1:7" ht="21" customHeight="1">
      <c r="A27" s="2">
        <v>25</v>
      </c>
      <c r="B27" s="3" t="s">
        <v>456</v>
      </c>
      <c r="C27" s="3" t="str">
        <f>"202150921924"</f>
        <v>202150921924</v>
      </c>
      <c r="D27" s="3" t="s">
        <v>481</v>
      </c>
      <c r="E27" s="16" t="s">
        <v>527</v>
      </c>
      <c r="F27" s="12">
        <v>71.76</v>
      </c>
      <c r="G27" s="2"/>
    </row>
    <row r="28" spans="1:7" ht="21" customHeight="1">
      <c r="A28" s="2">
        <v>26</v>
      </c>
      <c r="B28" s="3" t="s">
        <v>456</v>
      </c>
      <c r="C28" s="3" t="str">
        <f>"202150922326"</f>
        <v>202150922326</v>
      </c>
      <c r="D28" s="3" t="s">
        <v>482</v>
      </c>
      <c r="E28" s="16" t="s">
        <v>517</v>
      </c>
      <c r="F28" s="12">
        <v>62.6</v>
      </c>
      <c r="G28" s="2"/>
    </row>
    <row r="29" spans="1:7" ht="21" customHeight="1">
      <c r="A29" s="2">
        <v>27</v>
      </c>
      <c r="B29" s="3" t="s">
        <v>456</v>
      </c>
      <c r="C29" s="3" t="str">
        <f>"202150921010"</f>
        <v>202150921010</v>
      </c>
      <c r="D29" s="3" t="s">
        <v>483</v>
      </c>
      <c r="E29" s="16" t="s">
        <v>531</v>
      </c>
      <c r="F29" s="12">
        <v>71.4</v>
      </c>
      <c r="G29" s="2"/>
    </row>
    <row r="30" spans="1:7" ht="21" customHeight="1">
      <c r="A30" s="2">
        <v>28</v>
      </c>
      <c r="B30" s="3" t="s">
        <v>456</v>
      </c>
      <c r="C30" s="3" t="str">
        <f>"202150922311"</f>
        <v>202150922311</v>
      </c>
      <c r="D30" s="3" t="s">
        <v>484</v>
      </c>
      <c r="E30" s="16" t="s">
        <v>546</v>
      </c>
      <c r="F30" s="12">
        <v>59.2</v>
      </c>
      <c r="G30" s="2"/>
    </row>
    <row r="31" spans="1:7" ht="21" customHeight="1">
      <c r="A31" s="2">
        <v>29</v>
      </c>
      <c r="B31" s="3" t="s">
        <v>456</v>
      </c>
      <c r="C31" s="3" t="str">
        <f>"202150922223"</f>
        <v>202150922223</v>
      </c>
      <c r="D31" s="3" t="s">
        <v>485</v>
      </c>
      <c r="E31" s="16" t="s">
        <v>518</v>
      </c>
      <c r="F31" s="12">
        <v>73.7</v>
      </c>
      <c r="G31" s="2"/>
    </row>
    <row r="32" spans="1:7" ht="21" customHeight="1">
      <c r="A32" s="2">
        <v>30</v>
      </c>
      <c r="B32" s="3" t="s">
        <v>456</v>
      </c>
      <c r="C32" s="3" t="str">
        <f>"202150920812"</f>
        <v>202150920812</v>
      </c>
      <c r="D32" s="3" t="s">
        <v>486</v>
      </c>
      <c r="E32" s="16" t="s">
        <v>532</v>
      </c>
      <c r="F32" s="12">
        <v>62.76</v>
      </c>
      <c r="G32" s="4"/>
    </row>
    <row r="33" spans="1:7" ht="21" customHeight="1">
      <c r="A33" s="2">
        <v>31</v>
      </c>
      <c r="B33" s="3" t="s">
        <v>456</v>
      </c>
      <c r="C33" s="3" t="str">
        <f>"202150921826"</f>
        <v>202150921826</v>
      </c>
      <c r="D33" s="3" t="s">
        <v>487</v>
      </c>
      <c r="E33" s="16" t="s">
        <v>539</v>
      </c>
      <c r="F33" s="12">
        <v>62.8</v>
      </c>
      <c r="G33" s="4"/>
    </row>
  </sheetData>
  <sheetProtection password="EEA7" sheet="1" selectLockedCells="1" selectUnlockedCells="1"/>
  <mergeCells count="1">
    <mergeCell ref="A1:G1"/>
  </mergeCells>
  <printOptions horizontalCentered="1"/>
  <pageMargins left="0.19652777777777777" right="0.19652777777777777" top="0.11805555555555555" bottom="0.39305555555555555" header="0.3145833333333333" footer="0.11805555555555555"/>
  <pageSetup fitToHeight="0" fitToWidth="1"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tabSelected="1" workbookViewId="0" topLeftCell="A1">
      <pane ySplit="2" topLeftCell="A48" activePane="bottomLeft" state="frozen"/>
      <selection pane="topLeft" activeCell="A1" sqref="A1"/>
      <selection pane="bottomLeft" activeCell="E99" sqref="E99"/>
    </sheetView>
  </sheetViews>
  <sheetFormatPr defaultColWidth="9.00390625" defaultRowHeight="30" customHeight="1"/>
  <cols>
    <col min="1" max="1" width="6.8515625" style="0" customWidth="1"/>
    <col min="2" max="2" width="26.8515625" style="0" customWidth="1"/>
    <col min="3" max="3" width="15.421875" style="0" customWidth="1"/>
    <col min="4" max="4" width="12.421875" style="28" customWidth="1"/>
    <col min="5" max="5" width="10.57421875" style="9" customWidth="1"/>
    <col min="6" max="6" width="14.57421875" style="9" customWidth="1"/>
    <col min="7" max="7" width="12.28125" style="26" customWidth="1"/>
    <col min="8" max="8" width="9.421875" style="0" customWidth="1"/>
  </cols>
  <sheetData>
    <row r="1" spans="1:8" ht="72" customHeight="1">
      <c r="A1" s="29" t="s">
        <v>127</v>
      </c>
      <c r="B1" s="29"/>
      <c r="C1" s="29"/>
      <c r="D1" s="29"/>
      <c r="E1" s="29"/>
      <c r="F1" s="29"/>
      <c r="G1" s="29"/>
      <c r="H1" s="29"/>
    </row>
    <row r="2" spans="1:8" s="6" customFormat="1" ht="30" customHeight="1">
      <c r="A2" s="1" t="s">
        <v>1</v>
      </c>
      <c r="B2" s="1" t="s">
        <v>2</v>
      </c>
      <c r="C2" s="1" t="s">
        <v>3</v>
      </c>
      <c r="D2" s="27" t="s">
        <v>4</v>
      </c>
      <c r="E2" s="24" t="s">
        <v>5</v>
      </c>
      <c r="F2" s="7" t="s">
        <v>6</v>
      </c>
      <c r="G2" s="25" t="s">
        <v>7</v>
      </c>
      <c r="H2" s="1" t="s">
        <v>8</v>
      </c>
    </row>
    <row r="3" spans="1:8" ht="39" customHeight="1">
      <c r="A3" s="30">
        <v>1</v>
      </c>
      <c r="B3" s="30" t="s">
        <v>128</v>
      </c>
      <c r="C3" s="30" t="s">
        <v>695</v>
      </c>
      <c r="D3" s="36" t="s">
        <v>129</v>
      </c>
      <c r="E3" s="31" t="s">
        <v>696</v>
      </c>
      <c r="F3" s="31" t="s">
        <v>560</v>
      </c>
      <c r="G3" s="37">
        <v>77.37137090755122</v>
      </c>
      <c r="H3" s="2"/>
    </row>
    <row r="4" spans="1:8" ht="39" customHeight="1">
      <c r="A4" s="30">
        <v>2</v>
      </c>
      <c r="B4" s="30" t="s">
        <v>128</v>
      </c>
      <c r="C4" s="30" t="s">
        <v>697</v>
      </c>
      <c r="D4" s="36" t="s">
        <v>130</v>
      </c>
      <c r="E4" s="31" t="s">
        <v>696</v>
      </c>
      <c r="F4" s="31" t="s">
        <v>552</v>
      </c>
      <c r="G4" s="37">
        <v>80.24857299484287</v>
      </c>
      <c r="H4" s="2"/>
    </row>
    <row r="5" spans="1:8" ht="39" customHeight="1">
      <c r="A5" s="30">
        <v>3</v>
      </c>
      <c r="B5" s="30" t="s">
        <v>128</v>
      </c>
      <c r="C5" s="30" t="s">
        <v>698</v>
      </c>
      <c r="D5" s="36" t="s">
        <v>134</v>
      </c>
      <c r="E5" s="31" t="s">
        <v>696</v>
      </c>
      <c r="F5" s="31" t="s">
        <v>570</v>
      </c>
      <c r="G5" s="37">
        <v>83.12577508213452</v>
      </c>
      <c r="H5" s="2"/>
    </row>
    <row r="6" spans="1:8" ht="39" customHeight="1">
      <c r="A6" s="30">
        <v>4</v>
      </c>
      <c r="B6" s="30" t="s">
        <v>128</v>
      </c>
      <c r="C6" s="30" t="s">
        <v>699</v>
      </c>
      <c r="D6" s="36" t="s">
        <v>140</v>
      </c>
      <c r="E6" s="31" t="s">
        <v>696</v>
      </c>
      <c r="F6" s="31" t="s">
        <v>586</v>
      </c>
      <c r="G6" s="37">
        <v>80.53629320357201</v>
      </c>
      <c r="H6" s="2"/>
    </row>
    <row r="7" spans="1:8" ht="39" customHeight="1">
      <c r="A7" s="30">
        <v>5</v>
      </c>
      <c r="B7" s="30" t="s">
        <v>128</v>
      </c>
      <c r="C7" s="30" t="s">
        <v>700</v>
      </c>
      <c r="D7" s="36" t="s">
        <v>146</v>
      </c>
      <c r="E7" s="31" t="s">
        <v>696</v>
      </c>
      <c r="F7" s="31" t="s">
        <v>627</v>
      </c>
      <c r="G7" s="37">
        <v>82.83805487340535</v>
      </c>
      <c r="H7" s="2"/>
    </row>
    <row r="8" spans="1:8" ht="39" customHeight="1">
      <c r="A8" s="30">
        <v>6</v>
      </c>
      <c r="B8" s="30" t="s">
        <v>128</v>
      </c>
      <c r="C8" s="30" t="s">
        <v>701</v>
      </c>
      <c r="D8" s="36" t="s">
        <v>147</v>
      </c>
      <c r="E8" s="31" t="s">
        <v>696</v>
      </c>
      <c r="F8" s="31" t="s">
        <v>702</v>
      </c>
      <c r="G8" s="37">
        <v>74.49416882025957</v>
      </c>
      <c r="H8" s="2"/>
    </row>
    <row r="9" spans="1:8" ht="39" customHeight="1">
      <c r="A9" s="30">
        <v>7</v>
      </c>
      <c r="B9" s="30" t="s">
        <v>128</v>
      </c>
      <c r="C9" s="30" t="s">
        <v>703</v>
      </c>
      <c r="D9" s="36" t="s">
        <v>155</v>
      </c>
      <c r="E9" s="31" t="s">
        <v>696</v>
      </c>
      <c r="F9" s="31" t="s">
        <v>576</v>
      </c>
      <c r="G9" s="37">
        <v>77.94681132500955</v>
      </c>
      <c r="H9" s="17"/>
    </row>
    <row r="10" spans="1:8" ht="39" customHeight="1">
      <c r="A10" s="30">
        <v>8</v>
      </c>
      <c r="B10" s="30" t="s">
        <v>128</v>
      </c>
      <c r="C10" s="30" t="s">
        <v>704</v>
      </c>
      <c r="D10" s="36" t="s">
        <v>158</v>
      </c>
      <c r="E10" s="31" t="s">
        <v>696</v>
      </c>
      <c r="F10" s="31" t="s">
        <v>686</v>
      </c>
      <c r="G10" s="37">
        <v>76.22049007263455</v>
      </c>
      <c r="H10" s="2"/>
    </row>
    <row r="11" spans="1:8" ht="39" customHeight="1">
      <c r="A11" s="30">
        <v>9</v>
      </c>
      <c r="B11" s="30" t="s">
        <v>128</v>
      </c>
      <c r="C11" s="30" t="s">
        <v>705</v>
      </c>
      <c r="D11" s="36" t="s">
        <v>159</v>
      </c>
      <c r="E11" s="31" t="s">
        <v>696</v>
      </c>
      <c r="F11" s="31" t="s">
        <v>618</v>
      </c>
      <c r="G11" s="37">
        <v>83.41349529086366</v>
      </c>
      <c r="H11" s="17"/>
    </row>
    <row r="12" spans="1:8" ht="39" customHeight="1">
      <c r="A12" s="30">
        <v>10</v>
      </c>
      <c r="B12" s="30" t="s">
        <v>128</v>
      </c>
      <c r="C12" s="30" t="s">
        <v>706</v>
      </c>
      <c r="D12" s="36" t="s">
        <v>165</v>
      </c>
      <c r="E12" s="31" t="s">
        <v>696</v>
      </c>
      <c r="F12" s="31" t="s">
        <v>574</v>
      </c>
      <c r="G12" s="37">
        <v>75.0696092377179</v>
      </c>
      <c r="H12" s="2"/>
    </row>
    <row r="13" spans="1:8" ht="39" customHeight="1">
      <c r="A13" s="30">
        <v>11</v>
      </c>
      <c r="B13" s="30" t="s">
        <v>128</v>
      </c>
      <c r="C13" s="30" t="s">
        <v>707</v>
      </c>
      <c r="D13" s="36" t="s">
        <v>166</v>
      </c>
      <c r="E13" s="31" t="s">
        <v>696</v>
      </c>
      <c r="F13" s="31" t="s">
        <v>558</v>
      </c>
      <c r="G13" s="37">
        <v>75.64504965517624</v>
      </c>
      <c r="H13" s="2"/>
    </row>
    <row r="14" spans="1:8" ht="39" customHeight="1">
      <c r="A14" s="30">
        <v>12</v>
      </c>
      <c r="B14" s="30" t="s">
        <v>128</v>
      </c>
      <c r="C14" s="30" t="s">
        <v>708</v>
      </c>
      <c r="D14" s="36" t="s">
        <v>167</v>
      </c>
      <c r="E14" s="31" t="s">
        <v>696</v>
      </c>
      <c r="F14" s="31" t="s">
        <v>578</v>
      </c>
      <c r="G14" s="37">
        <v>77.37137090755122</v>
      </c>
      <c r="H14" s="2"/>
    </row>
    <row r="15" spans="1:8" ht="39" customHeight="1">
      <c r="A15" s="30">
        <v>13</v>
      </c>
      <c r="B15" s="30" t="s">
        <v>128</v>
      </c>
      <c r="C15" s="30" t="s">
        <v>709</v>
      </c>
      <c r="D15" s="36" t="s">
        <v>168</v>
      </c>
      <c r="E15" s="31" t="s">
        <v>696</v>
      </c>
      <c r="F15" s="31" t="s">
        <v>582</v>
      </c>
      <c r="G15" s="37">
        <v>80.82401341230118</v>
      </c>
      <c r="H15" s="2"/>
    </row>
    <row r="16" spans="1:8" ht="39" customHeight="1">
      <c r="A16" s="30">
        <v>14</v>
      </c>
      <c r="B16" s="30" t="s">
        <v>128</v>
      </c>
      <c r="C16" s="30" t="s">
        <v>710</v>
      </c>
      <c r="D16" s="36" t="s">
        <v>171</v>
      </c>
      <c r="E16" s="31" t="s">
        <v>696</v>
      </c>
      <c r="F16" s="31" t="s">
        <v>572</v>
      </c>
      <c r="G16" s="37">
        <v>82.83805487340535</v>
      </c>
      <c r="H16" s="2"/>
    </row>
    <row r="17" spans="1:8" ht="39" customHeight="1">
      <c r="A17" s="30">
        <v>15</v>
      </c>
      <c r="B17" s="30" t="s">
        <v>128</v>
      </c>
      <c r="C17" s="30" t="s">
        <v>711</v>
      </c>
      <c r="D17" s="36" t="s">
        <v>177</v>
      </c>
      <c r="E17" s="31" t="s">
        <v>696</v>
      </c>
      <c r="F17" s="31" t="s">
        <v>596</v>
      </c>
      <c r="G17" s="37">
        <v>73.3432879853429</v>
      </c>
      <c r="H17" s="2"/>
    </row>
    <row r="18" spans="1:8" ht="39" customHeight="1">
      <c r="A18" s="30">
        <v>16</v>
      </c>
      <c r="B18" s="30" t="s">
        <v>128</v>
      </c>
      <c r="C18" s="30" t="s">
        <v>712</v>
      </c>
      <c r="D18" s="36" t="s">
        <v>179</v>
      </c>
      <c r="E18" s="31" t="s">
        <v>696</v>
      </c>
      <c r="F18" s="31" t="s">
        <v>584</v>
      </c>
      <c r="G18" s="37">
        <v>76.22049007263455</v>
      </c>
      <c r="H18" s="17"/>
    </row>
    <row r="19" spans="1:8" ht="39" customHeight="1">
      <c r="A19" s="30">
        <v>17</v>
      </c>
      <c r="B19" s="30" t="s">
        <v>128</v>
      </c>
      <c r="C19" s="30" t="s">
        <v>713</v>
      </c>
      <c r="D19" s="36" t="s">
        <v>181</v>
      </c>
      <c r="E19" s="31" t="s">
        <v>696</v>
      </c>
      <c r="F19" s="31" t="s">
        <v>580</v>
      </c>
      <c r="G19" s="37">
        <v>81.39945382975952</v>
      </c>
      <c r="H19" s="2"/>
    </row>
    <row r="20" spans="1:8" ht="39" customHeight="1">
      <c r="A20" s="30">
        <v>18</v>
      </c>
      <c r="B20" s="30" t="s">
        <v>128</v>
      </c>
      <c r="C20" s="30" t="s">
        <v>714</v>
      </c>
      <c r="D20" s="36" t="s">
        <v>186</v>
      </c>
      <c r="E20" s="31" t="s">
        <v>696</v>
      </c>
      <c r="F20" s="31" t="s">
        <v>597</v>
      </c>
      <c r="G20" s="37">
        <v>73.63100819407207</v>
      </c>
      <c r="H20" s="2"/>
    </row>
    <row r="21" spans="1:8" ht="39" customHeight="1">
      <c r="A21" s="30">
        <v>19</v>
      </c>
      <c r="B21" s="30" t="s">
        <v>128</v>
      </c>
      <c r="C21" s="30" t="s">
        <v>715</v>
      </c>
      <c r="D21" s="36" t="s">
        <v>187</v>
      </c>
      <c r="E21" s="31" t="s">
        <v>696</v>
      </c>
      <c r="F21" s="31" t="s">
        <v>562</v>
      </c>
      <c r="G21" s="37">
        <v>73.3432879853429</v>
      </c>
      <c r="H21" s="2"/>
    </row>
    <row r="22" spans="1:8" ht="39" customHeight="1">
      <c r="A22" s="30">
        <v>20</v>
      </c>
      <c r="B22" s="30" t="s">
        <v>128</v>
      </c>
      <c r="C22" s="30" t="s">
        <v>716</v>
      </c>
      <c r="D22" s="36" t="s">
        <v>188</v>
      </c>
      <c r="E22" s="31" t="s">
        <v>696</v>
      </c>
      <c r="F22" s="31" t="s">
        <v>588</v>
      </c>
      <c r="G22" s="37">
        <v>71.0415263155096</v>
      </c>
      <c r="H22" s="2"/>
    </row>
    <row r="23" spans="1:8" ht="39" customHeight="1">
      <c r="A23" s="30">
        <v>21</v>
      </c>
      <c r="B23" s="30" t="s">
        <v>128</v>
      </c>
      <c r="C23" s="30" t="s">
        <v>717</v>
      </c>
      <c r="D23" s="36" t="s">
        <v>189</v>
      </c>
      <c r="E23" s="31" t="s">
        <v>696</v>
      </c>
      <c r="F23" s="31" t="s">
        <v>590</v>
      </c>
      <c r="G23" s="37">
        <v>68.45204443694712</v>
      </c>
      <c r="H23" s="2"/>
    </row>
    <row r="24" spans="1:8" ht="39" customHeight="1">
      <c r="A24" s="30">
        <v>22</v>
      </c>
      <c r="B24" s="30" t="s">
        <v>128</v>
      </c>
      <c r="C24" s="30" t="s">
        <v>718</v>
      </c>
      <c r="D24" s="36" t="s">
        <v>191</v>
      </c>
      <c r="E24" s="31" t="s">
        <v>696</v>
      </c>
      <c r="F24" s="31" t="s">
        <v>592</v>
      </c>
      <c r="G24" s="37">
        <v>69.3152050631346</v>
      </c>
      <c r="H24" s="2"/>
    </row>
    <row r="25" spans="1:8" ht="39" customHeight="1">
      <c r="A25" s="30">
        <v>23</v>
      </c>
      <c r="B25" s="30" t="s">
        <v>128</v>
      </c>
      <c r="C25" s="30" t="s">
        <v>719</v>
      </c>
      <c r="D25" s="36" t="s">
        <v>192</v>
      </c>
      <c r="E25" s="31" t="s">
        <v>696</v>
      </c>
      <c r="F25" s="31" t="s">
        <v>720</v>
      </c>
      <c r="G25" s="37">
        <v>73.63100819407207</v>
      </c>
      <c r="H25" s="2"/>
    </row>
    <row r="26" spans="1:8" ht="39" customHeight="1">
      <c r="A26" s="30">
        <v>24</v>
      </c>
      <c r="B26" s="30" t="s">
        <v>128</v>
      </c>
      <c r="C26" s="30" t="s">
        <v>721</v>
      </c>
      <c r="D26" s="36" t="s">
        <v>205</v>
      </c>
      <c r="E26" s="31" t="s">
        <v>696</v>
      </c>
      <c r="F26" s="31" t="s">
        <v>722</v>
      </c>
      <c r="G26" s="37">
        <v>74.2064486115304</v>
      </c>
      <c r="H26" s="2"/>
    </row>
    <row r="27" spans="1:8" ht="39" customHeight="1">
      <c r="A27" s="30">
        <v>25</v>
      </c>
      <c r="B27" s="30" t="s">
        <v>128</v>
      </c>
      <c r="C27" s="30" t="s">
        <v>723</v>
      </c>
      <c r="D27" s="36" t="s">
        <v>206</v>
      </c>
      <c r="E27" s="31" t="s">
        <v>696</v>
      </c>
      <c r="F27" s="31" t="s">
        <v>548</v>
      </c>
      <c r="G27" s="37">
        <v>77.08365069882205</v>
      </c>
      <c r="H27" s="2"/>
    </row>
    <row r="28" spans="1:8" ht="39" customHeight="1">
      <c r="A28" s="30">
        <v>26</v>
      </c>
      <c r="B28" s="30" t="s">
        <v>128</v>
      </c>
      <c r="C28" s="30" t="s">
        <v>724</v>
      </c>
      <c r="D28" s="36" t="s">
        <v>207</v>
      </c>
      <c r="E28" s="31" t="s">
        <v>696</v>
      </c>
      <c r="F28" s="31" t="s">
        <v>594</v>
      </c>
      <c r="G28" s="37">
        <v>78.2345315337387</v>
      </c>
      <c r="H28" s="2"/>
    </row>
    <row r="29" spans="1:8" ht="39" customHeight="1">
      <c r="A29" s="30">
        <v>27</v>
      </c>
      <c r="B29" s="30" t="s">
        <v>128</v>
      </c>
      <c r="C29" s="30" t="s">
        <v>725</v>
      </c>
      <c r="D29" s="36" t="s">
        <v>208</v>
      </c>
      <c r="E29" s="31" t="s">
        <v>696</v>
      </c>
      <c r="F29" s="31" t="s">
        <v>726</v>
      </c>
      <c r="G29" s="37">
        <v>73.05556777661376</v>
      </c>
      <c r="H29" s="2"/>
    </row>
    <row r="30" spans="1:8" ht="39" customHeight="1">
      <c r="A30" s="30">
        <v>28</v>
      </c>
      <c r="B30" s="30" t="s">
        <v>128</v>
      </c>
      <c r="C30" s="30" t="s">
        <v>727</v>
      </c>
      <c r="D30" s="36" t="s">
        <v>211</v>
      </c>
      <c r="E30" s="31" t="s">
        <v>696</v>
      </c>
      <c r="F30" s="31" t="s">
        <v>605</v>
      </c>
      <c r="G30" s="37">
        <v>70.1783656893221</v>
      </c>
      <c r="H30" s="2"/>
    </row>
    <row r="31" spans="1:8" ht="39" customHeight="1">
      <c r="A31" s="30">
        <v>29</v>
      </c>
      <c r="B31" s="30" t="s">
        <v>128</v>
      </c>
      <c r="C31" s="30" t="s">
        <v>728</v>
      </c>
      <c r="D31" s="36" t="s">
        <v>212</v>
      </c>
      <c r="E31" s="31" t="s">
        <v>696</v>
      </c>
      <c r="F31" s="31" t="s">
        <v>566</v>
      </c>
      <c r="G31" s="37">
        <v>71.32924652423876</v>
      </c>
      <c r="H31" s="2"/>
    </row>
    <row r="32" spans="1:8" ht="39" customHeight="1">
      <c r="A32" s="30">
        <v>30</v>
      </c>
      <c r="B32" s="30" t="s">
        <v>128</v>
      </c>
      <c r="C32" s="30" t="s">
        <v>729</v>
      </c>
      <c r="D32" s="36" t="s">
        <v>220</v>
      </c>
      <c r="E32" s="31" t="s">
        <v>696</v>
      </c>
      <c r="F32" s="31" t="s">
        <v>599</v>
      </c>
      <c r="G32" s="37">
        <v>79.67313257738454</v>
      </c>
      <c r="H32" s="2"/>
    </row>
    <row r="33" spans="1:8" ht="39" customHeight="1">
      <c r="A33" s="30">
        <v>31</v>
      </c>
      <c r="B33" s="30" t="s">
        <v>128</v>
      </c>
      <c r="C33" s="30" t="s">
        <v>730</v>
      </c>
      <c r="D33" s="36" t="s">
        <v>223</v>
      </c>
      <c r="E33" s="31" t="s">
        <v>696</v>
      </c>
      <c r="F33" s="31" t="s">
        <v>564</v>
      </c>
      <c r="G33" s="37">
        <v>82.55033466467619</v>
      </c>
      <c r="H33" s="2"/>
    </row>
    <row r="34" spans="1:8" ht="39" customHeight="1">
      <c r="A34" s="30">
        <v>32</v>
      </c>
      <c r="B34" s="30" t="s">
        <v>128</v>
      </c>
      <c r="C34" s="30" t="s">
        <v>731</v>
      </c>
      <c r="D34" s="36" t="s">
        <v>225</v>
      </c>
      <c r="E34" s="31" t="s">
        <v>696</v>
      </c>
      <c r="F34" s="31" t="s">
        <v>556</v>
      </c>
      <c r="G34" s="37">
        <v>73.05556777661376</v>
      </c>
      <c r="H34" s="2"/>
    </row>
    <row r="35" spans="1:8" ht="39" customHeight="1">
      <c r="A35" s="30">
        <v>33</v>
      </c>
      <c r="B35" s="30" t="s">
        <v>128</v>
      </c>
      <c r="C35" s="30" t="s">
        <v>732</v>
      </c>
      <c r="D35" s="36" t="s">
        <v>227</v>
      </c>
      <c r="E35" s="31" t="s">
        <v>696</v>
      </c>
      <c r="F35" s="31" t="s">
        <v>554</v>
      </c>
      <c r="G35" s="37">
        <v>71.61696673296792</v>
      </c>
      <c r="H35" s="17"/>
    </row>
    <row r="36" spans="1:8" ht="39" customHeight="1">
      <c r="A36" s="30">
        <v>34</v>
      </c>
      <c r="B36" s="30" t="s">
        <v>128</v>
      </c>
      <c r="C36" s="30" t="s">
        <v>733</v>
      </c>
      <c r="D36" s="36" t="s">
        <v>131</v>
      </c>
      <c r="E36" s="31" t="s">
        <v>734</v>
      </c>
      <c r="F36" s="31" t="s">
        <v>562</v>
      </c>
      <c r="G36" s="37">
        <v>74.6903407726647</v>
      </c>
      <c r="H36" s="2"/>
    </row>
    <row r="37" spans="1:8" ht="39" customHeight="1">
      <c r="A37" s="30">
        <v>35</v>
      </c>
      <c r="B37" s="30" t="s">
        <v>128</v>
      </c>
      <c r="C37" s="30" t="s">
        <v>735</v>
      </c>
      <c r="D37" s="36" t="s">
        <v>136</v>
      </c>
      <c r="E37" s="31" t="s">
        <v>734</v>
      </c>
      <c r="F37" s="31" t="s">
        <v>618</v>
      </c>
      <c r="G37" s="37">
        <v>80.62299540396556</v>
      </c>
      <c r="H37" s="2"/>
    </row>
    <row r="38" spans="1:8" ht="39" customHeight="1">
      <c r="A38" s="30">
        <v>36</v>
      </c>
      <c r="B38" s="30" t="s">
        <v>128</v>
      </c>
      <c r="C38" s="30" t="s">
        <v>736</v>
      </c>
      <c r="D38" s="36" t="s">
        <v>138</v>
      </c>
      <c r="E38" s="31" t="s">
        <v>734</v>
      </c>
      <c r="F38" s="31" t="s">
        <v>722</v>
      </c>
      <c r="G38" s="37">
        <v>72.77658121418055</v>
      </c>
      <c r="H38" s="2"/>
    </row>
    <row r="39" spans="1:8" ht="39" customHeight="1">
      <c r="A39" s="30">
        <v>37</v>
      </c>
      <c r="B39" s="30" t="s">
        <v>128</v>
      </c>
      <c r="C39" s="30" t="s">
        <v>737</v>
      </c>
      <c r="D39" s="36" t="s">
        <v>139</v>
      </c>
      <c r="E39" s="31" t="s">
        <v>734</v>
      </c>
      <c r="F39" s="31" t="s">
        <v>590</v>
      </c>
      <c r="G39" s="37">
        <v>80.04886753642032</v>
      </c>
      <c r="H39" s="2"/>
    </row>
    <row r="40" spans="1:8" ht="39" customHeight="1">
      <c r="A40" s="30">
        <v>38</v>
      </c>
      <c r="B40" s="30" t="s">
        <v>128</v>
      </c>
      <c r="C40" s="30" t="s">
        <v>738</v>
      </c>
      <c r="D40" s="36" t="s">
        <v>142</v>
      </c>
      <c r="E40" s="31" t="s">
        <v>734</v>
      </c>
      <c r="F40" s="31" t="s">
        <v>578</v>
      </c>
      <c r="G40" s="37">
        <v>69.14043805306065</v>
      </c>
      <c r="H40" s="2"/>
    </row>
    <row r="41" spans="1:8" ht="39" customHeight="1">
      <c r="A41" s="30">
        <v>39</v>
      </c>
      <c r="B41" s="30" t="s">
        <v>128</v>
      </c>
      <c r="C41" s="30" t="s">
        <v>739</v>
      </c>
      <c r="D41" s="36" t="s">
        <v>145</v>
      </c>
      <c r="E41" s="31" t="s">
        <v>734</v>
      </c>
      <c r="F41" s="31" t="s">
        <v>552</v>
      </c>
      <c r="G41" s="37">
        <v>80.62299540396556</v>
      </c>
      <c r="H41" s="2"/>
    </row>
    <row r="42" spans="1:8" ht="39" customHeight="1">
      <c r="A42" s="30">
        <v>40</v>
      </c>
      <c r="B42" s="30" t="s">
        <v>128</v>
      </c>
      <c r="C42" s="30" t="s">
        <v>740</v>
      </c>
      <c r="D42" s="36" t="s">
        <v>150</v>
      </c>
      <c r="E42" s="31" t="s">
        <v>734</v>
      </c>
      <c r="F42" s="31" t="s">
        <v>560</v>
      </c>
      <c r="G42" s="37">
        <v>74.49896481681628</v>
      </c>
      <c r="H42" s="2"/>
    </row>
    <row r="43" spans="1:8" ht="39" customHeight="1">
      <c r="A43" s="30">
        <v>41</v>
      </c>
      <c r="B43" s="30" t="s">
        <v>128</v>
      </c>
      <c r="C43" s="30" t="s">
        <v>741</v>
      </c>
      <c r="D43" s="36" t="s">
        <v>151</v>
      </c>
      <c r="E43" s="31" t="s">
        <v>734</v>
      </c>
      <c r="F43" s="31" t="s">
        <v>570</v>
      </c>
      <c r="G43" s="37">
        <v>76.79547628699726</v>
      </c>
      <c r="H43" s="17"/>
    </row>
    <row r="44" spans="1:8" ht="39" customHeight="1">
      <c r="A44" s="30">
        <v>42</v>
      </c>
      <c r="B44" s="30" t="s">
        <v>128</v>
      </c>
      <c r="C44" s="30" t="s">
        <v>742</v>
      </c>
      <c r="D44" s="36" t="s">
        <v>152</v>
      </c>
      <c r="E44" s="31" t="s">
        <v>734</v>
      </c>
      <c r="F44" s="31" t="s">
        <v>580</v>
      </c>
      <c r="G44" s="37">
        <v>75.83859650775518</v>
      </c>
      <c r="H44" s="2"/>
    </row>
    <row r="45" spans="1:8" ht="39" customHeight="1">
      <c r="A45" s="30">
        <v>43</v>
      </c>
      <c r="B45" s="30" t="s">
        <v>128</v>
      </c>
      <c r="C45" s="30" t="s">
        <v>743</v>
      </c>
      <c r="D45" s="36" t="s">
        <v>154</v>
      </c>
      <c r="E45" s="31" t="s">
        <v>734</v>
      </c>
      <c r="F45" s="31" t="s">
        <v>588</v>
      </c>
      <c r="G45" s="37">
        <v>81.00574731566239</v>
      </c>
      <c r="H45" s="2"/>
    </row>
    <row r="46" spans="1:8" ht="39" customHeight="1">
      <c r="A46" s="30">
        <v>44</v>
      </c>
      <c r="B46" s="30" t="s">
        <v>128</v>
      </c>
      <c r="C46" s="30" t="s">
        <v>744</v>
      </c>
      <c r="D46" s="36" t="s">
        <v>156</v>
      </c>
      <c r="E46" s="31" t="s">
        <v>734</v>
      </c>
      <c r="F46" s="31" t="s">
        <v>576</v>
      </c>
      <c r="G46" s="37">
        <v>80.81437135981398</v>
      </c>
      <c r="H46" s="2"/>
    </row>
    <row r="47" spans="1:8" ht="39" customHeight="1">
      <c r="A47" s="30">
        <v>45</v>
      </c>
      <c r="B47" s="30" t="s">
        <v>128</v>
      </c>
      <c r="C47" s="30" t="s">
        <v>745</v>
      </c>
      <c r="D47" s="36" t="s">
        <v>163</v>
      </c>
      <c r="E47" s="31" t="s">
        <v>734</v>
      </c>
      <c r="F47" s="31" t="s">
        <v>599</v>
      </c>
      <c r="G47" s="37">
        <v>77.94373202208774</v>
      </c>
      <c r="H47" s="2"/>
    </row>
    <row r="48" spans="1:8" ht="39" customHeight="1">
      <c r="A48" s="30">
        <v>46</v>
      </c>
      <c r="B48" s="30" t="s">
        <v>128</v>
      </c>
      <c r="C48" s="30" t="s">
        <v>746</v>
      </c>
      <c r="D48" s="36" t="s">
        <v>164</v>
      </c>
      <c r="E48" s="31" t="s">
        <v>734</v>
      </c>
      <c r="F48" s="31" t="s">
        <v>686</v>
      </c>
      <c r="G48" s="37">
        <v>72.2024533466353</v>
      </c>
      <c r="H48" s="2"/>
    </row>
    <row r="49" spans="1:8" ht="39" customHeight="1">
      <c r="A49" s="30">
        <v>47</v>
      </c>
      <c r="B49" s="30" t="s">
        <v>128</v>
      </c>
      <c r="C49" s="30" t="s">
        <v>747</v>
      </c>
      <c r="D49" s="36" t="s">
        <v>173</v>
      </c>
      <c r="E49" s="31" t="s">
        <v>734</v>
      </c>
      <c r="F49" s="31" t="s">
        <v>572</v>
      </c>
      <c r="G49" s="37">
        <v>76.0299724636036</v>
      </c>
      <c r="H49" s="2"/>
    </row>
    <row r="50" spans="1:8" ht="39" customHeight="1">
      <c r="A50" s="30">
        <v>48</v>
      </c>
      <c r="B50" s="30" t="s">
        <v>128</v>
      </c>
      <c r="C50" s="30" t="s">
        <v>748</v>
      </c>
      <c r="D50" s="36" t="s">
        <v>176</v>
      </c>
      <c r="E50" s="31" t="s">
        <v>734</v>
      </c>
      <c r="F50" s="31" t="s">
        <v>564</v>
      </c>
      <c r="G50" s="37">
        <v>77.56098011039093</v>
      </c>
      <c r="H50" s="2"/>
    </row>
    <row r="51" spans="1:8" ht="39" customHeight="1">
      <c r="A51" s="30">
        <v>49</v>
      </c>
      <c r="B51" s="30" t="s">
        <v>128</v>
      </c>
      <c r="C51" s="30" t="s">
        <v>749</v>
      </c>
      <c r="D51" s="36" t="s">
        <v>180</v>
      </c>
      <c r="E51" s="31" t="s">
        <v>734</v>
      </c>
      <c r="F51" s="31" t="s">
        <v>586</v>
      </c>
      <c r="G51" s="37">
        <v>74.88171672851311</v>
      </c>
      <c r="H51" s="2"/>
    </row>
    <row r="52" spans="1:8" ht="39" customHeight="1">
      <c r="A52" s="30">
        <v>50</v>
      </c>
      <c r="B52" s="30" t="s">
        <v>128</v>
      </c>
      <c r="C52" s="30" t="s">
        <v>750</v>
      </c>
      <c r="D52" s="36" t="s">
        <v>182</v>
      </c>
      <c r="E52" s="31" t="s">
        <v>734</v>
      </c>
      <c r="F52" s="31" t="s">
        <v>627</v>
      </c>
      <c r="G52" s="37">
        <v>69.33181400890908</v>
      </c>
      <c r="H52" s="2"/>
    </row>
    <row r="53" spans="1:8" ht="39" customHeight="1">
      <c r="A53" s="30">
        <v>51</v>
      </c>
      <c r="B53" s="30" t="s">
        <v>128</v>
      </c>
      <c r="C53" s="30" t="s">
        <v>751</v>
      </c>
      <c r="D53" s="36" t="s">
        <v>185</v>
      </c>
      <c r="E53" s="31" t="s">
        <v>734</v>
      </c>
      <c r="F53" s="31" t="s">
        <v>568</v>
      </c>
      <c r="G53" s="37">
        <v>83.49363474169178</v>
      </c>
      <c r="H53" s="2"/>
    </row>
    <row r="54" spans="1:8" ht="39" customHeight="1">
      <c r="A54" s="30">
        <v>52</v>
      </c>
      <c r="B54" s="30" t="s">
        <v>128</v>
      </c>
      <c r="C54" s="30" t="s">
        <v>752</v>
      </c>
      <c r="D54" s="36" t="s">
        <v>190</v>
      </c>
      <c r="E54" s="31" t="s">
        <v>734</v>
      </c>
      <c r="F54" s="31" t="s">
        <v>605</v>
      </c>
      <c r="G54" s="37">
        <v>72.01107739078688</v>
      </c>
      <c r="H54" s="2"/>
    </row>
    <row r="55" spans="1:8" ht="39" customHeight="1">
      <c r="A55" s="30">
        <v>53</v>
      </c>
      <c r="B55" s="30" t="s">
        <v>128</v>
      </c>
      <c r="C55" s="30" t="s">
        <v>753</v>
      </c>
      <c r="D55" s="36" t="s">
        <v>196</v>
      </c>
      <c r="E55" s="31" t="s">
        <v>734</v>
      </c>
      <c r="F55" s="31" t="s">
        <v>574</v>
      </c>
      <c r="G55" s="37">
        <v>72.58520525833214</v>
      </c>
      <c r="H55" s="2"/>
    </row>
    <row r="56" spans="1:8" ht="39" customHeight="1">
      <c r="A56" s="30">
        <v>54</v>
      </c>
      <c r="B56" s="30" t="s">
        <v>128</v>
      </c>
      <c r="C56" s="30" t="s">
        <v>754</v>
      </c>
      <c r="D56" s="36" t="s">
        <v>197</v>
      </c>
      <c r="E56" s="31" t="s">
        <v>734</v>
      </c>
      <c r="F56" s="31" t="s">
        <v>594</v>
      </c>
      <c r="G56" s="37">
        <v>83.49363474169178</v>
      </c>
      <c r="H56" s="2"/>
    </row>
    <row r="57" spans="1:8" ht="39" customHeight="1">
      <c r="A57" s="30">
        <v>55</v>
      </c>
      <c r="B57" s="30" t="s">
        <v>128</v>
      </c>
      <c r="C57" s="30" t="s">
        <v>755</v>
      </c>
      <c r="D57" s="36" t="s">
        <v>199</v>
      </c>
      <c r="E57" s="31" t="s">
        <v>734</v>
      </c>
      <c r="F57" s="31" t="s">
        <v>596</v>
      </c>
      <c r="G57" s="37">
        <v>74.30758886096787</v>
      </c>
      <c r="H57" s="2"/>
    </row>
    <row r="58" spans="1:8" ht="39" customHeight="1">
      <c r="A58" s="30">
        <v>56</v>
      </c>
      <c r="B58" s="30" t="s">
        <v>128</v>
      </c>
      <c r="C58" s="30" t="s">
        <v>756</v>
      </c>
      <c r="D58" s="36" t="s">
        <v>200</v>
      </c>
      <c r="E58" s="31" t="s">
        <v>734</v>
      </c>
      <c r="F58" s="31" t="s">
        <v>597</v>
      </c>
      <c r="G58" s="37">
        <v>83.6850106975402</v>
      </c>
      <c r="H58" s="2"/>
    </row>
    <row r="59" spans="1:8" ht="39" customHeight="1">
      <c r="A59" s="30">
        <v>57</v>
      </c>
      <c r="B59" s="30" t="s">
        <v>128</v>
      </c>
      <c r="C59" s="30" t="s">
        <v>757</v>
      </c>
      <c r="D59" s="36" t="s">
        <v>203</v>
      </c>
      <c r="E59" s="31" t="s">
        <v>734</v>
      </c>
      <c r="F59" s="31" t="s">
        <v>702</v>
      </c>
      <c r="G59" s="37">
        <v>80.43161944811715</v>
      </c>
      <c r="H59" s="2"/>
    </row>
    <row r="60" spans="1:8" ht="39" customHeight="1">
      <c r="A60" s="30">
        <v>58</v>
      </c>
      <c r="B60" s="30" t="s">
        <v>128</v>
      </c>
      <c r="C60" s="30" t="s">
        <v>758</v>
      </c>
      <c r="D60" s="36" t="s">
        <v>209</v>
      </c>
      <c r="E60" s="31" t="s">
        <v>734</v>
      </c>
      <c r="F60" s="31" t="s">
        <v>556</v>
      </c>
      <c r="G60" s="37">
        <v>70.86282165569641</v>
      </c>
      <c r="H60" s="2"/>
    </row>
    <row r="61" spans="1:8" ht="39" customHeight="1">
      <c r="A61" s="30">
        <v>59</v>
      </c>
      <c r="B61" s="30" t="s">
        <v>128</v>
      </c>
      <c r="C61" s="30" t="s">
        <v>759</v>
      </c>
      <c r="D61" s="36" t="s">
        <v>210</v>
      </c>
      <c r="E61" s="31" t="s">
        <v>734</v>
      </c>
      <c r="F61" s="31" t="s">
        <v>554</v>
      </c>
      <c r="G61" s="37">
        <v>74.30758886096787</v>
      </c>
      <c r="H61" s="2"/>
    </row>
    <row r="62" spans="1:8" ht="39" customHeight="1">
      <c r="A62" s="30">
        <v>60</v>
      </c>
      <c r="B62" s="30" t="s">
        <v>128</v>
      </c>
      <c r="C62" s="30" t="s">
        <v>760</v>
      </c>
      <c r="D62" s="36" t="s">
        <v>213</v>
      </c>
      <c r="E62" s="31" t="s">
        <v>734</v>
      </c>
      <c r="F62" s="31" t="s">
        <v>582</v>
      </c>
      <c r="G62" s="37">
        <v>73.73346099342263</v>
      </c>
      <c r="H62" s="2"/>
    </row>
    <row r="63" spans="1:8" ht="39" customHeight="1">
      <c r="A63" s="30">
        <v>61</v>
      </c>
      <c r="B63" s="30" t="s">
        <v>128</v>
      </c>
      <c r="C63" s="30" t="s">
        <v>761</v>
      </c>
      <c r="D63" s="36" t="s">
        <v>214</v>
      </c>
      <c r="E63" s="31" t="s">
        <v>734</v>
      </c>
      <c r="F63" s="31" t="s">
        <v>566</v>
      </c>
      <c r="G63" s="37">
        <v>81.77125113905605</v>
      </c>
      <c r="H63" s="2"/>
    </row>
    <row r="64" spans="1:8" ht="39" customHeight="1">
      <c r="A64" s="30">
        <v>62</v>
      </c>
      <c r="B64" s="30" t="s">
        <v>128</v>
      </c>
      <c r="C64" s="30" t="s">
        <v>762</v>
      </c>
      <c r="D64" s="36" t="s">
        <v>217</v>
      </c>
      <c r="E64" s="31" t="s">
        <v>734</v>
      </c>
      <c r="F64" s="31" t="s">
        <v>558</v>
      </c>
      <c r="G64" s="37">
        <v>71.24557356739322</v>
      </c>
      <c r="H64" s="2"/>
    </row>
    <row r="65" spans="1:8" ht="39" customHeight="1">
      <c r="A65" s="30">
        <v>63</v>
      </c>
      <c r="B65" s="30" t="s">
        <v>128</v>
      </c>
      <c r="C65" s="30" t="s">
        <v>763</v>
      </c>
      <c r="D65" s="36" t="s">
        <v>222</v>
      </c>
      <c r="E65" s="31" t="s">
        <v>734</v>
      </c>
      <c r="F65" s="31" t="s">
        <v>584</v>
      </c>
      <c r="G65" s="37">
        <v>73.54208503757421</v>
      </c>
      <c r="H65" s="2"/>
    </row>
    <row r="66" spans="1:8" ht="39" customHeight="1">
      <c r="A66" s="30">
        <v>64</v>
      </c>
      <c r="B66" s="30" t="s">
        <v>128</v>
      </c>
      <c r="C66" s="30" t="s">
        <v>764</v>
      </c>
      <c r="D66" s="36" t="s">
        <v>132</v>
      </c>
      <c r="E66" s="31" t="s">
        <v>765</v>
      </c>
      <c r="F66" s="31" t="s">
        <v>605</v>
      </c>
      <c r="G66" s="37">
        <v>74.55017801220144</v>
      </c>
      <c r="H66" s="2"/>
    </row>
    <row r="67" spans="1:8" ht="39" customHeight="1">
      <c r="A67" s="30">
        <v>65</v>
      </c>
      <c r="B67" s="30" t="s">
        <v>128</v>
      </c>
      <c r="C67" s="30" t="s">
        <v>766</v>
      </c>
      <c r="D67" s="36" t="s">
        <v>133</v>
      </c>
      <c r="E67" s="31" t="s">
        <v>765</v>
      </c>
      <c r="F67" s="31" t="s">
        <v>594</v>
      </c>
      <c r="G67" s="37">
        <v>77.56648938534593</v>
      </c>
      <c r="H67" s="2"/>
    </row>
    <row r="68" spans="1:8" ht="39" customHeight="1">
      <c r="A68" s="30">
        <v>66</v>
      </c>
      <c r="B68" s="30" t="s">
        <v>128</v>
      </c>
      <c r="C68" s="30" t="s">
        <v>767</v>
      </c>
      <c r="D68" s="36" t="s">
        <v>141</v>
      </c>
      <c r="E68" s="31" t="s">
        <v>765</v>
      </c>
      <c r="F68" s="31" t="s">
        <v>574</v>
      </c>
      <c r="G68" s="37">
        <v>73.75641186137395</v>
      </c>
      <c r="H68" s="2"/>
    </row>
    <row r="69" spans="1:8" ht="39" customHeight="1">
      <c r="A69" s="30">
        <v>67</v>
      </c>
      <c r="B69" s="30" t="s">
        <v>128</v>
      </c>
      <c r="C69" s="30" t="s">
        <v>768</v>
      </c>
      <c r="D69" s="36" t="s">
        <v>143</v>
      </c>
      <c r="E69" s="31" t="s">
        <v>765</v>
      </c>
      <c r="F69" s="31" t="s">
        <v>566</v>
      </c>
      <c r="G69" s="37">
        <v>76.45521677418745</v>
      </c>
      <c r="H69" s="2"/>
    </row>
    <row r="70" spans="1:8" ht="39" customHeight="1">
      <c r="A70" s="30">
        <v>68</v>
      </c>
      <c r="B70" s="30" t="s">
        <v>128</v>
      </c>
      <c r="C70" s="30" t="s">
        <v>769</v>
      </c>
      <c r="D70" s="36" t="s">
        <v>148</v>
      </c>
      <c r="E70" s="31" t="s">
        <v>765</v>
      </c>
      <c r="F70" s="31" t="s">
        <v>558</v>
      </c>
      <c r="G70" s="37">
        <v>84.86913797295888</v>
      </c>
      <c r="H70" s="2"/>
    </row>
    <row r="71" spans="1:8" ht="39" customHeight="1">
      <c r="A71" s="30">
        <v>69</v>
      </c>
      <c r="B71" s="30" t="s">
        <v>128</v>
      </c>
      <c r="C71" s="30" t="s">
        <v>770</v>
      </c>
      <c r="D71" s="36" t="s">
        <v>149</v>
      </c>
      <c r="E71" s="31" t="s">
        <v>765</v>
      </c>
      <c r="F71" s="31" t="s">
        <v>562</v>
      </c>
      <c r="G71" s="37">
        <v>79.94778783782841</v>
      </c>
      <c r="H71" s="2"/>
    </row>
    <row r="72" spans="1:8" ht="39" customHeight="1">
      <c r="A72" s="30">
        <v>70</v>
      </c>
      <c r="B72" s="30" t="s">
        <v>128</v>
      </c>
      <c r="C72" s="30" t="s">
        <v>771</v>
      </c>
      <c r="D72" s="36" t="s">
        <v>153</v>
      </c>
      <c r="E72" s="31" t="s">
        <v>765</v>
      </c>
      <c r="F72" s="31" t="s">
        <v>548</v>
      </c>
      <c r="G72" s="37">
        <v>82.9640992109729</v>
      </c>
      <c r="H72" s="2"/>
    </row>
    <row r="73" spans="1:8" ht="39" customHeight="1">
      <c r="A73" s="30">
        <v>71</v>
      </c>
      <c r="B73" s="30" t="s">
        <v>128</v>
      </c>
      <c r="C73" s="30" t="s">
        <v>772</v>
      </c>
      <c r="D73" s="36" t="s">
        <v>157</v>
      </c>
      <c r="E73" s="31" t="s">
        <v>765</v>
      </c>
      <c r="F73" s="31" t="s">
        <v>618</v>
      </c>
      <c r="G73" s="37">
        <v>81.21781367915241</v>
      </c>
      <c r="H73" s="2"/>
    </row>
    <row r="74" spans="1:8" ht="39" customHeight="1">
      <c r="A74" s="30">
        <v>72</v>
      </c>
      <c r="B74" s="30" t="s">
        <v>128</v>
      </c>
      <c r="C74" s="30" t="s">
        <v>773</v>
      </c>
      <c r="D74" s="36" t="s">
        <v>160</v>
      </c>
      <c r="E74" s="31" t="s">
        <v>765</v>
      </c>
      <c r="F74" s="31" t="s">
        <v>627</v>
      </c>
      <c r="G74" s="37">
        <v>76.61397000435295</v>
      </c>
      <c r="H74" s="2"/>
    </row>
    <row r="75" spans="1:8" ht="39" customHeight="1">
      <c r="A75" s="30">
        <v>73</v>
      </c>
      <c r="B75" s="30" t="s">
        <v>128</v>
      </c>
      <c r="C75" s="30" t="s">
        <v>774</v>
      </c>
      <c r="D75" s="36" t="s">
        <v>162</v>
      </c>
      <c r="E75" s="31" t="s">
        <v>765</v>
      </c>
      <c r="F75" s="31" t="s">
        <v>556</v>
      </c>
      <c r="G75" s="37">
        <v>82.17033306014541</v>
      </c>
      <c r="H75" s="17"/>
    </row>
    <row r="76" spans="1:8" ht="39" customHeight="1">
      <c r="A76" s="30">
        <v>74</v>
      </c>
      <c r="B76" s="30" t="s">
        <v>128</v>
      </c>
      <c r="C76" s="30" t="s">
        <v>775</v>
      </c>
      <c r="D76" s="36" t="s">
        <v>170</v>
      </c>
      <c r="E76" s="31" t="s">
        <v>765</v>
      </c>
      <c r="F76" s="31" t="s">
        <v>564</v>
      </c>
      <c r="G76" s="37">
        <v>79.94778783782841</v>
      </c>
      <c r="H76" s="2"/>
    </row>
    <row r="77" spans="1:8" ht="39" customHeight="1">
      <c r="A77" s="30">
        <v>75</v>
      </c>
      <c r="B77" s="30" t="s">
        <v>128</v>
      </c>
      <c r="C77" s="30" t="s">
        <v>776</v>
      </c>
      <c r="D77" s="36" t="s">
        <v>172</v>
      </c>
      <c r="E77" s="31" t="s">
        <v>765</v>
      </c>
      <c r="F77" s="31" t="s">
        <v>582</v>
      </c>
      <c r="G77" s="37">
        <v>75.66145062335994</v>
      </c>
      <c r="H77" s="2"/>
    </row>
    <row r="78" spans="1:8" ht="39" customHeight="1">
      <c r="A78" s="30">
        <v>76</v>
      </c>
      <c r="B78" s="30" t="s">
        <v>128</v>
      </c>
      <c r="C78" s="30" t="s">
        <v>777</v>
      </c>
      <c r="D78" s="36" t="s">
        <v>174</v>
      </c>
      <c r="E78" s="31" t="s">
        <v>765</v>
      </c>
      <c r="F78" s="31" t="s">
        <v>686</v>
      </c>
      <c r="G78" s="37">
        <v>76.61397000435295</v>
      </c>
      <c r="H78" s="2"/>
    </row>
    <row r="79" spans="1:8" ht="39" customHeight="1">
      <c r="A79" s="30">
        <v>77</v>
      </c>
      <c r="B79" s="30" t="s">
        <v>128</v>
      </c>
      <c r="C79" s="30" t="s">
        <v>778</v>
      </c>
      <c r="D79" s="36" t="s">
        <v>175</v>
      </c>
      <c r="E79" s="31" t="s">
        <v>765</v>
      </c>
      <c r="F79" s="31" t="s">
        <v>586</v>
      </c>
      <c r="G79" s="37">
        <v>77.88399584567694</v>
      </c>
      <c r="H79" s="2"/>
    </row>
    <row r="80" spans="1:8" ht="39" customHeight="1">
      <c r="A80" s="30">
        <v>78</v>
      </c>
      <c r="B80" s="30" t="s">
        <v>128</v>
      </c>
      <c r="C80" s="30" t="s">
        <v>779</v>
      </c>
      <c r="D80" s="36" t="s">
        <v>178</v>
      </c>
      <c r="E80" s="31" t="s">
        <v>765</v>
      </c>
      <c r="F80" s="31" t="s">
        <v>596</v>
      </c>
      <c r="G80" s="37">
        <v>73.43890540104296</v>
      </c>
      <c r="H80" s="2"/>
    </row>
    <row r="81" spans="1:8" ht="39" customHeight="1">
      <c r="A81" s="30">
        <v>79</v>
      </c>
      <c r="B81" s="30" t="s">
        <v>128</v>
      </c>
      <c r="C81" s="30" t="s">
        <v>780</v>
      </c>
      <c r="D81" s="36" t="s">
        <v>183</v>
      </c>
      <c r="E81" s="31" t="s">
        <v>765</v>
      </c>
      <c r="F81" s="31" t="s">
        <v>592</v>
      </c>
      <c r="G81" s="37">
        <v>76.13771031385645</v>
      </c>
      <c r="H81" s="2"/>
    </row>
    <row r="82" spans="1:8" ht="39" customHeight="1">
      <c r="A82" s="30">
        <v>80</v>
      </c>
      <c r="B82" s="30" t="s">
        <v>128</v>
      </c>
      <c r="C82" s="30" t="s">
        <v>781</v>
      </c>
      <c r="D82" s="36" t="s">
        <v>184</v>
      </c>
      <c r="E82" s="31" t="s">
        <v>765</v>
      </c>
      <c r="F82" s="31" t="s">
        <v>702</v>
      </c>
      <c r="G82" s="37">
        <v>77.09022969484944</v>
      </c>
      <c r="H82" s="17"/>
    </row>
    <row r="83" spans="1:8" ht="39" customHeight="1">
      <c r="A83" s="30">
        <v>81</v>
      </c>
      <c r="B83" s="30" t="s">
        <v>128</v>
      </c>
      <c r="C83" s="30" t="s">
        <v>782</v>
      </c>
      <c r="D83" s="36" t="s">
        <v>193</v>
      </c>
      <c r="E83" s="31" t="s">
        <v>765</v>
      </c>
      <c r="F83" s="31" t="s">
        <v>552</v>
      </c>
      <c r="G83" s="37">
        <v>66.6125165039265</v>
      </c>
      <c r="H83" s="2"/>
    </row>
    <row r="84" spans="1:8" ht="39" customHeight="1">
      <c r="A84" s="30">
        <v>82</v>
      </c>
      <c r="B84" s="30" t="s">
        <v>128</v>
      </c>
      <c r="C84" s="30" t="s">
        <v>783</v>
      </c>
      <c r="D84" s="36" t="s">
        <v>194</v>
      </c>
      <c r="E84" s="31" t="s">
        <v>765</v>
      </c>
      <c r="F84" s="31" t="s">
        <v>590</v>
      </c>
      <c r="G84" s="37">
        <v>83.12285244113839</v>
      </c>
      <c r="H84" s="2"/>
    </row>
    <row r="85" spans="1:8" ht="39" customHeight="1">
      <c r="A85" s="30">
        <v>83</v>
      </c>
      <c r="B85" s="30" t="s">
        <v>128</v>
      </c>
      <c r="C85" s="30" t="s">
        <v>784</v>
      </c>
      <c r="D85" s="36" t="s">
        <v>195</v>
      </c>
      <c r="E85" s="31" t="s">
        <v>765</v>
      </c>
      <c r="F85" s="31" t="s">
        <v>580</v>
      </c>
      <c r="G85" s="37">
        <v>73.12139894071196</v>
      </c>
      <c r="H85" s="2"/>
    </row>
    <row r="86" spans="1:8" ht="39" customHeight="1">
      <c r="A86" s="30">
        <v>84</v>
      </c>
      <c r="B86" s="30" t="s">
        <v>128</v>
      </c>
      <c r="C86" s="30" t="s">
        <v>785</v>
      </c>
      <c r="D86" s="36" t="s">
        <v>198</v>
      </c>
      <c r="E86" s="31" t="s">
        <v>765</v>
      </c>
      <c r="F86" s="31" t="s">
        <v>572</v>
      </c>
      <c r="G86" s="37">
        <v>66.6125165039265</v>
      </c>
      <c r="H86" s="2"/>
    </row>
    <row r="87" spans="1:8" ht="39" customHeight="1">
      <c r="A87" s="30">
        <v>85</v>
      </c>
      <c r="B87" s="30" t="s">
        <v>128</v>
      </c>
      <c r="C87" s="30" t="s">
        <v>786</v>
      </c>
      <c r="D87" s="36" t="s">
        <v>202</v>
      </c>
      <c r="E87" s="31" t="s">
        <v>765</v>
      </c>
      <c r="F87" s="31" t="s">
        <v>578</v>
      </c>
      <c r="G87" s="37">
        <v>69.62882787707098</v>
      </c>
      <c r="H87" s="2"/>
    </row>
    <row r="88" spans="1:8" ht="39" customHeight="1">
      <c r="A88" s="30">
        <v>86</v>
      </c>
      <c r="B88" s="30" t="s">
        <v>128</v>
      </c>
      <c r="C88" s="30" t="s">
        <v>787</v>
      </c>
      <c r="D88" s="36" t="s">
        <v>204</v>
      </c>
      <c r="E88" s="31" t="s">
        <v>765</v>
      </c>
      <c r="F88" s="31" t="s">
        <v>554</v>
      </c>
      <c r="G88" s="37">
        <v>77.09022969484944</v>
      </c>
      <c r="H88" s="2"/>
    </row>
    <row r="89" spans="1:8" ht="39" customHeight="1">
      <c r="A89" s="30">
        <v>87</v>
      </c>
      <c r="B89" s="30" t="s">
        <v>128</v>
      </c>
      <c r="C89" s="30" t="s">
        <v>788</v>
      </c>
      <c r="D89" s="36" t="s">
        <v>215</v>
      </c>
      <c r="E89" s="31" t="s">
        <v>765</v>
      </c>
      <c r="F89" s="31" t="s">
        <v>570</v>
      </c>
      <c r="G89" s="37">
        <v>75.66145062335994</v>
      </c>
      <c r="H89" s="2"/>
    </row>
    <row r="90" spans="1:8" ht="39" customHeight="1">
      <c r="A90" s="30">
        <v>88</v>
      </c>
      <c r="B90" s="30" t="s">
        <v>128</v>
      </c>
      <c r="C90" s="30" t="s">
        <v>789</v>
      </c>
      <c r="D90" s="36" t="s">
        <v>216</v>
      </c>
      <c r="E90" s="31" t="s">
        <v>765</v>
      </c>
      <c r="F90" s="31" t="s">
        <v>599</v>
      </c>
      <c r="G90" s="37">
        <v>72.16887955971896</v>
      </c>
      <c r="H90" s="2"/>
    </row>
    <row r="91" spans="1:8" ht="39" customHeight="1">
      <c r="A91" s="30">
        <v>89</v>
      </c>
      <c r="B91" s="30" t="s">
        <v>128</v>
      </c>
      <c r="C91" s="30" t="s">
        <v>790</v>
      </c>
      <c r="D91" s="36" t="s">
        <v>218</v>
      </c>
      <c r="E91" s="31" t="s">
        <v>765</v>
      </c>
      <c r="F91" s="31" t="s">
        <v>584</v>
      </c>
      <c r="G91" s="37">
        <v>73.91516509153945</v>
      </c>
      <c r="H91" s="2"/>
    </row>
    <row r="92" spans="1:8" ht="39" customHeight="1">
      <c r="A92" s="30">
        <v>90</v>
      </c>
      <c r="B92" s="30" t="s">
        <v>128</v>
      </c>
      <c r="C92" s="30" t="s">
        <v>791</v>
      </c>
      <c r="D92" s="36" t="s">
        <v>219</v>
      </c>
      <c r="E92" s="31" t="s">
        <v>765</v>
      </c>
      <c r="F92" s="31" t="s">
        <v>588</v>
      </c>
      <c r="G92" s="37">
        <v>75.82020385352544</v>
      </c>
      <c r="H92" s="2"/>
    </row>
    <row r="93" spans="1:8" ht="39" customHeight="1">
      <c r="A93" s="30">
        <v>91</v>
      </c>
      <c r="B93" s="30" t="s">
        <v>128</v>
      </c>
      <c r="C93" s="30" t="s">
        <v>792</v>
      </c>
      <c r="D93" s="36" t="s">
        <v>221</v>
      </c>
      <c r="E93" s="31" t="s">
        <v>765</v>
      </c>
      <c r="F93" s="31" t="s">
        <v>720</v>
      </c>
      <c r="G93" s="37">
        <v>75.50269739319444</v>
      </c>
      <c r="H93" s="2"/>
    </row>
    <row r="94" spans="1:8" ht="39" customHeight="1">
      <c r="A94" s="30">
        <v>92</v>
      </c>
      <c r="B94" s="30" t="s">
        <v>128</v>
      </c>
      <c r="C94" s="30" t="s">
        <v>793</v>
      </c>
      <c r="D94" s="36" t="s">
        <v>224</v>
      </c>
      <c r="E94" s="31" t="s">
        <v>765</v>
      </c>
      <c r="F94" s="31" t="s">
        <v>597</v>
      </c>
      <c r="G94" s="37">
        <v>80.90030721882141</v>
      </c>
      <c r="H94" s="2"/>
    </row>
    <row r="95" spans="1:8" ht="39" customHeight="1">
      <c r="A95" s="30">
        <v>93</v>
      </c>
      <c r="B95" s="30" t="s">
        <v>128</v>
      </c>
      <c r="C95" s="30" t="s">
        <v>794</v>
      </c>
      <c r="D95" s="36" t="s">
        <v>226</v>
      </c>
      <c r="E95" s="31" t="s">
        <v>765</v>
      </c>
      <c r="F95" s="31" t="s">
        <v>576</v>
      </c>
      <c r="G95" s="37">
        <v>76.13771031385645</v>
      </c>
      <c r="H95" s="2"/>
    </row>
    <row r="96" spans="1:8" ht="39" customHeight="1">
      <c r="A96" s="30">
        <v>94</v>
      </c>
      <c r="B96" s="30" t="s">
        <v>128</v>
      </c>
      <c r="C96" s="30" t="s">
        <v>795</v>
      </c>
      <c r="D96" s="36" t="s">
        <v>228</v>
      </c>
      <c r="E96" s="31" t="s">
        <v>765</v>
      </c>
      <c r="F96" s="31" t="s">
        <v>560</v>
      </c>
      <c r="G96" s="37">
        <v>73.43890540104296</v>
      </c>
      <c r="H96" s="2"/>
    </row>
    <row r="97" spans="1:8" ht="39" customHeight="1">
      <c r="A97" s="30">
        <v>95</v>
      </c>
      <c r="B97" s="30" t="s">
        <v>128</v>
      </c>
      <c r="C97" s="30" t="s">
        <v>796</v>
      </c>
      <c r="D97" s="36" t="s">
        <v>135</v>
      </c>
      <c r="E97" s="31"/>
      <c r="F97" s="31"/>
      <c r="G97" s="30"/>
      <c r="H97" s="30" t="s">
        <v>691</v>
      </c>
    </row>
    <row r="98" spans="1:8" ht="39" customHeight="1">
      <c r="A98" s="30">
        <v>96</v>
      </c>
      <c r="B98" s="30" t="s">
        <v>128</v>
      </c>
      <c r="C98" s="30" t="s">
        <v>797</v>
      </c>
      <c r="D98" s="36" t="s">
        <v>137</v>
      </c>
      <c r="E98" s="31"/>
      <c r="F98" s="31"/>
      <c r="G98" s="30"/>
      <c r="H98" s="30" t="s">
        <v>691</v>
      </c>
    </row>
    <row r="99" spans="1:8" ht="39" customHeight="1">
      <c r="A99" s="30">
        <v>97</v>
      </c>
      <c r="B99" s="30" t="s">
        <v>128</v>
      </c>
      <c r="C99" s="30" t="s">
        <v>798</v>
      </c>
      <c r="D99" s="36" t="s">
        <v>144</v>
      </c>
      <c r="E99" s="31"/>
      <c r="F99" s="31"/>
      <c r="G99" s="30"/>
      <c r="H99" s="30" t="s">
        <v>691</v>
      </c>
    </row>
    <row r="100" spans="1:8" ht="39" customHeight="1">
      <c r="A100" s="30">
        <v>98</v>
      </c>
      <c r="B100" s="30" t="s">
        <v>128</v>
      </c>
      <c r="C100" s="30" t="s">
        <v>799</v>
      </c>
      <c r="D100" s="36" t="s">
        <v>161</v>
      </c>
      <c r="E100" s="31"/>
      <c r="F100" s="31"/>
      <c r="G100" s="30"/>
      <c r="H100" s="30" t="s">
        <v>691</v>
      </c>
    </row>
    <row r="101" spans="1:8" ht="39" customHeight="1">
      <c r="A101" s="30">
        <v>99</v>
      </c>
      <c r="B101" s="30" t="s">
        <v>128</v>
      </c>
      <c r="C101" s="30" t="s">
        <v>800</v>
      </c>
      <c r="D101" s="36" t="s">
        <v>169</v>
      </c>
      <c r="E101" s="31"/>
      <c r="F101" s="31"/>
      <c r="G101" s="30"/>
      <c r="H101" s="30" t="s">
        <v>691</v>
      </c>
    </row>
    <row r="102" spans="1:8" ht="39" customHeight="1">
      <c r="A102" s="30">
        <v>100</v>
      </c>
      <c r="B102" s="30" t="s">
        <v>128</v>
      </c>
      <c r="C102" s="30" t="s">
        <v>801</v>
      </c>
      <c r="D102" s="36" t="s">
        <v>201</v>
      </c>
      <c r="E102" s="31"/>
      <c r="F102" s="31"/>
      <c r="G102" s="30"/>
      <c r="H102" s="30" t="s">
        <v>691</v>
      </c>
    </row>
  </sheetData>
  <sheetProtection password="EEA7" sheet="1" selectLockedCells="1" selectUnlockedCells="1"/>
  <mergeCells count="1">
    <mergeCell ref="A1:H1"/>
  </mergeCells>
  <printOptions horizontalCentered="1"/>
  <pageMargins left="0.19652777777777777" right="0.19652777777777777" top="0.39305555555555555" bottom="0.39305555555555555" header="0.5" footer="0.11805555555555555"/>
  <pageSetup fitToHeight="0" fitToWidth="1" horizontalDpi="600" verticalDpi="600" orientation="portrait" paperSize="9" scale="94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workbookViewId="0" topLeftCell="A1">
      <pane ySplit="2" topLeftCell="A3" activePane="bottomLeft" state="frozen"/>
      <selection pane="topLeft" activeCell="A1" sqref="A1"/>
      <selection pane="bottomLeft" activeCell="F61" sqref="F61"/>
    </sheetView>
  </sheetViews>
  <sheetFormatPr defaultColWidth="9.00390625" defaultRowHeight="30" customHeight="1"/>
  <cols>
    <col min="1" max="1" width="6.8515625" style="0" customWidth="1"/>
    <col min="2" max="2" width="27.421875" style="0" customWidth="1"/>
    <col min="3" max="3" width="15.57421875" style="0" customWidth="1"/>
    <col min="4" max="4" width="12.421875" style="0" customWidth="1"/>
    <col min="5" max="5" width="9.421875" style="9" customWidth="1"/>
    <col min="6" max="6" width="13.421875" style="9" customWidth="1"/>
    <col min="7" max="7" width="12.28125" style="26" customWidth="1"/>
    <col min="8" max="8" width="8.140625" style="0" customWidth="1"/>
  </cols>
  <sheetData>
    <row r="1" spans="1:8" ht="58.5" customHeight="1">
      <c r="A1" s="29" t="s">
        <v>127</v>
      </c>
      <c r="B1" s="29"/>
      <c r="C1" s="29"/>
      <c r="D1" s="29"/>
      <c r="E1" s="29"/>
      <c r="F1" s="29"/>
      <c r="G1" s="29"/>
      <c r="H1" s="29"/>
    </row>
    <row r="2" spans="1:8" s="6" customFormat="1" ht="30" customHeight="1">
      <c r="A2" s="1" t="s">
        <v>1</v>
      </c>
      <c r="B2" s="1" t="s">
        <v>2</v>
      </c>
      <c r="C2" s="1" t="s">
        <v>3</v>
      </c>
      <c r="D2" s="1" t="s">
        <v>4</v>
      </c>
      <c r="E2" s="24" t="s">
        <v>5</v>
      </c>
      <c r="F2" s="7" t="s">
        <v>6</v>
      </c>
      <c r="G2" s="25" t="s">
        <v>7</v>
      </c>
      <c r="H2" s="1" t="s">
        <v>8</v>
      </c>
    </row>
    <row r="3" spans="1:8" ht="45" customHeight="1">
      <c r="A3" s="30">
        <v>1</v>
      </c>
      <c r="B3" s="30" t="s">
        <v>229</v>
      </c>
      <c r="C3" s="30" t="s">
        <v>802</v>
      </c>
      <c r="D3" s="30" t="s">
        <v>232</v>
      </c>
      <c r="E3" s="31" t="s">
        <v>803</v>
      </c>
      <c r="F3" s="31" t="s">
        <v>618</v>
      </c>
      <c r="G3" s="37">
        <v>78.68174395310996</v>
      </c>
      <c r="H3" s="2"/>
    </row>
    <row r="4" spans="1:8" ht="45" customHeight="1">
      <c r="A4" s="30">
        <v>2</v>
      </c>
      <c r="B4" s="30" t="s">
        <v>229</v>
      </c>
      <c r="C4" s="30" t="s">
        <v>804</v>
      </c>
      <c r="D4" s="30" t="s">
        <v>233</v>
      </c>
      <c r="E4" s="31" t="s">
        <v>803</v>
      </c>
      <c r="F4" s="31" t="s">
        <v>562</v>
      </c>
      <c r="G4" s="37">
        <v>76.53078645566931</v>
      </c>
      <c r="H4" s="2"/>
    </row>
    <row r="5" spans="1:8" ht="45" customHeight="1">
      <c r="A5" s="30">
        <v>3</v>
      </c>
      <c r="B5" s="30" t="s">
        <v>229</v>
      </c>
      <c r="C5" s="30" t="s">
        <v>805</v>
      </c>
      <c r="D5" s="30" t="s">
        <v>236</v>
      </c>
      <c r="E5" s="31" t="s">
        <v>803</v>
      </c>
      <c r="F5" s="31" t="s">
        <v>558</v>
      </c>
      <c r="G5" s="37">
        <v>64.99383260576037</v>
      </c>
      <c r="H5" s="2"/>
    </row>
    <row r="6" spans="1:8" ht="45" customHeight="1">
      <c r="A6" s="30">
        <v>4</v>
      </c>
      <c r="B6" s="30" t="s">
        <v>229</v>
      </c>
      <c r="C6" s="30" t="s">
        <v>806</v>
      </c>
      <c r="D6" s="30" t="s">
        <v>238</v>
      </c>
      <c r="E6" s="31" t="s">
        <v>803</v>
      </c>
      <c r="F6" s="31" t="s">
        <v>592</v>
      </c>
      <c r="G6" s="37">
        <v>68.12249805658313</v>
      </c>
      <c r="H6" s="2"/>
    </row>
    <row r="7" spans="1:8" ht="45" customHeight="1">
      <c r="A7" s="30">
        <v>5</v>
      </c>
      <c r="B7" s="30" t="s">
        <v>229</v>
      </c>
      <c r="C7" s="30" t="s">
        <v>807</v>
      </c>
      <c r="D7" s="30" t="s">
        <v>242</v>
      </c>
      <c r="E7" s="31" t="s">
        <v>803</v>
      </c>
      <c r="F7" s="31" t="s">
        <v>588</v>
      </c>
      <c r="G7" s="37">
        <v>81.41932622257988</v>
      </c>
      <c r="H7" s="2"/>
    </row>
    <row r="8" spans="1:8" ht="45" customHeight="1">
      <c r="A8" s="30">
        <v>6</v>
      </c>
      <c r="B8" s="30" t="s">
        <v>229</v>
      </c>
      <c r="C8" s="30" t="s">
        <v>808</v>
      </c>
      <c r="D8" s="30" t="s">
        <v>243</v>
      </c>
      <c r="E8" s="31" t="s">
        <v>803</v>
      </c>
      <c r="F8" s="31" t="s">
        <v>586</v>
      </c>
      <c r="G8" s="37">
        <v>75.16199532093435</v>
      </c>
      <c r="H8" s="2"/>
    </row>
    <row r="9" spans="1:8" ht="45" customHeight="1">
      <c r="A9" s="30">
        <v>7</v>
      </c>
      <c r="B9" s="30" t="s">
        <v>229</v>
      </c>
      <c r="C9" s="30" t="s">
        <v>809</v>
      </c>
      <c r="D9" s="30" t="s">
        <v>244</v>
      </c>
      <c r="E9" s="31" t="s">
        <v>803</v>
      </c>
      <c r="F9" s="31" t="s">
        <v>686</v>
      </c>
      <c r="G9" s="37">
        <v>67.73141487523029</v>
      </c>
      <c r="H9" s="2"/>
    </row>
    <row r="10" spans="1:8" ht="45" customHeight="1">
      <c r="A10" s="30">
        <v>8</v>
      </c>
      <c r="B10" s="30" t="s">
        <v>229</v>
      </c>
      <c r="C10" s="30" t="s">
        <v>810</v>
      </c>
      <c r="D10" s="30" t="s">
        <v>246</v>
      </c>
      <c r="E10" s="31" t="s">
        <v>803</v>
      </c>
      <c r="F10" s="31" t="s">
        <v>552</v>
      </c>
      <c r="G10" s="37">
        <v>78.68174395310996</v>
      </c>
      <c r="H10" s="2"/>
    </row>
    <row r="11" spans="1:8" ht="45" customHeight="1">
      <c r="A11" s="30">
        <v>9</v>
      </c>
      <c r="B11" s="30" t="s">
        <v>229</v>
      </c>
      <c r="C11" s="30" t="s">
        <v>811</v>
      </c>
      <c r="D11" s="30" t="s">
        <v>249</v>
      </c>
      <c r="E11" s="31" t="s">
        <v>803</v>
      </c>
      <c r="F11" s="31" t="s">
        <v>548</v>
      </c>
      <c r="G11" s="37">
        <v>81.02824304122703</v>
      </c>
      <c r="H11" s="2"/>
    </row>
    <row r="12" spans="1:8" ht="45" customHeight="1">
      <c r="A12" s="30">
        <v>10</v>
      </c>
      <c r="B12" s="30" t="s">
        <v>229</v>
      </c>
      <c r="C12" s="30" t="s">
        <v>812</v>
      </c>
      <c r="D12" s="30" t="s">
        <v>252</v>
      </c>
      <c r="E12" s="31" t="s">
        <v>803</v>
      </c>
      <c r="F12" s="31" t="s">
        <v>605</v>
      </c>
      <c r="G12" s="37">
        <v>73.9887457768758</v>
      </c>
      <c r="H12" s="2"/>
    </row>
    <row r="13" spans="1:8" ht="45" customHeight="1">
      <c r="A13" s="30">
        <v>11</v>
      </c>
      <c r="B13" s="30" t="s">
        <v>229</v>
      </c>
      <c r="C13" s="30" t="s">
        <v>813</v>
      </c>
      <c r="D13" s="30" t="s">
        <v>254</v>
      </c>
      <c r="E13" s="31" t="s">
        <v>803</v>
      </c>
      <c r="F13" s="31" t="s">
        <v>590</v>
      </c>
      <c r="G13" s="37">
        <v>73.7932041861994</v>
      </c>
      <c r="H13" s="2"/>
    </row>
    <row r="14" spans="1:8" ht="45" customHeight="1">
      <c r="A14" s="30">
        <v>12</v>
      </c>
      <c r="B14" s="30" t="s">
        <v>229</v>
      </c>
      <c r="C14" s="30" t="s">
        <v>814</v>
      </c>
      <c r="D14" s="30" t="s">
        <v>256</v>
      </c>
      <c r="E14" s="31" t="s">
        <v>803</v>
      </c>
      <c r="F14" s="31" t="s">
        <v>596</v>
      </c>
      <c r="G14" s="37">
        <v>74.96645373025792</v>
      </c>
      <c r="H14" s="2"/>
    </row>
    <row r="15" spans="1:8" ht="45" customHeight="1">
      <c r="A15" s="30">
        <v>13</v>
      </c>
      <c r="B15" s="30" t="s">
        <v>229</v>
      </c>
      <c r="C15" s="30" t="s">
        <v>815</v>
      </c>
      <c r="D15" s="30" t="s">
        <v>258</v>
      </c>
      <c r="E15" s="31" t="s">
        <v>803</v>
      </c>
      <c r="F15" s="31" t="s">
        <v>594</v>
      </c>
      <c r="G15" s="37">
        <v>77.11741122769857</v>
      </c>
      <c r="H15" s="2"/>
    </row>
    <row r="16" spans="1:8" ht="45" customHeight="1">
      <c r="A16" s="30">
        <v>14</v>
      </c>
      <c r="B16" s="30" t="s">
        <v>229</v>
      </c>
      <c r="C16" s="30" t="s">
        <v>816</v>
      </c>
      <c r="D16" s="30" t="s">
        <v>260</v>
      </c>
      <c r="E16" s="31" t="s">
        <v>803</v>
      </c>
      <c r="F16" s="31" t="s">
        <v>576</v>
      </c>
      <c r="G16" s="37">
        <v>69.88237237267094</v>
      </c>
      <c r="H16" s="2"/>
    </row>
    <row r="17" spans="1:8" ht="45" customHeight="1">
      <c r="A17" s="30">
        <v>15</v>
      </c>
      <c r="B17" s="30" t="s">
        <v>229</v>
      </c>
      <c r="C17" s="30" t="s">
        <v>817</v>
      </c>
      <c r="D17" s="30" t="s">
        <v>262</v>
      </c>
      <c r="E17" s="31" t="s">
        <v>803</v>
      </c>
      <c r="F17" s="31" t="s">
        <v>554</v>
      </c>
      <c r="G17" s="37">
        <v>78.09511918108069</v>
      </c>
      <c r="H17" s="2"/>
    </row>
    <row r="18" spans="1:8" ht="45" customHeight="1">
      <c r="A18" s="30">
        <v>16</v>
      </c>
      <c r="B18" s="30" t="s">
        <v>229</v>
      </c>
      <c r="C18" s="30" t="s">
        <v>818</v>
      </c>
      <c r="D18" s="30" t="s">
        <v>264</v>
      </c>
      <c r="E18" s="31" t="s">
        <v>803</v>
      </c>
      <c r="F18" s="31" t="s">
        <v>580</v>
      </c>
      <c r="G18" s="37">
        <v>69.29574760064168</v>
      </c>
      <c r="H18" s="2"/>
    </row>
    <row r="19" spans="1:8" ht="45" customHeight="1">
      <c r="A19" s="30">
        <v>17</v>
      </c>
      <c r="B19" s="30" t="s">
        <v>229</v>
      </c>
      <c r="C19" s="30" t="s">
        <v>819</v>
      </c>
      <c r="D19" s="30" t="s">
        <v>265</v>
      </c>
      <c r="E19" s="31" t="s">
        <v>803</v>
      </c>
      <c r="F19" s="31" t="s">
        <v>570</v>
      </c>
      <c r="G19" s="37">
        <v>69.88237237267094</v>
      </c>
      <c r="H19" s="2"/>
    </row>
    <row r="20" spans="1:8" ht="45" customHeight="1">
      <c r="A20" s="30">
        <v>18</v>
      </c>
      <c r="B20" s="30" t="s">
        <v>229</v>
      </c>
      <c r="C20" s="30" t="s">
        <v>820</v>
      </c>
      <c r="D20" s="30" t="s">
        <v>266</v>
      </c>
      <c r="E20" s="31" t="s">
        <v>803</v>
      </c>
      <c r="F20" s="31" t="s">
        <v>584</v>
      </c>
      <c r="G20" s="37">
        <v>79.46391031581565</v>
      </c>
      <c r="H20" s="2"/>
    </row>
    <row r="21" spans="1:8" ht="45" customHeight="1">
      <c r="A21" s="30">
        <v>19</v>
      </c>
      <c r="B21" s="30" t="s">
        <v>229</v>
      </c>
      <c r="C21" s="30" t="s">
        <v>821</v>
      </c>
      <c r="D21" s="30" t="s">
        <v>268</v>
      </c>
      <c r="E21" s="31" t="s">
        <v>803</v>
      </c>
      <c r="F21" s="31" t="s">
        <v>578</v>
      </c>
      <c r="G21" s="37">
        <v>65.18937419643679</v>
      </c>
      <c r="H21" s="17"/>
    </row>
    <row r="22" spans="1:8" ht="45" customHeight="1">
      <c r="A22" s="30">
        <v>20</v>
      </c>
      <c r="B22" s="30" t="s">
        <v>229</v>
      </c>
      <c r="C22" s="30" t="s">
        <v>822</v>
      </c>
      <c r="D22" s="30" t="s">
        <v>270</v>
      </c>
      <c r="E22" s="31" t="s">
        <v>803</v>
      </c>
      <c r="F22" s="31" t="s">
        <v>599</v>
      </c>
      <c r="G22" s="37">
        <v>76.72632804634574</v>
      </c>
      <c r="H22" s="2"/>
    </row>
    <row r="23" spans="1:8" ht="45" customHeight="1">
      <c r="A23" s="30">
        <v>21</v>
      </c>
      <c r="B23" s="30" t="s">
        <v>229</v>
      </c>
      <c r="C23" s="30" t="s">
        <v>823</v>
      </c>
      <c r="D23" s="30" t="s">
        <v>272</v>
      </c>
      <c r="E23" s="31" t="s">
        <v>803</v>
      </c>
      <c r="F23" s="31" t="s">
        <v>556</v>
      </c>
      <c r="G23" s="37">
        <v>75.94416168364003</v>
      </c>
      <c r="H23" s="2"/>
    </row>
    <row r="24" spans="1:8" ht="45" customHeight="1">
      <c r="A24" s="30">
        <v>22</v>
      </c>
      <c r="B24" s="30" t="s">
        <v>229</v>
      </c>
      <c r="C24" s="30" t="s">
        <v>824</v>
      </c>
      <c r="D24" s="30" t="s">
        <v>274</v>
      </c>
      <c r="E24" s="31" t="s">
        <v>803</v>
      </c>
      <c r="F24" s="31" t="s">
        <v>582</v>
      </c>
      <c r="G24" s="37">
        <v>74.77091213958151</v>
      </c>
      <c r="H24" s="2"/>
    </row>
    <row r="25" spans="1:8" ht="45" customHeight="1">
      <c r="A25" s="30">
        <v>23</v>
      </c>
      <c r="B25" s="30" t="s">
        <v>229</v>
      </c>
      <c r="C25" s="30" t="s">
        <v>825</v>
      </c>
      <c r="D25" s="30" t="s">
        <v>275</v>
      </c>
      <c r="E25" s="31" t="s">
        <v>803</v>
      </c>
      <c r="F25" s="31" t="s">
        <v>574</v>
      </c>
      <c r="G25" s="37">
        <v>66.55816533117175</v>
      </c>
      <c r="H25" s="2"/>
    </row>
    <row r="26" spans="1:8" ht="45" customHeight="1">
      <c r="A26" s="30">
        <v>24</v>
      </c>
      <c r="B26" s="30" t="s">
        <v>229</v>
      </c>
      <c r="C26" s="30" t="s">
        <v>826</v>
      </c>
      <c r="D26" s="30" t="s">
        <v>278</v>
      </c>
      <c r="E26" s="31" t="s">
        <v>803</v>
      </c>
      <c r="F26" s="31" t="s">
        <v>560</v>
      </c>
      <c r="G26" s="37">
        <v>82.39703417596199</v>
      </c>
      <c r="H26" s="2"/>
    </row>
    <row r="27" spans="1:8" ht="45" customHeight="1">
      <c r="A27" s="30">
        <v>25</v>
      </c>
      <c r="B27" s="30" t="s">
        <v>229</v>
      </c>
      <c r="C27" s="30" t="s">
        <v>827</v>
      </c>
      <c r="D27" s="30" t="s">
        <v>280</v>
      </c>
      <c r="E27" s="31" t="s">
        <v>803</v>
      </c>
      <c r="F27" s="31" t="s">
        <v>572</v>
      </c>
      <c r="G27" s="37">
        <v>73.0110378234937</v>
      </c>
      <c r="H27" s="2"/>
    </row>
    <row r="28" spans="1:8" ht="45" customHeight="1">
      <c r="A28" s="30">
        <v>26</v>
      </c>
      <c r="B28" s="30" t="s">
        <v>229</v>
      </c>
      <c r="C28" s="30" t="s">
        <v>828</v>
      </c>
      <c r="D28" s="30" t="s">
        <v>285</v>
      </c>
      <c r="E28" s="31" t="s">
        <v>803</v>
      </c>
      <c r="F28" s="31" t="s">
        <v>564</v>
      </c>
      <c r="G28" s="37">
        <v>71.25116350740589</v>
      </c>
      <c r="H28" s="2"/>
    </row>
    <row r="29" spans="1:8" ht="45" customHeight="1">
      <c r="A29" s="30">
        <v>27</v>
      </c>
      <c r="B29" s="30" t="s">
        <v>229</v>
      </c>
      <c r="C29" s="30" t="s">
        <v>829</v>
      </c>
      <c r="D29" s="30" t="s">
        <v>290</v>
      </c>
      <c r="E29" s="31" t="s">
        <v>803</v>
      </c>
      <c r="F29" s="31" t="s">
        <v>568</v>
      </c>
      <c r="G29" s="37">
        <v>78.68174395310996</v>
      </c>
      <c r="H29" s="2"/>
    </row>
    <row r="30" spans="1:8" ht="45" customHeight="1">
      <c r="A30" s="30">
        <v>28</v>
      </c>
      <c r="B30" s="30" t="s">
        <v>229</v>
      </c>
      <c r="C30" s="30" t="s">
        <v>830</v>
      </c>
      <c r="D30" s="30" t="s">
        <v>230</v>
      </c>
      <c r="E30" s="31" t="s">
        <v>831</v>
      </c>
      <c r="F30" s="31" t="s">
        <v>588</v>
      </c>
      <c r="G30" s="37">
        <v>81.00973058038642</v>
      </c>
      <c r="H30" s="2"/>
    </row>
    <row r="31" spans="1:8" ht="45" customHeight="1">
      <c r="A31" s="30">
        <v>29</v>
      </c>
      <c r="B31" s="30" t="s">
        <v>229</v>
      </c>
      <c r="C31" s="30" t="s">
        <v>832</v>
      </c>
      <c r="D31" s="30" t="s">
        <v>231</v>
      </c>
      <c r="E31" s="31" t="s">
        <v>831</v>
      </c>
      <c r="F31" s="31" t="s">
        <v>570</v>
      </c>
      <c r="G31" s="37">
        <v>70.57174116248723</v>
      </c>
      <c r="H31" s="2"/>
    </row>
    <row r="32" spans="1:8" ht="45" customHeight="1">
      <c r="A32" s="30">
        <v>30</v>
      </c>
      <c r="B32" s="30" t="s">
        <v>229</v>
      </c>
      <c r="C32" s="30" t="s">
        <v>833</v>
      </c>
      <c r="D32" s="30" t="s">
        <v>234</v>
      </c>
      <c r="E32" s="31" t="s">
        <v>831</v>
      </c>
      <c r="F32" s="31" t="s">
        <v>722</v>
      </c>
      <c r="G32" s="37">
        <v>84.07972746800382</v>
      </c>
      <c r="H32" s="2"/>
    </row>
    <row r="33" spans="1:8" ht="45" customHeight="1">
      <c r="A33" s="30">
        <v>31</v>
      </c>
      <c r="B33" s="30" t="s">
        <v>229</v>
      </c>
      <c r="C33" s="30" t="s">
        <v>834</v>
      </c>
      <c r="D33" s="30" t="s">
        <v>235</v>
      </c>
      <c r="E33" s="31" t="s">
        <v>831</v>
      </c>
      <c r="F33" s="31" t="s">
        <v>584</v>
      </c>
      <c r="G33" s="37">
        <v>73.64173805010464</v>
      </c>
      <c r="H33" s="2"/>
    </row>
    <row r="34" spans="1:8" ht="45" customHeight="1">
      <c r="A34" s="30">
        <v>32</v>
      </c>
      <c r="B34" s="30" t="s">
        <v>229</v>
      </c>
      <c r="C34" s="30" t="s">
        <v>835</v>
      </c>
      <c r="D34" s="30" t="s">
        <v>237</v>
      </c>
      <c r="E34" s="31" t="s">
        <v>831</v>
      </c>
      <c r="F34" s="31" t="s">
        <v>554</v>
      </c>
      <c r="G34" s="37">
        <v>83.26106163130586</v>
      </c>
      <c r="H34" s="2"/>
    </row>
    <row r="35" spans="1:8" ht="45" customHeight="1">
      <c r="A35" s="30">
        <v>33</v>
      </c>
      <c r="B35" s="30" t="s">
        <v>229</v>
      </c>
      <c r="C35" s="30" t="s">
        <v>836</v>
      </c>
      <c r="D35" s="30" t="s">
        <v>239</v>
      </c>
      <c r="E35" s="31" t="s">
        <v>831</v>
      </c>
      <c r="F35" s="31" t="s">
        <v>562</v>
      </c>
      <c r="G35" s="37">
        <v>68.3204101115678</v>
      </c>
      <c r="H35" s="2"/>
    </row>
    <row r="36" spans="1:8" ht="45" customHeight="1">
      <c r="A36" s="30">
        <v>34</v>
      </c>
      <c r="B36" s="30" t="s">
        <v>229</v>
      </c>
      <c r="C36" s="30" t="s">
        <v>837</v>
      </c>
      <c r="D36" s="30" t="s">
        <v>240</v>
      </c>
      <c r="E36" s="31" t="s">
        <v>831</v>
      </c>
      <c r="F36" s="31" t="s">
        <v>556</v>
      </c>
      <c r="G36" s="37">
        <v>73.64173805010464</v>
      </c>
      <c r="H36" s="2"/>
    </row>
    <row r="37" spans="1:8" ht="45" customHeight="1">
      <c r="A37" s="30">
        <v>35</v>
      </c>
      <c r="B37" s="30" t="s">
        <v>229</v>
      </c>
      <c r="C37" s="30" t="s">
        <v>838</v>
      </c>
      <c r="D37" s="30" t="s">
        <v>241</v>
      </c>
      <c r="E37" s="31" t="s">
        <v>831</v>
      </c>
      <c r="F37" s="31" t="s">
        <v>572</v>
      </c>
      <c r="G37" s="37">
        <v>69.650742096202</v>
      </c>
      <c r="H37" s="2"/>
    </row>
    <row r="38" spans="1:8" ht="45" customHeight="1">
      <c r="A38" s="30">
        <v>36</v>
      </c>
      <c r="B38" s="30" t="s">
        <v>229</v>
      </c>
      <c r="C38" s="30" t="s">
        <v>839</v>
      </c>
      <c r="D38" s="30" t="s">
        <v>245</v>
      </c>
      <c r="E38" s="31" t="s">
        <v>831</v>
      </c>
      <c r="F38" s="31" t="s">
        <v>592</v>
      </c>
      <c r="G38" s="37">
        <v>76.09773556019857</v>
      </c>
      <c r="H38" s="2"/>
    </row>
    <row r="39" spans="1:8" ht="45" customHeight="1">
      <c r="A39" s="30">
        <v>37</v>
      </c>
      <c r="B39" s="30" t="s">
        <v>229</v>
      </c>
      <c r="C39" s="30" t="s">
        <v>840</v>
      </c>
      <c r="D39" s="30" t="s">
        <v>247</v>
      </c>
      <c r="E39" s="31" t="s">
        <v>831</v>
      </c>
      <c r="F39" s="31" t="s">
        <v>548</v>
      </c>
      <c r="G39" s="37">
        <v>76.71173493772204</v>
      </c>
      <c r="H39" s="2"/>
    </row>
    <row r="40" spans="1:8" ht="45" customHeight="1">
      <c r="A40" s="30">
        <v>38</v>
      </c>
      <c r="B40" s="30" t="s">
        <v>229</v>
      </c>
      <c r="C40" s="30" t="s">
        <v>841</v>
      </c>
      <c r="D40" s="30" t="s">
        <v>250</v>
      </c>
      <c r="E40" s="31" t="s">
        <v>831</v>
      </c>
      <c r="F40" s="31" t="s">
        <v>594</v>
      </c>
      <c r="G40" s="37">
        <v>79.27006567740322</v>
      </c>
      <c r="H40" s="2"/>
    </row>
    <row r="41" spans="1:8" ht="45" customHeight="1">
      <c r="A41" s="30">
        <v>39</v>
      </c>
      <c r="B41" s="30" t="s">
        <v>229</v>
      </c>
      <c r="C41" s="30" t="s">
        <v>842</v>
      </c>
      <c r="D41" s="30" t="s">
        <v>251</v>
      </c>
      <c r="E41" s="31" t="s">
        <v>831</v>
      </c>
      <c r="F41" s="31" t="s">
        <v>574</v>
      </c>
      <c r="G41" s="37">
        <v>70.8071075905379</v>
      </c>
      <c r="H41" s="2"/>
    </row>
    <row r="42" spans="1:8" ht="45" customHeight="1">
      <c r="A42" s="30">
        <v>40</v>
      </c>
      <c r="B42" s="30" t="s">
        <v>229</v>
      </c>
      <c r="C42" s="30" t="s">
        <v>843</v>
      </c>
      <c r="D42" s="30" t="s">
        <v>253</v>
      </c>
      <c r="E42" s="31" t="s">
        <v>831</v>
      </c>
      <c r="F42" s="31" t="s">
        <v>560</v>
      </c>
      <c r="G42" s="37">
        <v>80.80506412121193</v>
      </c>
      <c r="H42" s="2"/>
    </row>
    <row r="43" spans="1:8" ht="45" customHeight="1">
      <c r="A43" s="30">
        <v>41</v>
      </c>
      <c r="B43" s="30" t="s">
        <v>229</v>
      </c>
      <c r="C43" s="30" t="s">
        <v>844</v>
      </c>
      <c r="D43" s="30" t="s">
        <v>255</v>
      </c>
      <c r="E43" s="31" t="s">
        <v>831</v>
      </c>
      <c r="F43" s="31" t="s">
        <v>566</v>
      </c>
      <c r="G43" s="37">
        <v>75.48373618267507</v>
      </c>
      <c r="H43" s="2"/>
    </row>
    <row r="44" spans="1:8" ht="45" customHeight="1">
      <c r="A44" s="30">
        <v>42</v>
      </c>
      <c r="B44" s="30" t="s">
        <v>229</v>
      </c>
      <c r="C44" s="30" t="s">
        <v>845</v>
      </c>
      <c r="D44" s="30" t="s">
        <v>257</v>
      </c>
      <c r="E44" s="31" t="s">
        <v>831</v>
      </c>
      <c r="F44" s="31" t="s">
        <v>582</v>
      </c>
      <c r="G44" s="37">
        <v>70.77640762166172</v>
      </c>
      <c r="H44" s="2"/>
    </row>
    <row r="45" spans="1:8" ht="45" customHeight="1">
      <c r="A45" s="30">
        <v>43</v>
      </c>
      <c r="B45" s="30" t="s">
        <v>229</v>
      </c>
      <c r="C45" s="30" t="s">
        <v>846</v>
      </c>
      <c r="D45" s="30" t="s">
        <v>259</v>
      </c>
      <c r="E45" s="31" t="s">
        <v>831</v>
      </c>
      <c r="F45" s="31" t="s">
        <v>618</v>
      </c>
      <c r="G45" s="37">
        <v>69.95774178496376</v>
      </c>
      <c r="H45" s="2"/>
    </row>
    <row r="46" spans="1:8" ht="45" customHeight="1">
      <c r="A46" s="30">
        <v>44</v>
      </c>
      <c r="B46" s="30" t="s">
        <v>229</v>
      </c>
      <c r="C46" s="30" t="s">
        <v>847</v>
      </c>
      <c r="D46" s="30" t="s">
        <v>261</v>
      </c>
      <c r="E46" s="31" t="s">
        <v>831</v>
      </c>
      <c r="F46" s="31" t="s">
        <v>848</v>
      </c>
      <c r="G46" s="37">
        <v>78.96306598864149</v>
      </c>
      <c r="H46" s="17"/>
    </row>
    <row r="47" spans="1:8" ht="45" customHeight="1">
      <c r="A47" s="30">
        <v>45</v>
      </c>
      <c r="B47" s="30" t="s">
        <v>229</v>
      </c>
      <c r="C47" s="30" t="s">
        <v>849</v>
      </c>
      <c r="D47" s="30" t="s">
        <v>263</v>
      </c>
      <c r="E47" s="31" t="s">
        <v>831</v>
      </c>
      <c r="F47" s="31" t="s">
        <v>590</v>
      </c>
      <c r="G47" s="37">
        <v>68.93440948909128</v>
      </c>
      <c r="H47" s="2"/>
    </row>
    <row r="48" spans="1:8" ht="45" customHeight="1">
      <c r="A48" s="30">
        <v>46</v>
      </c>
      <c r="B48" s="30" t="s">
        <v>229</v>
      </c>
      <c r="C48" s="30" t="s">
        <v>850</v>
      </c>
      <c r="D48" s="30" t="s">
        <v>267</v>
      </c>
      <c r="E48" s="31" t="s">
        <v>831</v>
      </c>
      <c r="F48" s="31" t="s">
        <v>564</v>
      </c>
      <c r="G48" s="37">
        <v>65.45507968312488</v>
      </c>
      <c r="H48" s="2"/>
    </row>
    <row r="49" spans="1:8" ht="45" customHeight="1">
      <c r="A49" s="30">
        <v>47</v>
      </c>
      <c r="B49" s="30" t="s">
        <v>229</v>
      </c>
      <c r="C49" s="30" t="s">
        <v>851</v>
      </c>
      <c r="D49" s="30" t="s">
        <v>269</v>
      </c>
      <c r="E49" s="31" t="s">
        <v>831</v>
      </c>
      <c r="F49" s="31" t="s">
        <v>605</v>
      </c>
      <c r="G49" s="37">
        <v>72.82307221340666</v>
      </c>
      <c r="H49" s="2"/>
    </row>
    <row r="50" spans="1:8" ht="45" customHeight="1">
      <c r="A50" s="30">
        <v>48</v>
      </c>
      <c r="B50" s="30" t="s">
        <v>229</v>
      </c>
      <c r="C50" s="30" t="s">
        <v>852</v>
      </c>
      <c r="D50" s="30" t="s">
        <v>271</v>
      </c>
      <c r="E50" s="31" t="s">
        <v>831</v>
      </c>
      <c r="F50" s="31" t="s">
        <v>558</v>
      </c>
      <c r="G50" s="37">
        <v>68.11574365239329</v>
      </c>
      <c r="H50" s="2"/>
    </row>
    <row r="51" spans="1:8" ht="45" customHeight="1">
      <c r="A51" s="30">
        <v>49</v>
      </c>
      <c r="B51" s="30" t="s">
        <v>229</v>
      </c>
      <c r="C51" s="30" t="s">
        <v>853</v>
      </c>
      <c r="D51" s="30" t="s">
        <v>276</v>
      </c>
      <c r="E51" s="31" t="s">
        <v>831</v>
      </c>
      <c r="F51" s="31" t="s">
        <v>576</v>
      </c>
      <c r="G51" s="37">
        <v>78.5537330702925</v>
      </c>
      <c r="H51" s="2"/>
    </row>
    <row r="52" spans="1:8" ht="45" customHeight="1">
      <c r="A52" s="30">
        <v>50</v>
      </c>
      <c r="B52" s="30" t="s">
        <v>229</v>
      </c>
      <c r="C52" s="30" t="s">
        <v>854</v>
      </c>
      <c r="D52" s="30" t="s">
        <v>277</v>
      </c>
      <c r="E52" s="31" t="s">
        <v>831</v>
      </c>
      <c r="F52" s="31" t="s">
        <v>552</v>
      </c>
      <c r="G52" s="37">
        <v>73.84640450927914</v>
      </c>
      <c r="H52" s="17"/>
    </row>
    <row r="53" spans="1:8" ht="45" customHeight="1">
      <c r="A53" s="30">
        <v>51</v>
      </c>
      <c r="B53" s="30" t="s">
        <v>229</v>
      </c>
      <c r="C53" s="30" t="s">
        <v>855</v>
      </c>
      <c r="D53" s="30" t="s">
        <v>281</v>
      </c>
      <c r="E53" s="31" t="s">
        <v>831</v>
      </c>
      <c r="F53" s="31" t="s">
        <v>578</v>
      </c>
      <c r="G53" s="37">
        <v>73.02773867258117</v>
      </c>
      <c r="H53" s="2"/>
    </row>
    <row r="54" spans="1:8" ht="45" customHeight="1">
      <c r="A54" s="30">
        <v>52</v>
      </c>
      <c r="B54" s="30" t="s">
        <v>229</v>
      </c>
      <c r="C54" s="30" t="s">
        <v>856</v>
      </c>
      <c r="D54" s="30" t="s">
        <v>282</v>
      </c>
      <c r="E54" s="31" t="s">
        <v>831</v>
      </c>
      <c r="F54" s="31" t="s">
        <v>597</v>
      </c>
      <c r="G54" s="37">
        <v>73.02773867258117</v>
      </c>
      <c r="H54" s="2"/>
    </row>
    <row r="55" spans="1:8" ht="45" customHeight="1">
      <c r="A55" s="30">
        <v>53</v>
      </c>
      <c r="B55" s="30" t="s">
        <v>229</v>
      </c>
      <c r="C55" s="30" t="s">
        <v>857</v>
      </c>
      <c r="D55" s="30" t="s">
        <v>284</v>
      </c>
      <c r="E55" s="31" t="s">
        <v>831</v>
      </c>
      <c r="F55" s="31" t="s">
        <v>596</v>
      </c>
      <c r="G55" s="37">
        <v>77.42806754483277</v>
      </c>
      <c r="H55" s="2"/>
    </row>
    <row r="56" spans="1:8" ht="45" customHeight="1">
      <c r="A56" s="30">
        <v>54</v>
      </c>
      <c r="B56" s="30" t="s">
        <v>229</v>
      </c>
      <c r="C56" s="30" t="s">
        <v>858</v>
      </c>
      <c r="D56" s="30" t="s">
        <v>286</v>
      </c>
      <c r="E56" s="31" t="s">
        <v>831</v>
      </c>
      <c r="F56" s="31" t="s">
        <v>686</v>
      </c>
      <c r="G56" s="37">
        <v>76.50706847854755</v>
      </c>
      <c r="H56" s="17"/>
    </row>
    <row r="57" spans="1:8" ht="45" customHeight="1">
      <c r="A57" s="30">
        <v>55</v>
      </c>
      <c r="B57" s="30" t="s">
        <v>229</v>
      </c>
      <c r="C57" s="30" t="s">
        <v>859</v>
      </c>
      <c r="D57" s="30" t="s">
        <v>287</v>
      </c>
      <c r="E57" s="31" t="s">
        <v>831</v>
      </c>
      <c r="F57" s="31" t="s">
        <v>627</v>
      </c>
      <c r="G57" s="37">
        <v>79.78173182533945</v>
      </c>
      <c r="H57" s="2"/>
    </row>
    <row r="58" spans="1:8" ht="45" customHeight="1">
      <c r="A58" s="30">
        <v>56</v>
      </c>
      <c r="B58" s="30" t="s">
        <v>229</v>
      </c>
      <c r="C58" s="30" t="s">
        <v>860</v>
      </c>
      <c r="D58" s="30" t="s">
        <v>288</v>
      </c>
      <c r="E58" s="31" t="s">
        <v>831</v>
      </c>
      <c r="F58" s="31" t="s">
        <v>599</v>
      </c>
      <c r="G58" s="37">
        <v>65.45507968312488</v>
      </c>
      <c r="H58" s="2"/>
    </row>
    <row r="59" spans="1:8" ht="45" customHeight="1">
      <c r="A59" s="30">
        <v>57</v>
      </c>
      <c r="B59" s="30" t="s">
        <v>229</v>
      </c>
      <c r="C59" s="30" t="s">
        <v>861</v>
      </c>
      <c r="D59" s="30" t="s">
        <v>289</v>
      </c>
      <c r="E59" s="31" t="s">
        <v>831</v>
      </c>
      <c r="F59" s="31" t="s">
        <v>568</v>
      </c>
      <c r="G59" s="37">
        <v>69.95774178496376</v>
      </c>
      <c r="H59" s="2"/>
    </row>
    <row r="60" spans="1:8" ht="45" customHeight="1">
      <c r="A60" s="30">
        <v>58</v>
      </c>
      <c r="B60" s="30" t="s">
        <v>229</v>
      </c>
      <c r="C60" s="30" t="s">
        <v>862</v>
      </c>
      <c r="D60" s="30" t="s">
        <v>248</v>
      </c>
      <c r="E60" s="31"/>
      <c r="F60" s="31"/>
      <c r="G60" s="30"/>
      <c r="H60" s="30" t="s">
        <v>691</v>
      </c>
    </row>
    <row r="61" spans="1:8" ht="45" customHeight="1">
      <c r="A61" s="30">
        <v>59</v>
      </c>
      <c r="B61" s="30" t="s">
        <v>229</v>
      </c>
      <c r="C61" s="30" t="s">
        <v>863</v>
      </c>
      <c r="D61" s="30" t="s">
        <v>273</v>
      </c>
      <c r="E61" s="31"/>
      <c r="F61" s="31"/>
      <c r="G61" s="30"/>
      <c r="H61" s="30" t="s">
        <v>691</v>
      </c>
    </row>
    <row r="62" spans="1:8" ht="45" customHeight="1">
      <c r="A62" s="30">
        <v>60</v>
      </c>
      <c r="B62" s="30" t="s">
        <v>229</v>
      </c>
      <c r="C62" s="30" t="s">
        <v>864</v>
      </c>
      <c r="D62" s="30" t="s">
        <v>279</v>
      </c>
      <c r="E62" s="31"/>
      <c r="F62" s="31"/>
      <c r="G62" s="30"/>
      <c r="H62" s="30" t="s">
        <v>691</v>
      </c>
    </row>
    <row r="63" spans="1:8" ht="45" customHeight="1">
      <c r="A63" s="30">
        <v>61</v>
      </c>
      <c r="B63" s="30" t="s">
        <v>229</v>
      </c>
      <c r="C63" s="30" t="s">
        <v>865</v>
      </c>
      <c r="D63" s="30" t="s">
        <v>283</v>
      </c>
      <c r="E63" s="31"/>
      <c r="F63" s="31"/>
      <c r="G63" s="30"/>
      <c r="H63" s="30" t="s">
        <v>691</v>
      </c>
    </row>
  </sheetData>
  <sheetProtection password="EEA7" sheet="1" selectLockedCells="1" selectUnlockedCells="1"/>
  <mergeCells count="1">
    <mergeCell ref="A1:H1"/>
  </mergeCells>
  <printOptions horizontalCentered="1"/>
  <pageMargins left="0.19652777777777777" right="0.19652777777777777" top="0.19652777777777777" bottom="0.39305555555555555" header="0.15694444444444444" footer="0.11805555555555555"/>
  <pageSetup fitToHeight="0" fitToWidth="1" horizontalDpi="600" verticalDpi="600" orientation="portrait" paperSize="9" scale="97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pane ySplit="2" topLeftCell="A15" activePane="bottomLeft" state="frozen"/>
      <selection pane="topLeft" activeCell="A1" sqref="A1"/>
      <selection pane="bottomLeft" activeCell="I14" sqref="I14"/>
    </sheetView>
  </sheetViews>
  <sheetFormatPr defaultColWidth="9.00390625" defaultRowHeight="30" customHeight="1"/>
  <cols>
    <col min="1" max="1" width="6.8515625" style="0" customWidth="1"/>
    <col min="2" max="2" width="26.8515625" style="0" customWidth="1"/>
    <col min="3" max="3" width="14.28125" style="0" customWidth="1"/>
    <col min="4" max="4" width="12.421875" style="0" customWidth="1"/>
    <col min="5" max="5" width="15.421875" style="9" customWidth="1"/>
    <col min="6" max="6" width="17.140625" style="13" customWidth="1"/>
    <col min="7" max="7" width="9.28125" style="0" customWidth="1"/>
  </cols>
  <sheetData>
    <row r="1" spans="1:7" ht="82.5" customHeight="1">
      <c r="A1" s="29" t="s">
        <v>291</v>
      </c>
      <c r="B1" s="29"/>
      <c r="C1" s="29"/>
      <c r="D1" s="29"/>
      <c r="E1" s="29"/>
      <c r="F1" s="29"/>
      <c r="G1" s="29"/>
    </row>
    <row r="2" spans="1:7" s="6" customFormat="1" ht="30" customHeight="1">
      <c r="A2" s="1" t="s">
        <v>1</v>
      </c>
      <c r="B2" s="1" t="s">
        <v>2</v>
      </c>
      <c r="C2" s="1" t="s">
        <v>3</v>
      </c>
      <c r="D2" s="1" t="s">
        <v>4</v>
      </c>
      <c r="E2" s="7" t="s">
        <v>6</v>
      </c>
      <c r="F2" s="11" t="s">
        <v>7</v>
      </c>
      <c r="G2" s="1" t="s">
        <v>8</v>
      </c>
    </row>
    <row r="3" spans="1:7" ht="28.5" customHeight="1">
      <c r="A3" s="2">
        <v>1</v>
      </c>
      <c r="B3" s="3" t="s">
        <v>292</v>
      </c>
      <c r="C3" s="3" t="str">
        <f>"202150916519"</f>
        <v>202150916519</v>
      </c>
      <c r="D3" s="3" t="s">
        <v>293</v>
      </c>
      <c r="E3" s="10" t="s">
        <v>492</v>
      </c>
      <c r="F3" s="12">
        <v>80.4</v>
      </c>
      <c r="G3" s="2"/>
    </row>
    <row r="4" spans="1:7" ht="28.5" customHeight="1">
      <c r="A4" s="2">
        <v>2</v>
      </c>
      <c r="B4" s="3" t="s">
        <v>292</v>
      </c>
      <c r="C4" s="3" t="str">
        <f>"202150916613"</f>
        <v>202150916613</v>
      </c>
      <c r="D4" s="3" t="s">
        <v>294</v>
      </c>
      <c r="E4" s="10" t="s">
        <v>504</v>
      </c>
      <c r="F4" s="12">
        <v>83.2</v>
      </c>
      <c r="G4" s="2"/>
    </row>
    <row r="5" spans="1:7" ht="28.5" customHeight="1">
      <c r="A5" s="2">
        <v>3</v>
      </c>
      <c r="B5" s="3" t="s">
        <v>292</v>
      </c>
      <c r="C5" s="3" t="str">
        <f>"202150916925"</f>
        <v>202150916925</v>
      </c>
      <c r="D5" s="3" t="s">
        <v>295</v>
      </c>
      <c r="E5" s="10" t="s">
        <v>498</v>
      </c>
      <c r="F5" s="12">
        <v>80.2</v>
      </c>
      <c r="G5" s="2"/>
    </row>
    <row r="6" spans="1:7" ht="28.5" customHeight="1">
      <c r="A6" s="2">
        <v>4</v>
      </c>
      <c r="B6" s="3" t="s">
        <v>292</v>
      </c>
      <c r="C6" s="3" t="str">
        <f>"202150917012"</f>
        <v>202150917012</v>
      </c>
      <c r="D6" s="3" t="s">
        <v>296</v>
      </c>
      <c r="E6" s="10" t="s">
        <v>489</v>
      </c>
      <c r="F6" s="12">
        <v>82.4</v>
      </c>
      <c r="G6" s="2"/>
    </row>
    <row r="7" spans="1:7" ht="28.5" customHeight="1">
      <c r="A7" s="2">
        <v>5</v>
      </c>
      <c r="B7" s="3" t="s">
        <v>292</v>
      </c>
      <c r="C7" s="3" t="str">
        <f>"202150916918"</f>
        <v>202150916918</v>
      </c>
      <c r="D7" s="3" t="s">
        <v>297</v>
      </c>
      <c r="E7" s="10" t="s">
        <v>499</v>
      </c>
      <c r="F7" s="12">
        <v>77.2</v>
      </c>
      <c r="G7" s="2"/>
    </row>
    <row r="8" spans="1:7" ht="28.5" customHeight="1">
      <c r="A8" s="2">
        <v>6</v>
      </c>
      <c r="B8" s="3" t="s">
        <v>292</v>
      </c>
      <c r="C8" s="3" t="str">
        <f>"202150917128"</f>
        <v>202150917128</v>
      </c>
      <c r="D8" s="3" t="s">
        <v>298</v>
      </c>
      <c r="E8" s="10" t="s">
        <v>494</v>
      </c>
      <c r="F8" s="12">
        <v>83</v>
      </c>
      <c r="G8" s="2"/>
    </row>
    <row r="9" spans="1:7" ht="28.5" customHeight="1">
      <c r="A9" s="2">
        <v>7</v>
      </c>
      <c r="B9" s="3" t="s">
        <v>292</v>
      </c>
      <c r="C9" s="3" t="str">
        <f>"202150917127"</f>
        <v>202150917127</v>
      </c>
      <c r="D9" s="3" t="s">
        <v>299</v>
      </c>
      <c r="E9" s="10" t="s">
        <v>501</v>
      </c>
      <c r="F9" s="12">
        <v>77</v>
      </c>
      <c r="G9" s="2"/>
    </row>
    <row r="10" spans="1:7" ht="28.5" customHeight="1">
      <c r="A10" s="2">
        <v>8</v>
      </c>
      <c r="B10" s="3" t="s">
        <v>292</v>
      </c>
      <c r="C10" s="3" t="str">
        <f>"202150916603"</f>
        <v>202150916603</v>
      </c>
      <c r="D10" s="3" t="s">
        <v>300</v>
      </c>
      <c r="E10" s="10" t="s">
        <v>496</v>
      </c>
      <c r="F10" s="12">
        <v>75.8</v>
      </c>
      <c r="G10" s="2"/>
    </row>
    <row r="11" spans="1:7" ht="28.5" customHeight="1">
      <c r="A11" s="2">
        <v>9</v>
      </c>
      <c r="B11" s="3" t="s">
        <v>292</v>
      </c>
      <c r="C11" s="3" t="str">
        <f>"202150917211"</f>
        <v>202150917211</v>
      </c>
      <c r="D11" s="3" t="s">
        <v>301</v>
      </c>
      <c r="E11" s="10" t="s">
        <v>505</v>
      </c>
      <c r="F11" s="12">
        <v>79.8</v>
      </c>
      <c r="G11" s="2"/>
    </row>
    <row r="12" spans="1:7" ht="28.5" customHeight="1">
      <c r="A12" s="2">
        <v>10</v>
      </c>
      <c r="B12" s="3" t="s">
        <v>292</v>
      </c>
      <c r="C12" s="3" t="str">
        <f>"202150916812"</f>
        <v>202150916812</v>
      </c>
      <c r="D12" s="3" t="s">
        <v>302</v>
      </c>
      <c r="E12" s="10" t="s">
        <v>493</v>
      </c>
      <c r="F12" s="12">
        <v>78</v>
      </c>
      <c r="G12" s="2"/>
    </row>
    <row r="13" spans="1:7" ht="28.5" customHeight="1">
      <c r="A13" s="2">
        <v>11</v>
      </c>
      <c r="B13" s="3" t="s">
        <v>292</v>
      </c>
      <c r="C13" s="3" t="str">
        <f>"202150917512"</f>
        <v>202150917512</v>
      </c>
      <c r="D13" s="3" t="s">
        <v>303</v>
      </c>
      <c r="E13" s="8"/>
      <c r="F13" s="12"/>
      <c r="G13" s="14" t="s">
        <v>503</v>
      </c>
    </row>
    <row r="14" spans="1:7" ht="28.5" customHeight="1">
      <c r="A14" s="2">
        <v>12</v>
      </c>
      <c r="B14" s="3" t="s">
        <v>292</v>
      </c>
      <c r="C14" s="3" t="str">
        <f>"202150917224"</f>
        <v>202150917224</v>
      </c>
      <c r="D14" s="3" t="s">
        <v>304</v>
      </c>
      <c r="E14" s="10" t="s">
        <v>506</v>
      </c>
      <c r="F14" s="12">
        <v>73.8</v>
      </c>
      <c r="G14" s="2"/>
    </row>
    <row r="15" spans="1:7" ht="28.5" customHeight="1">
      <c r="A15" s="2">
        <v>13</v>
      </c>
      <c r="B15" s="3" t="s">
        <v>292</v>
      </c>
      <c r="C15" s="3" t="str">
        <f>"202150917019"</f>
        <v>202150917019</v>
      </c>
      <c r="D15" s="3" t="s">
        <v>305</v>
      </c>
      <c r="E15" s="10" t="s">
        <v>495</v>
      </c>
      <c r="F15" s="12">
        <v>77</v>
      </c>
      <c r="G15" s="2"/>
    </row>
    <row r="16" spans="1:7" ht="28.5" customHeight="1">
      <c r="A16" s="2">
        <v>14</v>
      </c>
      <c r="B16" s="3" t="s">
        <v>292</v>
      </c>
      <c r="C16" s="3" t="str">
        <f>"202150917504"</f>
        <v>202150917504</v>
      </c>
      <c r="D16" s="3" t="s">
        <v>306</v>
      </c>
      <c r="E16" s="10" t="s">
        <v>502</v>
      </c>
      <c r="F16" s="12">
        <v>79.6</v>
      </c>
      <c r="G16" s="2"/>
    </row>
    <row r="17" spans="1:7" ht="28.5" customHeight="1">
      <c r="A17" s="2">
        <v>15</v>
      </c>
      <c r="B17" s="3" t="s">
        <v>292</v>
      </c>
      <c r="C17" s="3" t="str">
        <f>"202150917115"</f>
        <v>202150917115</v>
      </c>
      <c r="D17" s="3" t="s">
        <v>307</v>
      </c>
      <c r="E17" s="10" t="s">
        <v>488</v>
      </c>
      <c r="F17" s="12">
        <v>79.8</v>
      </c>
      <c r="G17" s="2"/>
    </row>
    <row r="18" spans="1:7" ht="28.5" customHeight="1">
      <c r="A18" s="2">
        <v>16</v>
      </c>
      <c r="B18" s="3" t="s">
        <v>292</v>
      </c>
      <c r="C18" s="3" t="str">
        <f>"202150917314"</f>
        <v>202150917314</v>
      </c>
      <c r="D18" s="3" t="s">
        <v>308</v>
      </c>
      <c r="E18" s="10" t="s">
        <v>500</v>
      </c>
      <c r="F18" s="12">
        <v>82.8</v>
      </c>
      <c r="G18" s="2"/>
    </row>
    <row r="19" spans="1:7" ht="28.5" customHeight="1">
      <c r="A19" s="2">
        <v>17</v>
      </c>
      <c r="B19" s="3" t="s">
        <v>292</v>
      </c>
      <c r="C19" s="3" t="str">
        <f>"202150917508"</f>
        <v>202150917508</v>
      </c>
      <c r="D19" s="3" t="s">
        <v>309</v>
      </c>
      <c r="E19" s="10" t="s">
        <v>507</v>
      </c>
      <c r="F19" s="12">
        <v>77.8</v>
      </c>
      <c r="G19" s="2"/>
    </row>
    <row r="20" spans="1:7" ht="28.5" customHeight="1">
      <c r="A20" s="2">
        <v>18</v>
      </c>
      <c r="B20" s="3" t="s">
        <v>292</v>
      </c>
      <c r="C20" s="3" t="str">
        <f>"202150917529"</f>
        <v>202150917529</v>
      </c>
      <c r="D20" s="3" t="s">
        <v>310</v>
      </c>
      <c r="E20" s="10" t="s">
        <v>490</v>
      </c>
      <c r="F20" s="12">
        <v>76</v>
      </c>
      <c r="G20" s="2"/>
    </row>
    <row r="21" spans="1:7" ht="28.5" customHeight="1">
      <c r="A21" s="2">
        <v>19</v>
      </c>
      <c r="B21" s="3" t="s">
        <v>292</v>
      </c>
      <c r="C21" s="3" t="str">
        <f>"202150917020"</f>
        <v>202150917020</v>
      </c>
      <c r="D21" s="3" t="s">
        <v>311</v>
      </c>
      <c r="E21" s="10" t="s">
        <v>491</v>
      </c>
      <c r="F21" s="12">
        <v>79.4</v>
      </c>
      <c r="G21" s="2"/>
    </row>
    <row r="22" spans="1:7" ht="28.5" customHeight="1">
      <c r="A22" s="2">
        <v>20</v>
      </c>
      <c r="B22" s="3" t="s">
        <v>292</v>
      </c>
      <c r="C22" s="3" t="str">
        <f>"202150917530"</f>
        <v>202150917530</v>
      </c>
      <c r="D22" s="3" t="s">
        <v>312</v>
      </c>
      <c r="E22" s="10" t="s">
        <v>508</v>
      </c>
      <c r="F22" s="12">
        <v>76.4</v>
      </c>
      <c r="G22" s="2"/>
    </row>
  </sheetData>
  <sheetProtection password="EEA7" sheet="1" objects="1" selectLockedCells="1" selectUnlockedCells="1"/>
  <mergeCells count="1">
    <mergeCell ref="A1:G1"/>
  </mergeCells>
  <printOptions horizontalCentered="1"/>
  <pageMargins left="0.19652777777777777" right="0.19652777777777777" top="0.60625" bottom="0.60625" header="0.5" footer="0.11805555555555555"/>
  <pageSetup fitToHeight="0" fitToWidth="1" horizontalDpi="600" verticalDpi="600" orientation="portrait" paperSize="9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pane ySplit="2" topLeftCell="A15" activePane="bottomLeft" state="frozen"/>
      <selection pane="topLeft" activeCell="A1" sqref="A1"/>
      <selection pane="bottomLeft" activeCell="J14" sqref="J14"/>
    </sheetView>
  </sheetViews>
  <sheetFormatPr defaultColWidth="9.00390625" defaultRowHeight="30" customHeight="1"/>
  <cols>
    <col min="1" max="1" width="6.8515625" style="0" customWidth="1"/>
    <col min="2" max="2" width="26.8515625" style="0" customWidth="1"/>
    <col min="3" max="3" width="15.421875" style="0" customWidth="1"/>
    <col min="4" max="4" width="12.421875" style="0" customWidth="1"/>
    <col min="5" max="5" width="13.421875" style="9" customWidth="1"/>
    <col min="6" max="6" width="16.8515625" style="13" customWidth="1"/>
    <col min="7" max="7" width="9.28125" style="0" customWidth="1"/>
  </cols>
  <sheetData>
    <row r="1" spans="1:7" ht="90" customHeight="1">
      <c r="A1" s="29" t="s">
        <v>313</v>
      </c>
      <c r="B1" s="29"/>
      <c r="C1" s="29"/>
      <c r="D1" s="29"/>
      <c r="E1" s="29"/>
      <c r="F1" s="29"/>
      <c r="G1" s="29"/>
    </row>
    <row r="2" spans="1:7" s="6" customFormat="1" ht="30" customHeight="1">
      <c r="A2" s="1" t="s">
        <v>1</v>
      </c>
      <c r="B2" s="1" t="s">
        <v>2</v>
      </c>
      <c r="C2" s="1" t="s">
        <v>3</v>
      </c>
      <c r="D2" s="1" t="s">
        <v>4</v>
      </c>
      <c r="E2" s="7" t="s">
        <v>6</v>
      </c>
      <c r="F2" s="11" t="s">
        <v>7</v>
      </c>
      <c r="G2" s="1" t="s">
        <v>8</v>
      </c>
    </row>
    <row r="3" spans="1:7" ht="25.5" customHeight="1">
      <c r="A3" s="2">
        <v>1</v>
      </c>
      <c r="B3" s="3" t="s">
        <v>314</v>
      </c>
      <c r="C3" s="3" t="str">
        <f>"202150919625"</f>
        <v>202150919625</v>
      </c>
      <c r="D3" s="3" t="s">
        <v>315</v>
      </c>
      <c r="E3" s="10" t="s">
        <v>504</v>
      </c>
      <c r="F3" s="12">
        <v>77.6</v>
      </c>
      <c r="G3" s="2"/>
    </row>
    <row r="4" spans="1:7" ht="25.5" customHeight="1">
      <c r="A4" s="2">
        <v>2</v>
      </c>
      <c r="B4" s="3" t="s">
        <v>314</v>
      </c>
      <c r="C4" s="3" t="str">
        <f>"202150920010"</f>
        <v>202150920010</v>
      </c>
      <c r="D4" s="3" t="s">
        <v>316</v>
      </c>
      <c r="E4" s="10" t="s">
        <v>491</v>
      </c>
      <c r="F4" s="12">
        <v>84.2</v>
      </c>
      <c r="G4" s="2"/>
    </row>
    <row r="5" spans="1:7" ht="25.5" customHeight="1">
      <c r="A5" s="2">
        <v>3</v>
      </c>
      <c r="B5" s="3" t="s">
        <v>314</v>
      </c>
      <c r="C5" s="3" t="str">
        <f>"202150919820"</f>
        <v>202150919820</v>
      </c>
      <c r="D5" s="3" t="s">
        <v>317</v>
      </c>
      <c r="E5" s="10" t="s">
        <v>493</v>
      </c>
      <c r="F5" s="12">
        <v>77</v>
      </c>
      <c r="G5" s="2"/>
    </row>
    <row r="6" spans="1:7" ht="25.5" customHeight="1">
      <c r="A6" s="2">
        <v>4</v>
      </c>
      <c r="B6" s="3" t="s">
        <v>314</v>
      </c>
      <c r="C6" s="3" t="str">
        <f>"202150920229"</f>
        <v>202150920229</v>
      </c>
      <c r="D6" s="3" t="s">
        <v>318</v>
      </c>
      <c r="E6" s="10" t="s">
        <v>497</v>
      </c>
      <c r="F6" s="12">
        <v>81.4</v>
      </c>
      <c r="G6" s="2"/>
    </row>
    <row r="7" spans="1:7" ht="25.5" customHeight="1">
      <c r="A7" s="2">
        <v>5</v>
      </c>
      <c r="B7" s="3" t="s">
        <v>314</v>
      </c>
      <c r="C7" s="3" t="str">
        <f>"202150919730"</f>
        <v>202150919730</v>
      </c>
      <c r="D7" s="3" t="s">
        <v>319</v>
      </c>
      <c r="E7" s="10" t="s">
        <v>507</v>
      </c>
      <c r="F7" s="12">
        <v>76.8</v>
      </c>
      <c r="G7" s="2"/>
    </row>
    <row r="8" spans="1:7" ht="25.5" customHeight="1">
      <c r="A8" s="2">
        <v>6</v>
      </c>
      <c r="B8" s="3" t="s">
        <v>314</v>
      </c>
      <c r="C8" s="3" t="str">
        <f>"202150920514"</f>
        <v>202150920514</v>
      </c>
      <c r="D8" s="3" t="s">
        <v>320</v>
      </c>
      <c r="E8" s="8"/>
      <c r="F8" s="12"/>
      <c r="G8" s="14" t="s">
        <v>503</v>
      </c>
    </row>
    <row r="9" spans="1:7" ht="25.5" customHeight="1">
      <c r="A9" s="2">
        <v>7</v>
      </c>
      <c r="B9" s="3" t="s">
        <v>314</v>
      </c>
      <c r="C9" s="3" t="str">
        <f>"202150919826"</f>
        <v>202150919826</v>
      </c>
      <c r="D9" s="3" t="s">
        <v>321</v>
      </c>
      <c r="E9" s="10" t="s">
        <v>500</v>
      </c>
      <c r="F9" s="12">
        <v>68.8</v>
      </c>
      <c r="G9" s="2"/>
    </row>
    <row r="10" spans="1:7" ht="25.5" customHeight="1">
      <c r="A10" s="2">
        <v>8</v>
      </c>
      <c r="B10" s="3" t="s">
        <v>314</v>
      </c>
      <c r="C10" s="3" t="str">
        <f>"202150920115"</f>
        <v>202150920115</v>
      </c>
      <c r="D10" s="3" t="s">
        <v>322</v>
      </c>
      <c r="E10" s="10" t="s">
        <v>514</v>
      </c>
      <c r="F10" s="12">
        <v>74.8</v>
      </c>
      <c r="G10" s="2"/>
    </row>
    <row r="11" spans="1:7" ht="25.5" customHeight="1">
      <c r="A11" s="2">
        <v>9</v>
      </c>
      <c r="B11" s="3" t="s">
        <v>314</v>
      </c>
      <c r="C11" s="3" t="str">
        <f>"202150920430"</f>
        <v>202150920430</v>
      </c>
      <c r="D11" s="3" t="s">
        <v>323</v>
      </c>
      <c r="E11" s="10" t="s">
        <v>490</v>
      </c>
      <c r="F11" s="12">
        <v>81.2</v>
      </c>
      <c r="G11" s="2"/>
    </row>
    <row r="12" spans="1:7" ht="25.5" customHeight="1">
      <c r="A12" s="2">
        <v>10</v>
      </c>
      <c r="B12" s="3" t="s">
        <v>314</v>
      </c>
      <c r="C12" s="3" t="str">
        <f>"202150920301"</f>
        <v>202150920301</v>
      </c>
      <c r="D12" s="3" t="s">
        <v>324</v>
      </c>
      <c r="E12" s="10" t="s">
        <v>508</v>
      </c>
      <c r="F12" s="12">
        <v>81.8</v>
      </c>
      <c r="G12" s="2"/>
    </row>
    <row r="13" spans="1:7" ht="25.5" customHeight="1">
      <c r="A13" s="2">
        <v>11</v>
      </c>
      <c r="B13" s="3" t="s">
        <v>314</v>
      </c>
      <c r="C13" s="3" t="str">
        <f>"202150920220"</f>
        <v>202150920220</v>
      </c>
      <c r="D13" s="3" t="s">
        <v>325</v>
      </c>
      <c r="E13" s="10" t="s">
        <v>510</v>
      </c>
      <c r="F13" s="12">
        <v>82</v>
      </c>
      <c r="G13" s="2"/>
    </row>
    <row r="14" spans="1:7" ht="25.5" customHeight="1">
      <c r="A14" s="2">
        <v>12</v>
      </c>
      <c r="B14" s="3" t="s">
        <v>314</v>
      </c>
      <c r="C14" s="3" t="str">
        <f>"202150920308"</f>
        <v>202150920308</v>
      </c>
      <c r="D14" s="3" t="s">
        <v>326</v>
      </c>
      <c r="E14" s="10" t="s">
        <v>502</v>
      </c>
      <c r="F14" s="12">
        <v>73.4</v>
      </c>
      <c r="G14" s="2"/>
    </row>
    <row r="15" spans="1:7" ht="25.5" customHeight="1">
      <c r="A15" s="2">
        <v>13</v>
      </c>
      <c r="B15" s="3" t="s">
        <v>314</v>
      </c>
      <c r="C15" s="3" t="str">
        <f>"202150919516"</f>
        <v>202150919516</v>
      </c>
      <c r="D15" s="3" t="s">
        <v>327</v>
      </c>
      <c r="E15" s="8"/>
      <c r="F15" s="12"/>
      <c r="G15" s="14" t="s">
        <v>503</v>
      </c>
    </row>
    <row r="16" spans="1:7" ht="25.5" customHeight="1">
      <c r="A16" s="2">
        <v>14</v>
      </c>
      <c r="B16" s="3" t="s">
        <v>314</v>
      </c>
      <c r="C16" s="3" t="str">
        <f>"202150919604"</f>
        <v>202150919604</v>
      </c>
      <c r="D16" s="3" t="s">
        <v>328</v>
      </c>
      <c r="E16" s="10" t="s">
        <v>495</v>
      </c>
      <c r="F16" s="12">
        <v>79.2</v>
      </c>
      <c r="G16" s="2"/>
    </row>
    <row r="17" spans="1:7" ht="25.5" customHeight="1">
      <c r="A17" s="2">
        <v>15</v>
      </c>
      <c r="B17" s="3" t="s">
        <v>314</v>
      </c>
      <c r="C17" s="3" t="str">
        <f>"202150919720"</f>
        <v>202150919720</v>
      </c>
      <c r="D17" s="3" t="s">
        <v>329</v>
      </c>
      <c r="E17" s="10" t="s">
        <v>501</v>
      </c>
      <c r="F17" s="12">
        <v>63.6</v>
      </c>
      <c r="G17" s="2"/>
    </row>
    <row r="18" spans="1:7" ht="25.5" customHeight="1">
      <c r="A18" s="2">
        <v>16</v>
      </c>
      <c r="B18" s="3" t="s">
        <v>314</v>
      </c>
      <c r="C18" s="3" t="str">
        <f>"202150920303"</f>
        <v>202150920303</v>
      </c>
      <c r="D18" s="3" t="s">
        <v>330</v>
      </c>
      <c r="E18" s="10" t="s">
        <v>506</v>
      </c>
      <c r="F18" s="12">
        <v>76</v>
      </c>
      <c r="G18" s="2"/>
    </row>
    <row r="19" spans="1:7" ht="25.5" customHeight="1">
      <c r="A19" s="2">
        <v>17</v>
      </c>
      <c r="B19" s="3" t="s">
        <v>314</v>
      </c>
      <c r="C19" s="3" t="str">
        <f>"202150920503"</f>
        <v>202150920503</v>
      </c>
      <c r="D19" s="3" t="s">
        <v>331</v>
      </c>
      <c r="E19" s="10" t="s">
        <v>505</v>
      </c>
      <c r="F19" s="12">
        <v>77.8</v>
      </c>
      <c r="G19" s="2"/>
    </row>
    <row r="20" spans="1:7" ht="25.5" customHeight="1">
      <c r="A20" s="2">
        <v>18</v>
      </c>
      <c r="B20" s="3" t="s">
        <v>314</v>
      </c>
      <c r="C20" s="3" t="str">
        <f>"202150919428"</f>
        <v>202150919428</v>
      </c>
      <c r="D20" s="3" t="s">
        <v>332</v>
      </c>
      <c r="E20" s="10" t="s">
        <v>494</v>
      </c>
      <c r="F20" s="12">
        <v>74</v>
      </c>
      <c r="G20" s="2"/>
    </row>
    <row r="21" spans="1:7" ht="25.5" customHeight="1">
      <c r="A21" s="2">
        <v>19</v>
      </c>
      <c r="B21" s="3" t="s">
        <v>314</v>
      </c>
      <c r="C21" s="3" t="str">
        <f>"202150920025"</f>
        <v>202150920025</v>
      </c>
      <c r="D21" s="3" t="s">
        <v>333</v>
      </c>
      <c r="E21" s="10" t="s">
        <v>489</v>
      </c>
      <c r="F21" s="12">
        <v>73</v>
      </c>
      <c r="G21" s="2"/>
    </row>
    <row r="22" spans="1:7" ht="25.5" customHeight="1">
      <c r="A22" s="2">
        <v>20</v>
      </c>
      <c r="B22" s="3" t="s">
        <v>314</v>
      </c>
      <c r="C22" s="3" t="str">
        <f>"202150920101"</f>
        <v>202150920101</v>
      </c>
      <c r="D22" s="3" t="s">
        <v>334</v>
      </c>
      <c r="E22" s="10" t="s">
        <v>509</v>
      </c>
      <c r="F22" s="12">
        <v>74.2</v>
      </c>
      <c r="G22" s="2"/>
    </row>
    <row r="23" spans="1:7" ht="25.5" customHeight="1">
      <c r="A23" s="2">
        <v>21</v>
      </c>
      <c r="B23" s="3" t="s">
        <v>314</v>
      </c>
      <c r="C23" s="3" t="str">
        <f>"202150919603"</f>
        <v>202150919603</v>
      </c>
      <c r="D23" s="3" t="s">
        <v>335</v>
      </c>
      <c r="E23" s="10" t="s">
        <v>499</v>
      </c>
      <c r="F23" s="12">
        <v>73.6</v>
      </c>
      <c r="G23" s="2"/>
    </row>
    <row r="24" spans="1:7" ht="25.5" customHeight="1">
      <c r="A24" s="2">
        <v>22</v>
      </c>
      <c r="B24" s="3" t="s">
        <v>314</v>
      </c>
      <c r="C24" s="3" t="str">
        <f>"202150920112"</f>
        <v>202150920112</v>
      </c>
      <c r="D24" s="3" t="s">
        <v>336</v>
      </c>
      <c r="E24" s="10" t="s">
        <v>488</v>
      </c>
      <c r="F24" s="12">
        <v>75.8</v>
      </c>
      <c r="G24" s="4"/>
    </row>
    <row r="25" spans="1:7" ht="25.5" customHeight="1">
      <c r="A25" s="2">
        <v>23</v>
      </c>
      <c r="B25" s="3" t="s">
        <v>314</v>
      </c>
      <c r="C25" s="3" t="str">
        <f>"202150920422"</f>
        <v>202150920422</v>
      </c>
      <c r="D25" s="3" t="s">
        <v>337</v>
      </c>
      <c r="E25" s="10" t="s">
        <v>496</v>
      </c>
      <c r="F25" s="12">
        <v>61.8</v>
      </c>
      <c r="G25" s="4"/>
    </row>
    <row r="26" spans="1:7" ht="25.5" customHeight="1">
      <c r="A26" s="2">
        <v>24</v>
      </c>
      <c r="B26" s="3" t="s">
        <v>314</v>
      </c>
      <c r="C26" s="3" t="str">
        <f>"202150920029"</f>
        <v>202150920029</v>
      </c>
      <c r="D26" s="3" t="s">
        <v>338</v>
      </c>
      <c r="E26" s="10" t="s">
        <v>511</v>
      </c>
      <c r="F26" s="12">
        <v>72.6</v>
      </c>
      <c r="G26" s="4"/>
    </row>
  </sheetData>
  <sheetProtection password="EEA7" sheet="1" selectLockedCells="1" selectUnlockedCells="1"/>
  <mergeCells count="1">
    <mergeCell ref="A1:G1"/>
  </mergeCells>
  <printOptions horizontalCentered="1"/>
  <pageMargins left="0.19652777777777777" right="0.19652777777777777" top="0.19652777777777777" bottom="0.39305555555555555" header="0.2361111111111111" footer="0.11805555555555555"/>
  <pageSetup fitToHeight="0" horizontalDpi="600" verticalDpi="600" orientation="portrait" paperSize="9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1">
      <pane ySplit="2" topLeftCell="A15" activePane="bottomLeft" state="frozen"/>
      <selection pane="topLeft" activeCell="A1" sqref="A1"/>
      <selection pane="bottomLeft" activeCell="I8" sqref="I8"/>
    </sheetView>
  </sheetViews>
  <sheetFormatPr defaultColWidth="9.00390625" defaultRowHeight="30" customHeight="1"/>
  <cols>
    <col min="1" max="1" width="6.8515625" style="0" customWidth="1"/>
    <col min="2" max="2" width="27.421875" style="0" customWidth="1"/>
    <col min="3" max="3" width="14.28125" style="0" customWidth="1"/>
    <col min="4" max="4" width="12.421875" style="0" customWidth="1"/>
    <col min="5" max="5" width="14.421875" style="9" customWidth="1"/>
    <col min="6" max="6" width="16.57421875" style="13" customWidth="1"/>
    <col min="7" max="7" width="9.28125" style="0" customWidth="1"/>
  </cols>
  <sheetData>
    <row r="1" spans="1:7" ht="90" customHeight="1">
      <c r="A1" s="29" t="s">
        <v>339</v>
      </c>
      <c r="B1" s="29"/>
      <c r="C1" s="29"/>
      <c r="D1" s="29"/>
      <c r="E1" s="29"/>
      <c r="F1" s="29"/>
      <c r="G1" s="29"/>
    </row>
    <row r="2" spans="1:7" s="6" customFormat="1" ht="30" customHeight="1">
      <c r="A2" s="1" t="s">
        <v>1</v>
      </c>
      <c r="B2" s="1" t="s">
        <v>2</v>
      </c>
      <c r="C2" s="1" t="s">
        <v>3</v>
      </c>
      <c r="D2" s="1" t="s">
        <v>4</v>
      </c>
      <c r="E2" s="7" t="s">
        <v>6</v>
      </c>
      <c r="F2" s="11" t="s">
        <v>7</v>
      </c>
      <c r="G2" s="1" t="s">
        <v>8</v>
      </c>
    </row>
    <row r="3" spans="1:7" ht="28.5" customHeight="1">
      <c r="A3" s="2">
        <v>1</v>
      </c>
      <c r="B3" s="3" t="s">
        <v>340</v>
      </c>
      <c r="C3" s="5" t="str">
        <f>"202150928913"</f>
        <v>202150928913</v>
      </c>
      <c r="D3" s="5" t="s">
        <v>341</v>
      </c>
      <c r="E3" s="10" t="s">
        <v>504</v>
      </c>
      <c r="F3" s="12">
        <v>81.2</v>
      </c>
      <c r="G3" s="2"/>
    </row>
    <row r="4" spans="1:7" ht="28.5" customHeight="1">
      <c r="A4" s="2">
        <v>2</v>
      </c>
      <c r="B4" s="3" t="s">
        <v>340</v>
      </c>
      <c r="C4" s="5" t="str">
        <f>"202150928316"</f>
        <v>202150928316</v>
      </c>
      <c r="D4" s="5" t="s">
        <v>342</v>
      </c>
      <c r="E4" s="10" t="s">
        <v>505</v>
      </c>
      <c r="F4" s="12">
        <v>69.4</v>
      </c>
      <c r="G4" s="2"/>
    </row>
    <row r="5" spans="1:7" ht="28.5" customHeight="1">
      <c r="A5" s="2">
        <v>3</v>
      </c>
      <c r="B5" s="3" t="s">
        <v>340</v>
      </c>
      <c r="C5" s="5" t="str">
        <f>"202150928009"</f>
        <v>202150928009</v>
      </c>
      <c r="D5" s="5" t="s">
        <v>343</v>
      </c>
      <c r="E5" s="10" t="s">
        <v>492</v>
      </c>
      <c r="F5" s="12">
        <v>71.8</v>
      </c>
      <c r="G5" s="2"/>
    </row>
    <row r="6" spans="1:7" ht="28.5" customHeight="1">
      <c r="A6" s="2">
        <v>4</v>
      </c>
      <c r="B6" s="3" t="s">
        <v>340</v>
      </c>
      <c r="C6" s="5" t="str">
        <f>"202150929121"</f>
        <v>202150929121</v>
      </c>
      <c r="D6" s="5" t="s">
        <v>344</v>
      </c>
      <c r="E6" s="10" t="s">
        <v>497</v>
      </c>
      <c r="F6" s="12">
        <v>80.6</v>
      </c>
      <c r="G6" s="2"/>
    </row>
    <row r="7" spans="1:7" ht="28.5" customHeight="1">
      <c r="A7" s="2">
        <v>5</v>
      </c>
      <c r="B7" s="3" t="s">
        <v>340</v>
      </c>
      <c r="C7" s="5" t="str">
        <f>"202150929211"</f>
        <v>202150929211</v>
      </c>
      <c r="D7" s="5" t="s">
        <v>345</v>
      </c>
      <c r="E7" s="10" t="s">
        <v>510</v>
      </c>
      <c r="F7" s="12">
        <v>72.8</v>
      </c>
      <c r="G7" s="2"/>
    </row>
    <row r="8" spans="1:7" ht="28.5" customHeight="1">
      <c r="A8" s="2">
        <v>6</v>
      </c>
      <c r="B8" s="3" t="s">
        <v>340</v>
      </c>
      <c r="C8" s="5" t="str">
        <f>"202150928130"</f>
        <v>202150928130</v>
      </c>
      <c r="D8" s="5" t="s">
        <v>346</v>
      </c>
      <c r="E8" s="10" t="s">
        <v>493</v>
      </c>
      <c r="F8" s="12">
        <v>73.8</v>
      </c>
      <c r="G8" s="2"/>
    </row>
    <row r="9" spans="1:7" ht="28.5" customHeight="1">
      <c r="A9" s="2">
        <v>7</v>
      </c>
      <c r="B9" s="3" t="s">
        <v>340</v>
      </c>
      <c r="C9" s="5" t="str">
        <f>"202150928108"</f>
        <v>202150928108</v>
      </c>
      <c r="D9" s="5" t="s">
        <v>347</v>
      </c>
      <c r="E9" s="8"/>
      <c r="F9" s="12"/>
      <c r="G9" s="14" t="s">
        <v>503</v>
      </c>
    </row>
    <row r="10" spans="1:7" ht="28.5" customHeight="1">
      <c r="A10" s="2">
        <v>8</v>
      </c>
      <c r="B10" s="3" t="s">
        <v>340</v>
      </c>
      <c r="C10" s="5" t="str">
        <f>"202150928816"</f>
        <v>202150928816</v>
      </c>
      <c r="D10" s="5" t="s">
        <v>348</v>
      </c>
      <c r="E10" s="10" t="s">
        <v>491</v>
      </c>
      <c r="F10" s="12">
        <v>77.2</v>
      </c>
      <c r="G10" s="2"/>
    </row>
    <row r="11" spans="1:7" ht="28.5" customHeight="1">
      <c r="A11" s="2">
        <v>9</v>
      </c>
      <c r="B11" s="3" t="s">
        <v>340</v>
      </c>
      <c r="C11" s="5" t="str">
        <f>"202150928223"</f>
        <v>202150928223</v>
      </c>
      <c r="D11" s="5" t="s">
        <v>349</v>
      </c>
      <c r="E11" s="10" t="s">
        <v>507</v>
      </c>
      <c r="F11" s="12">
        <v>79.2</v>
      </c>
      <c r="G11" s="2"/>
    </row>
    <row r="12" spans="1:7" ht="28.5" customHeight="1">
      <c r="A12" s="2">
        <v>10</v>
      </c>
      <c r="B12" s="3" t="s">
        <v>340</v>
      </c>
      <c r="C12" s="5" t="str">
        <f>"202150929021"</f>
        <v>202150929021</v>
      </c>
      <c r="D12" s="5" t="s">
        <v>350</v>
      </c>
      <c r="E12" s="10" t="s">
        <v>501</v>
      </c>
      <c r="F12" s="12">
        <v>65.4</v>
      </c>
      <c r="G12" s="2"/>
    </row>
    <row r="13" spans="1:7" ht="28.5" customHeight="1">
      <c r="A13" s="2">
        <v>11</v>
      </c>
      <c r="B13" s="3" t="s">
        <v>340</v>
      </c>
      <c r="C13" s="5" t="str">
        <f>"202150929107"</f>
        <v>202150929107</v>
      </c>
      <c r="D13" s="5" t="s">
        <v>351</v>
      </c>
      <c r="E13" s="10" t="s">
        <v>502</v>
      </c>
      <c r="F13" s="12">
        <v>80.6</v>
      </c>
      <c r="G13" s="2"/>
    </row>
    <row r="14" spans="1:7" ht="28.5" customHeight="1">
      <c r="A14" s="2">
        <v>12</v>
      </c>
      <c r="B14" s="3" t="s">
        <v>340</v>
      </c>
      <c r="C14" s="5" t="str">
        <f>"202150929008"</f>
        <v>202150929008</v>
      </c>
      <c r="D14" s="5" t="s">
        <v>352</v>
      </c>
      <c r="E14" s="10" t="s">
        <v>499</v>
      </c>
      <c r="F14" s="12">
        <v>70.4</v>
      </c>
      <c r="G14" s="2"/>
    </row>
    <row r="15" spans="1:7" ht="28.5" customHeight="1">
      <c r="A15" s="2">
        <v>13</v>
      </c>
      <c r="B15" s="3" t="s">
        <v>340</v>
      </c>
      <c r="C15" s="5" t="str">
        <f>"202150929309"</f>
        <v>202150929309</v>
      </c>
      <c r="D15" s="5" t="s">
        <v>353</v>
      </c>
      <c r="E15" s="10" t="s">
        <v>490</v>
      </c>
      <c r="F15" s="12">
        <v>72.4</v>
      </c>
      <c r="G15" s="2"/>
    </row>
    <row r="16" spans="1:7" ht="28.5" customHeight="1">
      <c r="A16" s="2">
        <v>14</v>
      </c>
      <c r="B16" s="3" t="s">
        <v>340</v>
      </c>
      <c r="C16" s="5" t="str">
        <f>"202150928313"</f>
        <v>202150928313</v>
      </c>
      <c r="D16" s="5" t="s">
        <v>354</v>
      </c>
      <c r="E16" s="10" t="s">
        <v>500</v>
      </c>
      <c r="F16" s="12">
        <v>68</v>
      </c>
      <c r="G16" s="2"/>
    </row>
    <row r="17" spans="1:7" ht="28.5" customHeight="1">
      <c r="A17" s="2">
        <v>15</v>
      </c>
      <c r="B17" s="3" t="s">
        <v>340</v>
      </c>
      <c r="C17" s="5" t="str">
        <f>"202150929111"</f>
        <v>202150929111</v>
      </c>
      <c r="D17" s="5" t="s">
        <v>355</v>
      </c>
      <c r="E17" s="10" t="s">
        <v>488</v>
      </c>
      <c r="F17" s="12">
        <v>86.8</v>
      </c>
      <c r="G17" s="2"/>
    </row>
    <row r="18" spans="1:7" ht="28.5" customHeight="1">
      <c r="A18" s="2">
        <v>16</v>
      </c>
      <c r="B18" s="3" t="s">
        <v>340</v>
      </c>
      <c r="C18" s="5" t="str">
        <f>"202150928919"</f>
        <v>202150928919</v>
      </c>
      <c r="D18" s="5" t="s">
        <v>356</v>
      </c>
      <c r="E18" s="10" t="s">
        <v>506</v>
      </c>
      <c r="F18" s="12">
        <v>80</v>
      </c>
      <c r="G18" s="2"/>
    </row>
    <row r="19" spans="1:7" ht="28.5" customHeight="1">
      <c r="A19" s="2">
        <v>17</v>
      </c>
      <c r="B19" s="3" t="s">
        <v>340</v>
      </c>
      <c r="C19" s="5" t="str">
        <f>"202150928422"</f>
        <v>202150928422</v>
      </c>
      <c r="D19" s="5" t="s">
        <v>357</v>
      </c>
      <c r="E19" s="10" t="s">
        <v>509</v>
      </c>
      <c r="F19" s="12">
        <v>72.8</v>
      </c>
      <c r="G19" s="2"/>
    </row>
    <row r="20" spans="1:7" ht="28.5" customHeight="1">
      <c r="A20" s="2">
        <v>18</v>
      </c>
      <c r="B20" s="3" t="s">
        <v>340</v>
      </c>
      <c r="C20" s="5" t="str">
        <f>"202150928703"</f>
        <v>202150928703</v>
      </c>
      <c r="D20" s="5" t="s">
        <v>358</v>
      </c>
      <c r="E20" s="10" t="s">
        <v>495</v>
      </c>
      <c r="F20" s="12">
        <v>82.6</v>
      </c>
      <c r="G20" s="2"/>
    </row>
    <row r="21" spans="1:7" ht="28.5" customHeight="1">
      <c r="A21" s="2">
        <v>19</v>
      </c>
      <c r="B21" s="3" t="s">
        <v>340</v>
      </c>
      <c r="C21" s="5" t="str">
        <f>"202150929313"</f>
        <v>202150929313</v>
      </c>
      <c r="D21" s="5" t="s">
        <v>359</v>
      </c>
      <c r="E21" s="10" t="s">
        <v>496</v>
      </c>
      <c r="F21" s="12">
        <v>76.2</v>
      </c>
      <c r="G21" s="2"/>
    </row>
    <row r="22" spans="1:7" ht="28.5" customHeight="1">
      <c r="A22" s="2">
        <v>20</v>
      </c>
      <c r="B22" s="3" t="s">
        <v>340</v>
      </c>
      <c r="C22" s="5" t="str">
        <f>"202150929210"</f>
        <v>202150929210</v>
      </c>
      <c r="D22" s="5" t="s">
        <v>360</v>
      </c>
      <c r="E22" s="10" t="s">
        <v>489</v>
      </c>
      <c r="F22" s="12">
        <v>69.6</v>
      </c>
      <c r="G22" s="2"/>
    </row>
    <row r="23" spans="1:7" ht="28.5" customHeight="1">
      <c r="A23" s="2">
        <v>21</v>
      </c>
      <c r="B23" s="3" t="s">
        <v>340</v>
      </c>
      <c r="C23" s="5" t="str">
        <f>"202150928501"</f>
        <v>202150928501</v>
      </c>
      <c r="D23" s="5" t="s">
        <v>361</v>
      </c>
      <c r="E23" s="10" t="s">
        <v>508</v>
      </c>
      <c r="F23" s="12">
        <v>69.8</v>
      </c>
      <c r="G23" s="2"/>
    </row>
    <row r="24" spans="1:7" ht="28.5" customHeight="1">
      <c r="A24" s="2">
        <v>22</v>
      </c>
      <c r="B24" s="3" t="s">
        <v>340</v>
      </c>
      <c r="C24" s="3" t="str">
        <f>"202150929128"</f>
        <v>202150929128</v>
      </c>
      <c r="D24" s="3" t="s">
        <v>362</v>
      </c>
      <c r="E24" s="10" t="s">
        <v>498</v>
      </c>
      <c r="F24" s="12">
        <v>83.2</v>
      </c>
      <c r="G24" s="4"/>
    </row>
  </sheetData>
  <sheetProtection password="EEA7" sheet="1" selectLockedCells="1" selectUnlockedCells="1"/>
  <mergeCells count="1">
    <mergeCell ref="A1:G1"/>
  </mergeCells>
  <printOptions horizontalCentered="1"/>
  <pageMargins left="0.19652777777777777" right="0.19652777777777777" top="0.2361111111111111" bottom="0.19652777777777777" header="0.275" footer="0.11805555555555555"/>
  <pageSetup fitToHeight="0" fitToWidth="1" horizontalDpi="600" verticalDpi="600" orientation="portrait" paperSize="9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1">
      <pane ySplit="2" topLeftCell="A18" activePane="bottomLeft" state="frozen"/>
      <selection pane="topLeft" activeCell="A1" sqref="A1"/>
      <selection pane="bottomLeft" activeCell="K6" sqref="K6"/>
    </sheetView>
  </sheetViews>
  <sheetFormatPr defaultColWidth="9.00390625" defaultRowHeight="30" customHeight="1"/>
  <cols>
    <col min="1" max="1" width="6.8515625" style="0" customWidth="1"/>
    <col min="2" max="2" width="30.7109375" style="0" customWidth="1"/>
    <col min="3" max="3" width="14.28125" style="0" customWidth="1"/>
    <col min="4" max="4" width="12.421875" style="0" customWidth="1"/>
    <col min="5" max="5" width="14.00390625" style="9" customWidth="1"/>
    <col min="6" max="6" width="14.421875" style="13" customWidth="1"/>
    <col min="7" max="7" width="9.28125" style="0" customWidth="1"/>
  </cols>
  <sheetData>
    <row r="1" spans="1:7" ht="90" customHeight="1">
      <c r="A1" s="29" t="s">
        <v>363</v>
      </c>
      <c r="B1" s="29"/>
      <c r="C1" s="29"/>
      <c r="D1" s="29"/>
      <c r="E1" s="29"/>
      <c r="F1" s="29"/>
      <c r="G1" s="29"/>
    </row>
    <row r="2" spans="1:7" s="6" customFormat="1" ht="30" customHeight="1">
      <c r="A2" s="1" t="s">
        <v>1</v>
      </c>
      <c r="B2" s="1" t="s">
        <v>2</v>
      </c>
      <c r="C2" s="1" t="s">
        <v>3</v>
      </c>
      <c r="D2" s="1" t="s">
        <v>4</v>
      </c>
      <c r="E2" s="7" t="s">
        <v>6</v>
      </c>
      <c r="F2" s="11" t="s">
        <v>7</v>
      </c>
      <c r="G2" s="1" t="s">
        <v>8</v>
      </c>
    </row>
    <row r="3" spans="1:7" ht="27.75" customHeight="1">
      <c r="A3" s="2">
        <v>1</v>
      </c>
      <c r="B3" s="3" t="s">
        <v>364</v>
      </c>
      <c r="C3" s="3" t="str">
        <f>"202150917825"</f>
        <v>202150917825</v>
      </c>
      <c r="D3" s="3" t="s">
        <v>365</v>
      </c>
      <c r="E3" s="10" t="s">
        <v>500</v>
      </c>
      <c r="F3" s="12">
        <v>76.9</v>
      </c>
      <c r="G3" s="2"/>
    </row>
    <row r="4" spans="1:7" ht="27.75" customHeight="1">
      <c r="A4" s="2">
        <v>2</v>
      </c>
      <c r="B4" s="3" t="s">
        <v>364</v>
      </c>
      <c r="C4" s="3" t="str">
        <f>"202150918018"</f>
        <v>202150918018</v>
      </c>
      <c r="D4" s="3" t="s">
        <v>366</v>
      </c>
      <c r="E4" s="10" t="s">
        <v>489</v>
      </c>
      <c r="F4" s="12">
        <v>71.42</v>
      </c>
      <c r="G4" s="2"/>
    </row>
    <row r="5" spans="1:7" ht="27.75" customHeight="1">
      <c r="A5" s="2">
        <v>3</v>
      </c>
      <c r="B5" s="3" t="s">
        <v>364</v>
      </c>
      <c r="C5" s="3" t="str">
        <f>"202150918424"</f>
        <v>202150918424</v>
      </c>
      <c r="D5" s="3" t="s">
        <v>367</v>
      </c>
      <c r="E5" s="10" t="s">
        <v>508</v>
      </c>
      <c r="F5" s="12">
        <v>74.86</v>
      </c>
      <c r="G5" s="2"/>
    </row>
    <row r="6" spans="1:7" ht="27.75" customHeight="1">
      <c r="A6" s="2">
        <v>4</v>
      </c>
      <c r="B6" s="3" t="s">
        <v>364</v>
      </c>
      <c r="C6" s="3" t="str">
        <f>"202150918113"</f>
        <v>202150918113</v>
      </c>
      <c r="D6" s="3" t="s">
        <v>368</v>
      </c>
      <c r="E6" s="10" t="s">
        <v>495</v>
      </c>
      <c r="F6" s="12">
        <v>74.98</v>
      </c>
      <c r="G6" s="2"/>
    </row>
    <row r="7" spans="1:7" ht="27.75" customHeight="1">
      <c r="A7" s="2">
        <v>5</v>
      </c>
      <c r="B7" s="3" t="s">
        <v>364</v>
      </c>
      <c r="C7" s="3" t="str">
        <f>"202150917703"</f>
        <v>202150917703</v>
      </c>
      <c r="D7" s="3" t="s">
        <v>369</v>
      </c>
      <c r="E7" s="10" t="s">
        <v>502</v>
      </c>
      <c r="F7" s="12">
        <v>79.96</v>
      </c>
      <c r="G7" s="2"/>
    </row>
    <row r="8" spans="1:7" ht="27.75" customHeight="1">
      <c r="A8" s="2">
        <v>6</v>
      </c>
      <c r="B8" s="3" t="s">
        <v>364</v>
      </c>
      <c r="C8" s="3" t="str">
        <f>"202150918627"</f>
        <v>202150918627</v>
      </c>
      <c r="D8" s="3" t="s">
        <v>370</v>
      </c>
      <c r="E8" s="8"/>
      <c r="F8" s="12"/>
      <c r="G8" s="14" t="s">
        <v>503</v>
      </c>
    </row>
    <row r="9" spans="1:7" ht="27.75" customHeight="1">
      <c r="A9" s="2">
        <v>7</v>
      </c>
      <c r="B9" s="3" t="s">
        <v>364</v>
      </c>
      <c r="C9" s="3" t="str">
        <f>"202150918809"</f>
        <v>202150918809</v>
      </c>
      <c r="D9" s="3" t="s">
        <v>371</v>
      </c>
      <c r="E9" s="10" t="s">
        <v>501</v>
      </c>
      <c r="F9" s="12">
        <v>73.04</v>
      </c>
      <c r="G9" s="2"/>
    </row>
    <row r="10" spans="1:7" ht="27.75" customHeight="1">
      <c r="A10" s="2">
        <v>8</v>
      </c>
      <c r="B10" s="3" t="s">
        <v>364</v>
      </c>
      <c r="C10" s="3" t="str">
        <f>"202150917822"</f>
        <v>202150917822</v>
      </c>
      <c r="D10" s="3" t="s">
        <v>372</v>
      </c>
      <c r="E10" s="10" t="s">
        <v>494</v>
      </c>
      <c r="F10" s="12">
        <v>72.2</v>
      </c>
      <c r="G10" s="2"/>
    </row>
    <row r="11" spans="1:7" ht="27.75" customHeight="1">
      <c r="A11" s="2">
        <v>9</v>
      </c>
      <c r="B11" s="3" t="s">
        <v>364</v>
      </c>
      <c r="C11" s="3" t="str">
        <f>"202150918318"</f>
        <v>202150918318</v>
      </c>
      <c r="D11" s="3" t="s">
        <v>373</v>
      </c>
      <c r="E11" s="10" t="s">
        <v>506</v>
      </c>
      <c r="F11" s="12">
        <v>77.9</v>
      </c>
      <c r="G11" s="2"/>
    </row>
    <row r="12" spans="1:7" ht="27.75" customHeight="1">
      <c r="A12" s="2">
        <v>10</v>
      </c>
      <c r="B12" s="3" t="s">
        <v>364</v>
      </c>
      <c r="C12" s="3" t="str">
        <f>"202150918012"</f>
        <v>202150918012</v>
      </c>
      <c r="D12" s="3" t="s">
        <v>374</v>
      </c>
      <c r="E12" s="10" t="s">
        <v>505</v>
      </c>
      <c r="F12" s="12">
        <v>70</v>
      </c>
      <c r="G12" s="2"/>
    </row>
    <row r="13" spans="1:7" ht="27.75" customHeight="1">
      <c r="A13" s="2">
        <v>11</v>
      </c>
      <c r="B13" s="3" t="s">
        <v>364</v>
      </c>
      <c r="C13" s="3" t="str">
        <f>"202150917626"</f>
        <v>202150917626</v>
      </c>
      <c r="D13" s="3" t="s">
        <v>375</v>
      </c>
      <c r="E13" s="10" t="s">
        <v>496</v>
      </c>
      <c r="F13" s="12">
        <v>81.66</v>
      </c>
      <c r="G13" s="2"/>
    </row>
    <row r="14" spans="1:7" ht="27.75" customHeight="1">
      <c r="A14" s="2">
        <v>12</v>
      </c>
      <c r="B14" s="3" t="s">
        <v>364</v>
      </c>
      <c r="C14" s="3" t="str">
        <f>"202150918330"</f>
        <v>202150918330</v>
      </c>
      <c r="D14" s="3" t="s">
        <v>376</v>
      </c>
      <c r="E14" s="10" t="s">
        <v>507</v>
      </c>
      <c r="F14" s="12">
        <v>69.86</v>
      </c>
      <c r="G14" s="2"/>
    </row>
    <row r="15" spans="1:7" ht="27.75" customHeight="1">
      <c r="A15" s="2">
        <v>13</v>
      </c>
      <c r="B15" s="3" t="s">
        <v>364</v>
      </c>
      <c r="C15" s="3" t="str">
        <f>"202150918530"</f>
        <v>202150918530</v>
      </c>
      <c r="D15" s="3" t="s">
        <v>377</v>
      </c>
      <c r="E15" s="10" t="s">
        <v>509</v>
      </c>
      <c r="F15" s="12">
        <v>73.24</v>
      </c>
      <c r="G15" s="2"/>
    </row>
    <row r="16" spans="1:7" ht="27.75" customHeight="1">
      <c r="A16" s="2">
        <v>14</v>
      </c>
      <c r="B16" s="3" t="s">
        <v>364</v>
      </c>
      <c r="C16" s="3" t="str">
        <f>"202150917928"</f>
        <v>202150917928</v>
      </c>
      <c r="D16" s="3" t="s">
        <v>378</v>
      </c>
      <c r="E16" s="10" t="s">
        <v>510</v>
      </c>
      <c r="F16" s="12">
        <v>72.14</v>
      </c>
      <c r="G16" s="2"/>
    </row>
    <row r="17" spans="1:7" ht="27.75" customHeight="1">
      <c r="A17" s="2">
        <v>15</v>
      </c>
      <c r="B17" s="3" t="s">
        <v>364</v>
      </c>
      <c r="C17" s="3" t="str">
        <f>"202150918220"</f>
        <v>202150918220</v>
      </c>
      <c r="D17" s="3" t="s">
        <v>379</v>
      </c>
      <c r="E17" s="10" t="s">
        <v>497</v>
      </c>
      <c r="F17" s="12">
        <v>65.08</v>
      </c>
      <c r="G17" s="2"/>
    </row>
    <row r="18" spans="1:7" ht="27.75" customHeight="1">
      <c r="A18" s="2">
        <v>16</v>
      </c>
      <c r="B18" s="3" t="s">
        <v>364</v>
      </c>
      <c r="C18" s="3" t="str">
        <f>"202150918228"</f>
        <v>202150918228</v>
      </c>
      <c r="D18" s="3" t="s">
        <v>380</v>
      </c>
      <c r="E18" s="10" t="s">
        <v>493</v>
      </c>
      <c r="F18" s="12">
        <v>86.18</v>
      </c>
      <c r="G18" s="2"/>
    </row>
    <row r="19" spans="1:7" ht="27.75" customHeight="1">
      <c r="A19" s="2">
        <v>17</v>
      </c>
      <c r="B19" s="3" t="s">
        <v>364</v>
      </c>
      <c r="C19" s="3" t="str">
        <f>"202150918019"</f>
        <v>202150918019</v>
      </c>
      <c r="D19" s="3" t="s">
        <v>381</v>
      </c>
      <c r="E19" s="10" t="s">
        <v>498</v>
      </c>
      <c r="F19" s="12">
        <v>80.48</v>
      </c>
      <c r="G19" s="2"/>
    </row>
    <row r="20" spans="1:7" ht="27.75" customHeight="1">
      <c r="A20" s="2">
        <v>18</v>
      </c>
      <c r="B20" s="3" t="s">
        <v>364</v>
      </c>
      <c r="C20" s="3" t="str">
        <f>"202150918822"</f>
        <v>202150918822</v>
      </c>
      <c r="D20" s="3" t="s">
        <v>382</v>
      </c>
      <c r="E20" s="10" t="s">
        <v>511</v>
      </c>
      <c r="F20" s="12">
        <v>78.74</v>
      </c>
      <c r="G20" s="2"/>
    </row>
    <row r="21" spans="1:7" ht="27.75" customHeight="1">
      <c r="A21" s="2">
        <v>19</v>
      </c>
      <c r="B21" s="3" t="s">
        <v>364</v>
      </c>
      <c r="C21" s="3" t="str">
        <f>"202150918122"</f>
        <v>202150918122</v>
      </c>
      <c r="D21" s="3" t="s">
        <v>383</v>
      </c>
      <c r="E21" s="10" t="s">
        <v>490</v>
      </c>
      <c r="F21" s="12">
        <v>68.52</v>
      </c>
      <c r="G21" s="2"/>
    </row>
    <row r="22" spans="1:7" ht="27.75" customHeight="1">
      <c r="A22" s="2">
        <v>20</v>
      </c>
      <c r="B22" s="3" t="s">
        <v>364</v>
      </c>
      <c r="C22" s="3" t="str">
        <f>"202150918313"</f>
        <v>202150918313</v>
      </c>
      <c r="D22" s="3" t="s">
        <v>384</v>
      </c>
      <c r="E22" s="10" t="s">
        <v>491</v>
      </c>
      <c r="F22" s="12">
        <v>64.14</v>
      </c>
      <c r="G22" s="2"/>
    </row>
    <row r="23" spans="1:7" ht="27.75" customHeight="1">
      <c r="A23" s="2">
        <v>21</v>
      </c>
      <c r="B23" s="3" t="s">
        <v>364</v>
      </c>
      <c r="C23" s="3" t="str">
        <f>"202150917714"</f>
        <v>202150917714</v>
      </c>
      <c r="D23" s="3" t="s">
        <v>385</v>
      </c>
      <c r="E23" s="10" t="s">
        <v>499</v>
      </c>
      <c r="F23" s="12">
        <v>71.6</v>
      </c>
      <c r="G23" s="2"/>
    </row>
    <row r="24" spans="1:7" ht="27.75" customHeight="1">
      <c r="A24" s="2">
        <v>22</v>
      </c>
      <c r="B24" s="3" t="s">
        <v>364</v>
      </c>
      <c r="C24" s="3" t="str">
        <f>"202150918209"</f>
        <v>202150918209</v>
      </c>
      <c r="D24" s="15" t="s">
        <v>513</v>
      </c>
      <c r="E24" s="10" t="s">
        <v>492</v>
      </c>
      <c r="F24" s="12">
        <v>70.7</v>
      </c>
      <c r="G24" s="2"/>
    </row>
    <row r="25" spans="1:7" ht="27.75" customHeight="1">
      <c r="A25" s="2">
        <v>23</v>
      </c>
      <c r="B25" s="3" t="s">
        <v>364</v>
      </c>
      <c r="C25" s="3" t="str">
        <f>"202150918528"</f>
        <v>202150918528</v>
      </c>
      <c r="D25" s="15" t="s">
        <v>512</v>
      </c>
      <c r="E25" s="8"/>
      <c r="F25" s="12"/>
      <c r="G25" s="14" t="s">
        <v>503</v>
      </c>
    </row>
  </sheetData>
  <sheetProtection password="EEA7" sheet="1" objects="1" selectLockedCells="1" selectUnlockedCells="1"/>
  <mergeCells count="1">
    <mergeCell ref="A1:G1"/>
  </mergeCells>
  <printOptions horizontalCentered="1"/>
  <pageMargins left="0.19652777777777777" right="0.19652777777777777" top="0.11805555555555555" bottom="0.39305555555555555" header="0.5" footer="0.11805555555555555"/>
  <pageSetup fitToHeight="0" fitToWidth="1" horizontalDpi="600" verticalDpi="600" orientation="portrait" paperSize="9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1">
      <pane ySplit="2" topLeftCell="A3" activePane="bottomLeft" state="frozen"/>
      <selection pane="topLeft" activeCell="A1" sqref="A1"/>
      <selection pane="bottomLeft" activeCell="M6" sqref="M6"/>
    </sheetView>
  </sheetViews>
  <sheetFormatPr defaultColWidth="9.00390625" defaultRowHeight="30" customHeight="1"/>
  <cols>
    <col min="1" max="1" width="6.8515625" style="0" customWidth="1"/>
    <col min="2" max="2" width="28.00390625" style="0" customWidth="1"/>
    <col min="3" max="3" width="14.28125" style="0" customWidth="1"/>
    <col min="4" max="4" width="12.421875" style="0" customWidth="1"/>
    <col min="5" max="5" width="14.00390625" style="9" customWidth="1"/>
    <col min="6" max="6" width="17.00390625" style="13" customWidth="1"/>
    <col min="7" max="7" width="9.28125" style="0" customWidth="1"/>
  </cols>
  <sheetData>
    <row r="1" spans="1:7" ht="90" customHeight="1">
      <c r="A1" s="29" t="s">
        <v>386</v>
      </c>
      <c r="B1" s="29"/>
      <c r="C1" s="29"/>
      <c r="D1" s="29"/>
      <c r="E1" s="29"/>
      <c r="F1" s="29"/>
      <c r="G1" s="29"/>
    </row>
    <row r="2" spans="1:7" s="6" customFormat="1" ht="30" customHeight="1">
      <c r="A2" s="1" t="s">
        <v>1</v>
      </c>
      <c r="B2" s="1" t="s">
        <v>2</v>
      </c>
      <c r="C2" s="1" t="s">
        <v>3</v>
      </c>
      <c r="D2" s="1" t="s">
        <v>4</v>
      </c>
      <c r="E2" s="7" t="s">
        <v>6</v>
      </c>
      <c r="F2" s="11" t="s">
        <v>7</v>
      </c>
      <c r="G2" s="1" t="s">
        <v>8</v>
      </c>
    </row>
    <row r="3" spans="1:7" ht="27" customHeight="1">
      <c r="A3" s="2">
        <v>1</v>
      </c>
      <c r="B3" s="3" t="s">
        <v>387</v>
      </c>
      <c r="C3" s="3" t="str">
        <f>"202150929607"</f>
        <v>202150929607</v>
      </c>
      <c r="D3" s="3" t="s">
        <v>388</v>
      </c>
      <c r="E3" s="10" t="s">
        <v>504</v>
      </c>
      <c r="F3" s="12">
        <v>79</v>
      </c>
      <c r="G3" s="2"/>
    </row>
    <row r="4" spans="1:7" ht="27" customHeight="1">
      <c r="A4" s="2">
        <v>2</v>
      </c>
      <c r="B4" s="3" t="s">
        <v>387</v>
      </c>
      <c r="C4" s="3" t="str">
        <f>"202150929613"</f>
        <v>202150929613</v>
      </c>
      <c r="D4" s="3" t="s">
        <v>389</v>
      </c>
      <c r="E4" s="10" t="s">
        <v>488</v>
      </c>
      <c r="F4" s="12">
        <v>80.4</v>
      </c>
      <c r="G4" s="2"/>
    </row>
    <row r="5" spans="1:7" ht="27" customHeight="1">
      <c r="A5" s="2">
        <v>3</v>
      </c>
      <c r="B5" s="3" t="s">
        <v>387</v>
      </c>
      <c r="C5" s="3" t="str">
        <f>"202150929418"</f>
        <v>202150929418</v>
      </c>
      <c r="D5" s="3" t="s">
        <v>390</v>
      </c>
      <c r="E5" s="10" t="s">
        <v>500</v>
      </c>
      <c r="F5" s="12">
        <v>78.4</v>
      </c>
      <c r="G5" s="2"/>
    </row>
    <row r="6" spans="1:7" ht="27" customHeight="1">
      <c r="A6" s="2">
        <v>4</v>
      </c>
      <c r="B6" s="3" t="s">
        <v>387</v>
      </c>
      <c r="C6" s="3" t="str">
        <f>"202150929624"</f>
        <v>202150929624</v>
      </c>
      <c r="D6" s="3" t="s">
        <v>391</v>
      </c>
      <c r="E6" s="10" t="s">
        <v>495</v>
      </c>
      <c r="F6" s="12">
        <v>87.2</v>
      </c>
      <c r="G6" s="2"/>
    </row>
    <row r="7" spans="1:7" ht="27" customHeight="1">
      <c r="A7" s="2">
        <v>5</v>
      </c>
      <c r="B7" s="3" t="s">
        <v>387</v>
      </c>
      <c r="C7" s="3" t="str">
        <f>"202150929708"</f>
        <v>202150929708</v>
      </c>
      <c r="D7" s="3" t="s">
        <v>392</v>
      </c>
      <c r="E7" s="10" t="s">
        <v>515</v>
      </c>
      <c r="F7" s="12">
        <v>73.8</v>
      </c>
      <c r="G7" s="2"/>
    </row>
    <row r="8" spans="1:7" ht="27" customHeight="1">
      <c r="A8" s="2">
        <v>6</v>
      </c>
      <c r="B8" s="3" t="s">
        <v>387</v>
      </c>
      <c r="C8" s="3" t="str">
        <f>"202150929404"</f>
        <v>202150929404</v>
      </c>
      <c r="D8" s="3" t="s">
        <v>393</v>
      </c>
      <c r="E8" s="10" t="s">
        <v>509</v>
      </c>
      <c r="F8" s="12">
        <v>80</v>
      </c>
      <c r="G8" s="2"/>
    </row>
    <row r="9" spans="1:7" ht="27" customHeight="1">
      <c r="A9" s="2">
        <v>7</v>
      </c>
      <c r="B9" s="3" t="s">
        <v>387</v>
      </c>
      <c r="C9" s="3" t="str">
        <f>"202150929401"</f>
        <v>202150929401</v>
      </c>
      <c r="D9" s="3" t="s">
        <v>394</v>
      </c>
      <c r="E9" s="10" t="s">
        <v>508</v>
      </c>
      <c r="F9" s="12">
        <v>75.8</v>
      </c>
      <c r="G9" s="2"/>
    </row>
    <row r="10" spans="1:7" ht="27" customHeight="1">
      <c r="A10" s="2">
        <v>8</v>
      </c>
      <c r="B10" s="3" t="s">
        <v>387</v>
      </c>
      <c r="C10" s="3" t="str">
        <f>"202150929516"</f>
        <v>202150929516</v>
      </c>
      <c r="D10" s="3" t="s">
        <v>395</v>
      </c>
      <c r="E10" s="10" t="s">
        <v>507</v>
      </c>
      <c r="F10" s="12">
        <v>79</v>
      </c>
      <c r="G10" s="2"/>
    </row>
    <row r="11" spans="1:7" ht="27" customHeight="1">
      <c r="A11" s="2">
        <v>9</v>
      </c>
      <c r="B11" s="3" t="s">
        <v>387</v>
      </c>
      <c r="C11" s="3" t="str">
        <f>"202150929527"</f>
        <v>202150929527</v>
      </c>
      <c r="D11" s="3" t="s">
        <v>396</v>
      </c>
      <c r="E11" s="10" t="s">
        <v>505</v>
      </c>
      <c r="F11" s="12">
        <v>74.6</v>
      </c>
      <c r="G11" s="2"/>
    </row>
    <row r="12" spans="1:7" ht="27" customHeight="1">
      <c r="A12" s="2">
        <v>10</v>
      </c>
      <c r="B12" s="3" t="s">
        <v>387</v>
      </c>
      <c r="C12" s="3" t="str">
        <f>"202150929716"</f>
        <v>202150929716</v>
      </c>
      <c r="D12" s="3" t="s">
        <v>397</v>
      </c>
      <c r="E12" s="10" t="s">
        <v>496</v>
      </c>
      <c r="F12" s="12">
        <v>80.2</v>
      </c>
      <c r="G12" s="2"/>
    </row>
    <row r="13" spans="1:7" ht="27" customHeight="1">
      <c r="A13" s="2">
        <v>11</v>
      </c>
      <c r="B13" s="3" t="s">
        <v>387</v>
      </c>
      <c r="C13" s="3" t="str">
        <f>"202150929406"</f>
        <v>202150929406</v>
      </c>
      <c r="D13" s="3" t="s">
        <v>398</v>
      </c>
      <c r="E13" s="10" t="s">
        <v>492</v>
      </c>
      <c r="F13" s="12">
        <v>67.4</v>
      </c>
      <c r="G13" s="2"/>
    </row>
    <row r="14" spans="1:7" ht="27" customHeight="1">
      <c r="A14" s="2">
        <v>12</v>
      </c>
      <c r="B14" s="3" t="s">
        <v>387</v>
      </c>
      <c r="C14" s="3" t="str">
        <f>"202150929508"</f>
        <v>202150929508</v>
      </c>
      <c r="D14" s="3" t="s">
        <v>399</v>
      </c>
      <c r="E14" s="10" t="s">
        <v>510</v>
      </c>
      <c r="F14" s="12">
        <v>76.7</v>
      </c>
      <c r="G14" s="2"/>
    </row>
    <row r="15" spans="1:7" ht="27" customHeight="1">
      <c r="A15" s="2">
        <v>13</v>
      </c>
      <c r="B15" s="3" t="s">
        <v>387</v>
      </c>
      <c r="C15" s="3" t="str">
        <f>"202150929517"</f>
        <v>202150929517</v>
      </c>
      <c r="D15" s="3" t="s">
        <v>400</v>
      </c>
      <c r="E15" s="10" t="s">
        <v>502</v>
      </c>
      <c r="F15" s="12">
        <v>67.6</v>
      </c>
      <c r="G15" s="2"/>
    </row>
    <row r="16" spans="1:7" ht="27" customHeight="1">
      <c r="A16" s="2">
        <v>14</v>
      </c>
      <c r="B16" s="3" t="s">
        <v>387</v>
      </c>
      <c r="C16" s="3" t="str">
        <f>"202150929609"</f>
        <v>202150929609</v>
      </c>
      <c r="D16" s="3" t="s">
        <v>401</v>
      </c>
      <c r="E16" s="10" t="s">
        <v>491</v>
      </c>
      <c r="F16" s="12">
        <v>69.2</v>
      </c>
      <c r="G16" s="2"/>
    </row>
    <row r="17" spans="1:7" ht="27" customHeight="1">
      <c r="A17" s="2">
        <v>15</v>
      </c>
      <c r="B17" s="3" t="s">
        <v>387</v>
      </c>
      <c r="C17" s="3" t="str">
        <f>"202150929407"</f>
        <v>202150929407</v>
      </c>
      <c r="D17" s="3" t="s">
        <v>402</v>
      </c>
      <c r="E17" s="10" t="s">
        <v>498</v>
      </c>
      <c r="F17" s="12">
        <v>71.4</v>
      </c>
      <c r="G17" s="2"/>
    </row>
    <row r="18" spans="1:7" ht="27" customHeight="1">
      <c r="A18" s="2">
        <v>16</v>
      </c>
      <c r="B18" s="3" t="s">
        <v>387</v>
      </c>
      <c r="C18" s="3" t="str">
        <f>"202150929426"</f>
        <v>202150929426</v>
      </c>
      <c r="D18" s="3" t="s">
        <v>403</v>
      </c>
      <c r="E18" s="10" t="s">
        <v>494</v>
      </c>
      <c r="F18" s="12">
        <v>71</v>
      </c>
      <c r="G18" s="2"/>
    </row>
    <row r="19" spans="1:7" ht="27" customHeight="1">
      <c r="A19" s="2">
        <v>17</v>
      </c>
      <c r="B19" s="3" t="s">
        <v>387</v>
      </c>
      <c r="C19" s="3" t="str">
        <f>"202150929501"</f>
        <v>202150929501</v>
      </c>
      <c r="D19" s="3" t="s">
        <v>404</v>
      </c>
      <c r="E19" s="10" t="s">
        <v>499</v>
      </c>
      <c r="F19" s="12">
        <v>85.4</v>
      </c>
      <c r="G19" s="2"/>
    </row>
    <row r="20" spans="1:7" ht="27" customHeight="1">
      <c r="A20" s="2">
        <v>18</v>
      </c>
      <c r="B20" s="3" t="s">
        <v>387</v>
      </c>
      <c r="C20" s="3" t="str">
        <f>"202150929421"</f>
        <v>202150929421</v>
      </c>
      <c r="D20" s="3" t="s">
        <v>405</v>
      </c>
      <c r="E20" s="8"/>
      <c r="F20" s="12"/>
      <c r="G20" s="14" t="s">
        <v>503</v>
      </c>
    </row>
    <row r="21" spans="1:7" ht="27" customHeight="1">
      <c r="A21" s="2">
        <v>19</v>
      </c>
      <c r="B21" s="3" t="s">
        <v>387</v>
      </c>
      <c r="C21" s="3" t="str">
        <f>"202150929713"</f>
        <v>202150929713</v>
      </c>
      <c r="D21" s="3" t="s">
        <v>406</v>
      </c>
      <c r="E21" s="10" t="s">
        <v>493</v>
      </c>
      <c r="F21" s="12">
        <v>72</v>
      </c>
      <c r="G21" s="2"/>
    </row>
    <row r="22" spans="1:7" ht="27" customHeight="1">
      <c r="A22" s="2">
        <v>20</v>
      </c>
      <c r="B22" s="3" t="s">
        <v>387</v>
      </c>
      <c r="C22" s="3" t="str">
        <f>"202150929606"</f>
        <v>202150929606</v>
      </c>
      <c r="D22" s="3" t="s">
        <v>407</v>
      </c>
      <c r="E22" s="10" t="s">
        <v>497</v>
      </c>
      <c r="F22" s="12">
        <v>74.4</v>
      </c>
      <c r="G22" s="2"/>
    </row>
    <row r="23" spans="1:7" ht="27" customHeight="1">
      <c r="A23" s="2">
        <v>21</v>
      </c>
      <c r="B23" s="3" t="s">
        <v>387</v>
      </c>
      <c r="C23" s="3" t="str">
        <f>"202150929429"</f>
        <v>202150929429</v>
      </c>
      <c r="D23" s="3" t="s">
        <v>408</v>
      </c>
      <c r="E23" s="10" t="s">
        <v>489</v>
      </c>
      <c r="F23" s="12">
        <v>73.4</v>
      </c>
      <c r="G23" s="4"/>
    </row>
    <row r="24" spans="1:7" ht="27" customHeight="1">
      <c r="A24" s="2">
        <v>22</v>
      </c>
      <c r="B24" s="3" t="s">
        <v>387</v>
      </c>
      <c r="C24" s="3" t="str">
        <f>"202150929512"</f>
        <v>202150929512</v>
      </c>
      <c r="D24" s="3" t="s">
        <v>409</v>
      </c>
      <c r="E24" s="8"/>
      <c r="F24" s="12"/>
      <c r="G24" s="14" t="s">
        <v>503</v>
      </c>
    </row>
    <row r="25" spans="1:7" ht="27" customHeight="1">
      <c r="A25" s="2">
        <v>23</v>
      </c>
      <c r="B25" s="3" t="s">
        <v>387</v>
      </c>
      <c r="C25" s="3" t="str">
        <f>"202150929719"</f>
        <v>202150929719</v>
      </c>
      <c r="D25" s="3" t="s">
        <v>410</v>
      </c>
      <c r="E25" s="10" t="s">
        <v>506</v>
      </c>
      <c r="F25" s="12">
        <v>82.6</v>
      </c>
      <c r="G25" s="4"/>
    </row>
  </sheetData>
  <sheetProtection password="EEA7" sheet="1" selectLockedCells="1" selectUnlockedCells="1"/>
  <mergeCells count="1">
    <mergeCell ref="A1:G1"/>
  </mergeCells>
  <printOptions horizontalCentered="1"/>
  <pageMargins left="0.19652777777777777" right="0.19652777777777777" top="0" bottom="0.39305555555555555" header="0.15694444444444444" footer="0.11805555555555555"/>
  <pageSetup fitToHeight="0" fitToWidth="1" horizontalDpi="600" verticalDpi="600" orientation="portrait" paperSize="9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workbookViewId="0" topLeftCell="A1">
      <pane ySplit="2" topLeftCell="A18" activePane="bottomLeft" state="frozen"/>
      <selection pane="topLeft" activeCell="A1" sqref="A1"/>
      <selection pane="bottomLeft" activeCell="I7" sqref="I7"/>
    </sheetView>
  </sheetViews>
  <sheetFormatPr defaultColWidth="9.00390625" defaultRowHeight="30" customHeight="1"/>
  <cols>
    <col min="1" max="1" width="6.8515625" style="0" customWidth="1"/>
    <col min="2" max="2" width="29.28125" style="0" customWidth="1"/>
    <col min="3" max="3" width="14.28125" style="0" customWidth="1"/>
    <col min="4" max="4" width="12.421875" style="0" customWidth="1"/>
    <col min="5" max="5" width="14.00390625" style="9" customWidth="1"/>
    <col min="6" max="6" width="16.57421875" style="13" customWidth="1"/>
    <col min="7" max="7" width="8.421875" style="0" customWidth="1"/>
  </cols>
  <sheetData>
    <row r="1" spans="1:7" ht="84" customHeight="1">
      <c r="A1" s="29" t="s">
        <v>411</v>
      </c>
      <c r="B1" s="29"/>
      <c r="C1" s="29"/>
      <c r="D1" s="29"/>
      <c r="E1" s="29"/>
      <c r="F1" s="29"/>
      <c r="G1" s="29"/>
    </row>
    <row r="2" spans="1:7" s="6" customFormat="1" ht="30" customHeight="1">
      <c r="A2" s="1" t="s">
        <v>1</v>
      </c>
      <c r="B2" s="1" t="s">
        <v>2</v>
      </c>
      <c r="C2" s="1" t="s">
        <v>3</v>
      </c>
      <c r="D2" s="1" t="s">
        <v>4</v>
      </c>
      <c r="E2" s="7" t="s">
        <v>6</v>
      </c>
      <c r="F2" s="11" t="s">
        <v>7</v>
      </c>
      <c r="G2" s="1" t="s">
        <v>8</v>
      </c>
    </row>
    <row r="3" spans="1:7" ht="24" customHeight="1">
      <c r="A3" s="2">
        <v>1</v>
      </c>
      <c r="B3" s="3" t="s">
        <v>412</v>
      </c>
      <c r="C3" s="3" t="str">
        <f>"202150930223"</f>
        <v>202150930223</v>
      </c>
      <c r="D3" s="3" t="s">
        <v>413</v>
      </c>
      <c r="E3" s="16" t="s">
        <v>516</v>
      </c>
      <c r="F3" s="12">
        <v>76.6</v>
      </c>
      <c r="G3" s="2"/>
    </row>
    <row r="4" spans="1:7" ht="24" customHeight="1">
      <c r="A4" s="2">
        <v>2</v>
      </c>
      <c r="B4" s="3" t="s">
        <v>412</v>
      </c>
      <c r="C4" s="3" t="str">
        <f>"202150930422"</f>
        <v>202150930422</v>
      </c>
      <c r="D4" s="3" t="s">
        <v>414</v>
      </c>
      <c r="E4" s="16" t="s">
        <v>517</v>
      </c>
      <c r="F4" s="12">
        <v>78.2</v>
      </c>
      <c r="G4" s="2"/>
    </row>
    <row r="5" spans="1:7" ht="24" customHeight="1">
      <c r="A5" s="2">
        <v>3</v>
      </c>
      <c r="B5" s="3" t="s">
        <v>412</v>
      </c>
      <c r="C5" s="3" t="str">
        <f>"202150930225"</f>
        <v>202150930225</v>
      </c>
      <c r="D5" s="3" t="s">
        <v>415</v>
      </c>
      <c r="E5" s="16" t="s">
        <v>518</v>
      </c>
      <c r="F5" s="12">
        <v>76.4</v>
      </c>
      <c r="G5" s="2"/>
    </row>
    <row r="6" spans="1:7" ht="24" customHeight="1">
      <c r="A6" s="2">
        <v>4</v>
      </c>
      <c r="B6" s="3" t="s">
        <v>412</v>
      </c>
      <c r="C6" s="3" t="str">
        <f>"202150930314"</f>
        <v>202150930314</v>
      </c>
      <c r="D6" s="3" t="s">
        <v>416</v>
      </c>
      <c r="E6" s="16" t="s">
        <v>519</v>
      </c>
      <c r="F6" s="12">
        <v>73.6</v>
      </c>
      <c r="G6" s="2"/>
    </row>
    <row r="7" spans="1:7" ht="24" customHeight="1">
      <c r="A7" s="2">
        <v>5</v>
      </c>
      <c r="B7" s="3" t="s">
        <v>412</v>
      </c>
      <c r="C7" s="3" t="str">
        <f>"202150929724"</f>
        <v>202150929724</v>
      </c>
      <c r="D7" s="3" t="s">
        <v>417</v>
      </c>
      <c r="E7" s="16" t="s">
        <v>520</v>
      </c>
      <c r="F7" s="12">
        <v>75</v>
      </c>
      <c r="G7" s="2"/>
    </row>
    <row r="8" spans="1:7" ht="24" customHeight="1">
      <c r="A8" s="2">
        <v>6</v>
      </c>
      <c r="B8" s="3" t="s">
        <v>412</v>
      </c>
      <c r="C8" s="3" t="str">
        <f>"202150930325"</f>
        <v>202150930325</v>
      </c>
      <c r="D8" s="3" t="s">
        <v>418</v>
      </c>
      <c r="E8" s="16" t="s">
        <v>521</v>
      </c>
      <c r="F8" s="12">
        <v>77</v>
      </c>
      <c r="G8" s="2"/>
    </row>
    <row r="9" spans="1:7" ht="24" customHeight="1">
      <c r="A9" s="2">
        <v>7</v>
      </c>
      <c r="B9" s="3" t="s">
        <v>412</v>
      </c>
      <c r="C9" s="3" t="str">
        <f>"202150930315"</f>
        <v>202150930315</v>
      </c>
      <c r="D9" s="3" t="s">
        <v>419</v>
      </c>
      <c r="E9" s="16" t="s">
        <v>522</v>
      </c>
      <c r="F9" s="12">
        <v>74.2</v>
      </c>
      <c r="G9" s="2"/>
    </row>
    <row r="10" spans="1:7" ht="24" customHeight="1">
      <c r="A10" s="2">
        <v>8</v>
      </c>
      <c r="B10" s="3" t="s">
        <v>412</v>
      </c>
      <c r="C10" s="3" t="str">
        <f>"202150929927"</f>
        <v>202150929927</v>
      </c>
      <c r="D10" s="3" t="s">
        <v>420</v>
      </c>
      <c r="E10" s="16" t="s">
        <v>523</v>
      </c>
      <c r="F10" s="12">
        <v>76.8</v>
      </c>
      <c r="G10" s="2"/>
    </row>
    <row r="11" spans="1:7" ht="24" customHeight="1">
      <c r="A11" s="2">
        <v>9</v>
      </c>
      <c r="B11" s="3" t="s">
        <v>412</v>
      </c>
      <c r="C11" s="3" t="str">
        <f>"202150930117"</f>
        <v>202150930117</v>
      </c>
      <c r="D11" s="3" t="s">
        <v>421</v>
      </c>
      <c r="E11" s="16" t="s">
        <v>524</v>
      </c>
      <c r="F11" s="12">
        <v>78.8</v>
      </c>
      <c r="G11" s="2"/>
    </row>
    <row r="12" spans="1:7" ht="24" customHeight="1">
      <c r="A12" s="2">
        <v>10</v>
      </c>
      <c r="B12" s="3" t="s">
        <v>412</v>
      </c>
      <c r="C12" s="3" t="str">
        <f>"202150929806"</f>
        <v>202150929806</v>
      </c>
      <c r="D12" s="3" t="s">
        <v>422</v>
      </c>
      <c r="E12" s="16" t="s">
        <v>525</v>
      </c>
      <c r="F12" s="12">
        <v>76.2</v>
      </c>
      <c r="G12" s="2"/>
    </row>
    <row r="13" spans="1:7" ht="24" customHeight="1">
      <c r="A13" s="2">
        <v>11</v>
      </c>
      <c r="B13" s="3" t="s">
        <v>412</v>
      </c>
      <c r="C13" s="3" t="str">
        <f>"202150929928"</f>
        <v>202150929928</v>
      </c>
      <c r="D13" s="3" t="s">
        <v>423</v>
      </c>
      <c r="E13" s="16" t="s">
        <v>526</v>
      </c>
      <c r="F13" s="12">
        <v>78.6</v>
      </c>
      <c r="G13" s="2"/>
    </row>
    <row r="14" spans="1:7" ht="24" customHeight="1">
      <c r="A14" s="2">
        <v>12</v>
      </c>
      <c r="B14" s="3" t="s">
        <v>412</v>
      </c>
      <c r="C14" s="3" t="str">
        <f>"202150930227"</f>
        <v>202150930227</v>
      </c>
      <c r="D14" s="3" t="s">
        <v>424</v>
      </c>
      <c r="E14" s="16" t="s">
        <v>527</v>
      </c>
      <c r="F14" s="12">
        <v>72</v>
      </c>
      <c r="G14" s="2"/>
    </row>
    <row r="15" spans="1:7" ht="24" customHeight="1">
      <c r="A15" s="2">
        <v>13</v>
      </c>
      <c r="B15" s="3" t="s">
        <v>412</v>
      </c>
      <c r="C15" s="3" t="str">
        <f>"202150929802"</f>
        <v>202150929802</v>
      </c>
      <c r="D15" s="3" t="s">
        <v>425</v>
      </c>
      <c r="E15" s="16" t="s">
        <v>528</v>
      </c>
      <c r="F15" s="12">
        <v>73.8</v>
      </c>
      <c r="G15" s="2"/>
    </row>
    <row r="16" spans="1:7" ht="24" customHeight="1">
      <c r="A16" s="2">
        <v>14</v>
      </c>
      <c r="B16" s="3" t="s">
        <v>412</v>
      </c>
      <c r="C16" s="3" t="str">
        <f>"202150930212"</f>
        <v>202150930212</v>
      </c>
      <c r="D16" s="3" t="s">
        <v>426</v>
      </c>
      <c r="E16" s="16" t="s">
        <v>529</v>
      </c>
      <c r="F16" s="12">
        <v>69.8</v>
      </c>
      <c r="G16" s="2"/>
    </row>
    <row r="17" spans="1:7" ht="24" customHeight="1">
      <c r="A17" s="2">
        <v>15</v>
      </c>
      <c r="B17" s="3" t="s">
        <v>412</v>
      </c>
      <c r="C17" s="3" t="str">
        <f>"202150930427"</f>
        <v>202150930427</v>
      </c>
      <c r="D17" s="3" t="s">
        <v>427</v>
      </c>
      <c r="E17" s="16" t="s">
        <v>530</v>
      </c>
      <c r="F17" s="12">
        <v>73.4</v>
      </c>
      <c r="G17" s="2"/>
    </row>
    <row r="18" spans="1:7" ht="24" customHeight="1">
      <c r="A18" s="2">
        <v>16</v>
      </c>
      <c r="B18" s="3" t="s">
        <v>412</v>
      </c>
      <c r="C18" s="3" t="str">
        <f>"202150929917"</f>
        <v>202150929917</v>
      </c>
      <c r="D18" s="3" t="s">
        <v>428</v>
      </c>
      <c r="E18" s="16" t="s">
        <v>531</v>
      </c>
      <c r="F18" s="12">
        <v>77.2</v>
      </c>
      <c r="G18" s="2"/>
    </row>
    <row r="19" spans="1:7" ht="24" customHeight="1">
      <c r="A19" s="2">
        <v>17</v>
      </c>
      <c r="B19" s="3" t="s">
        <v>412</v>
      </c>
      <c r="C19" s="3" t="str">
        <f>"202150930015"</f>
        <v>202150930015</v>
      </c>
      <c r="D19" s="3" t="s">
        <v>333</v>
      </c>
      <c r="E19" s="16" t="s">
        <v>532</v>
      </c>
      <c r="F19" s="12">
        <v>78.2</v>
      </c>
      <c r="G19" s="2"/>
    </row>
    <row r="20" spans="1:7" ht="24" customHeight="1">
      <c r="A20" s="2">
        <v>18</v>
      </c>
      <c r="B20" s="3" t="s">
        <v>412</v>
      </c>
      <c r="C20" s="3" t="str">
        <f>"202150930316"</f>
        <v>202150930316</v>
      </c>
      <c r="D20" s="3" t="s">
        <v>429</v>
      </c>
      <c r="E20" s="16" t="s">
        <v>533</v>
      </c>
      <c r="F20" s="12">
        <v>75.2</v>
      </c>
      <c r="G20" s="2"/>
    </row>
    <row r="21" spans="1:7" ht="24" customHeight="1">
      <c r="A21" s="2">
        <v>19</v>
      </c>
      <c r="B21" s="3" t="s">
        <v>412</v>
      </c>
      <c r="C21" s="3" t="str">
        <f>"202150930013"</f>
        <v>202150930013</v>
      </c>
      <c r="D21" s="3" t="s">
        <v>394</v>
      </c>
      <c r="E21" s="16" t="s">
        <v>534</v>
      </c>
      <c r="F21" s="12">
        <v>73.8</v>
      </c>
      <c r="G21" s="2"/>
    </row>
    <row r="22" spans="1:7" ht="24" customHeight="1">
      <c r="A22" s="2">
        <v>20</v>
      </c>
      <c r="B22" s="3" t="s">
        <v>412</v>
      </c>
      <c r="C22" s="3" t="str">
        <f>"202150929812"</f>
        <v>202150929812</v>
      </c>
      <c r="D22" s="3" t="s">
        <v>430</v>
      </c>
      <c r="E22" s="16" t="s">
        <v>535</v>
      </c>
      <c r="F22" s="12">
        <v>70.8</v>
      </c>
      <c r="G22" s="2"/>
    </row>
    <row r="23" spans="1:7" ht="24" customHeight="1">
      <c r="A23" s="2">
        <v>21</v>
      </c>
      <c r="B23" s="3" t="s">
        <v>412</v>
      </c>
      <c r="C23" s="3" t="str">
        <f>"202150930322"</f>
        <v>202150930322</v>
      </c>
      <c r="D23" s="3" t="s">
        <v>431</v>
      </c>
      <c r="E23" s="16" t="s">
        <v>536</v>
      </c>
      <c r="F23" s="12">
        <v>73.8</v>
      </c>
      <c r="G23" s="2"/>
    </row>
    <row r="24" spans="1:7" ht="24" customHeight="1">
      <c r="A24" s="2">
        <v>22</v>
      </c>
      <c r="B24" s="3" t="s">
        <v>412</v>
      </c>
      <c r="C24" s="3" t="str">
        <f>"202150930402"</f>
        <v>202150930402</v>
      </c>
      <c r="D24" s="3" t="s">
        <v>432</v>
      </c>
      <c r="E24" s="16" t="s">
        <v>537</v>
      </c>
      <c r="F24" s="12">
        <v>80.6</v>
      </c>
      <c r="G24" s="2"/>
    </row>
    <row r="25" spans="1:7" ht="24" customHeight="1">
      <c r="A25" s="2">
        <v>23</v>
      </c>
      <c r="B25" s="3" t="s">
        <v>412</v>
      </c>
      <c r="C25" s="3" t="str">
        <f>"202150930429"</f>
        <v>202150930429</v>
      </c>
      <c r="D25" s="3" t="s">
        <v>433</v>
      </c>
      <c r="E25" s="16" t="s">
        <v>538</v>
      </c>
      <c r="F25" s="12">
        <v>73.2</v>
      </c>
      <c r="G25" s="2"/>
    </row>
    <row r="26" spans="1:7" ht="24" customHeight="1">
      <c r="A26" s="2">
        <v>24</v>
      </c>
      <c r="B26" s="3" t="s">
        <v>412</v>
      </c>
      <c r="C26" s="3" t="str">
        <f>"202150929723"</f>
        <v>202150929723</v>
      </c>
      <c r="D26" s="3" t="s">
        <v>434</v>
      </c>
      <c r="E26" s="16" t="s">
        <v>539</v>
      </c>
      <c r="F26" s="12">
        <v>66.2</v>
      </c>
      <c r="G26" s="2"/>
    </row>
    <row r="27" spans="1:7" ht="24" customHeight="1">
      <c r="A27" s="2">
        <v>25</v>
      </c>
      <c r="B27" s="3" t="s">
        <v>412</v>
      </c>
      <c r="C27" s="3" t="str">
        <f>"202150930313"</f>
        <v>202150930313</v>
      </c>
      <c r="D27" s="3" t="s">
        <v>435</v>
      </c>
      <c r="E27" s="16" t="s">
        <v>540</v>
      </c>
      <c r="F27" s="12">
        <v>75.2</v>
      </c>
      <c r="G27" s="2"/>
    </row>
    <row r="28" spans="1:7" ht="24" customHeight="1">
      <c r="A28" s="2">
        <v>26</v>
      </c>
      <c r="B28" s="3" t="s">
        <v>412</v>
      </c>
      <c r="C28" s="3" t="str">
        <f>"202150930319"</f>
        <v>202150930319</v>
      </c>
      <c r="D28" s="3" t="s">
        <v>436</v>
      </c>
      <c r="E28" s="16" t="s">
        <v>541</v>
      </c>
      <c r="F28" s="12">
        <v>66</v>
      </c>
      <c r="G28" s="2"/>
    </row>
    <row r="29" spans="1:7" ht="24" customHeight="1">
      <c r="A29" s="2">
        <v>27</v>
      </c>
      <c r="B29" s="3" t="s">
        <v>412</v>
      </c>
      <c r="C29" s="3" t="str">
        <f>"202150929816"</f>
        <v>202150929816</v>
      </c>
      <c r="D29" s="3" t="s">
        <v>437</v>
      </c>
      <c r="E29" s="16" t="s">
        <v>542</v>
      </c>
      <c r="F29" s="12">
        <v>61.2</v>
      </c>
      <c r="G29" s="4"/>
    </row>
  </sheetData>
  <sheetProtection password="EEA7" sheet="1" selectLockedCells="1" selectUnlockedCells="1"/>
  <mergeCells count="1">
    <mergeCell ref="A1:G1"/>
  </mergeCells>
  <printOptions horizontalCentered="1"/>
  <pageMargins left="0.19652777777777777" right="0.19652777777777777" top="0.07847222222222222" bottom="0.11805555555555555" header="0.15694444444444444" footer="0.11805555555555555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2021-05-10T01:17:30Z</dcterms:created>
  <dcterms:modified xsi:type="dcterms:W3CDTF">2021-05-30T12:27:36Z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B1DE224A415C40DB82F3BD78EA04BACE</vt:lpwstr>
  </property>
  <property fmtid="{D5CDD505-2E9C-101B-9397-08002B2CF9AE}" pid="3" name="KSOProductBuildVer">
    <vt:lpwstr>2052-11.1.0.10577</vt:lpwstr>
  </property>
  <property fmtid="{D5CDD505-2E9C-101B-9397-08002B2CF9AE}" pid="4" name="KSOReadingLayout">
    <vt:bool>true</vt:bool>
  </property>
</Properties>
</file>