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0" windowHeight="12075" activeTab="0"/>
  </bookViews>
  <sheets>
    <sheet name="2917_608bd1941ef6c" sheetId="1" r:id="rId1"/>
  </sheets>
  <definedNames>
    <definedName name="_xlnm.Print_Titles" localSheetId="0">'2917_608bd1941ef6c'!$1:$2</definedName>
  </definedNames>
  <calcPr fullCalcOnLoad="1"/>
</workbook>
</file>

<file path=xl/sharedStrings.xml><?xml version="1.0" encoding="utf-8"?>
<sst xmlns="http://schemas.openxmlformats.org/spreadsheetml/2006/main" count="353" uniqueCount="131">
  <si>
    <t>琼中黎族苗族自治县2021年面向全国高等医学院校招聘报名资格审查复审结果名单</t>
  </si>
  <si>
    <t>序号</t>
  </si>
  <si>
    <t>姓名</t>
  </si>
  <si>
    <t>岗位代码</t>
  </si>
  <si>
    <t>岗位名称</t>
  </si>
  <si>
    <t>身份证号码</t>
  </si>
  <si>
    <t>性别</t>
  </si>
  <si>
    <t>学历</t>
  </si>
  <si>
    <t>学位</t>
  </si>
  <si>
    <t>报名结果</t>
  </si>
  <si>
    <t>备注</t>
  </si>
  <si>
    <t>1001</t>
  </si>
  <si>
    <t>临床医生</t>
  </si>
  <si>
    <t>142631********7410</t>
  </si>
  <si>
    <t>合格</t>
  </si>
  <si>
    <t>230802********0721</t>
  </si>
  <si>
    <t>440923********3723</t>
  </si>
  <si>
    <t>460003********2435</t>
  </si>
  <si>
    <t>460006********4823</t>
  </si>
  <si>
    <t>460007********4676</t>
  </si>
  <si>
    <t>460007********5772</t>
  </si>
  <si>
    <t>460036********7015</t>
  </si>
  <si>
    <t>460036********5524</t>
  </si>
  <si>
    <t>460036********3521</t>
  </si>
  <si>
    <t>1002</t>
  </si>
  <si>
    <t>麻醉医生</t>
  </si>
  <si>
    <t>460036********0029</t>
  </si>
  <si>
    <t>1003</t>
  </si>
  <si>
    <t>口腔医生</t>
  </si>
  <si>
    <t>460036********552X</t>
  </si>
  <si>
    <t>1004</t>
  </si>
  <si>
    <t>护理（含助产）师</t>
  </si>
  <si>
    <t>460036********3535</t>
  </si>
  <si>
    <t>1005</t>
  </si>
  <si>
    <t>药剂</t>
  </si>
  <si>
    <t>460003********2086</t>
  </si>
  <si>
    <t>460004********5214</t>
  </si>
  <si>
    <t>460026********1215</t>
  </si>
  <si>
    <t>469003********6420</t>
  </si>
  <si>
    <t>1006</t>
  </si>
  <si>
    <t>康复理疗</t>
  </si>
  <si>
    <t>460003********3317</t>
  </si>
  <si>
    <t>460036********5527</t>
  </si>
  <si>
    <t>460036********7212</t>
  </si>
  <si>
    <t>1007</t>
  </si>
  <si>
    <t>检验师</t>
  </si>
  <si>
    <t>460001********0728</t>
  </si>
  <si>
    <t>460006********4412</t>
  </si>
  <si>
    <t>460033********4590</t>
  </si>
  <si>
    <t>460036********0020</t>
  </si>
  <si>
    <t>1008</t>
  </si>
  <si>
    <t>放射科影像医生</t>
  </si>
  <si>
    <t>460003********4221</t>
  </si>
  <si>
    <t>460007********7217</t>
  </si>
  <si>
    <t>460033********748X</t>
  </si>
  <si>
    <t>460036********4832</t>
  </si>
  <si>
    <t>王涯</t>
  </si>
  <si>
    <t>460036********2919</t>
  </si>
  <si>
    <t>男</t>
  </si>
  <si>
    <t>2001</t>
  </si>
  <si>
    <t>中医妇科医生</t>
  </si>
  <si>
    <t>460003********4425</t>
  </si>
  <si>
    <t>460026********3326</t>
  </si>
  <si>
    <t>460027********2932</t>
  </si>
  <si>
    <t>460028********0420</t>
  </si>
  <si>
    <t>460036********002X</t>
  </si>
  <si>
    <t>2002</t>
  </si>
  <si>
    <t>外科医生</t>
  </si>
  <si>
    <t>460027********3726</t>
  </si>
  <si>
    <t>陈伟健</t>
  </si>
  <si>
    <t>460026********393X</t>
  </si>
  <si>
    <t>大学本科</t>
  </si>
  <si>
    <t>医学学士</t>
  </si>
  <si>
    <t>3001</t>
  </si>
  <si>
    <t>超声科医生</t>
  </si>
  <si>
    <t>152827********0914</t>
  </si>
  <si>
    <t>3002</t>
  </si>
  <si>
    <t>检验</t>
  </si>
  <si>
    <t>460006********1623</t>
  </si>
  <si>
    <t>4001</t>
  </si>
  <si>
    <t>公共卫生管理</t>
  </si>
  <si>
    <t>341122********4413</t>
  </si>
  <si>
    <t>460003********2621</t>
  </si>
  <si>
    <t>460003********2410</t>
  </si>
  <si>
    <t>460003********2023</t>
  </si>
  <si>
    <t>460003********0429</t>
  </si>
  <si>
    <t>460005********3723</t>
  </si>
  <si>
    <t>460006********7223</t>
  </si>
  <si>
    <t>460026********0912</t>
  </si>
  <si>
    <t>460026********5118</t>
  </si>
  <si>
    <t>460027********8521</t>
  </si>
  <si>
    <t>460028********3266</t>
  </si>
  <si>
    <t>460030********0029</t>
  </si>
  <si>
    <t>460033********3264</t>
  </si>
  <si>
    <t>460033********3881</t>
  </si>
  <si>
    <t>460033********5989</t>
  </si>
  <si>
    <t>460033********0010</t>
  </si>
  <si>
    <t>460035********2344</t>
  </si>
  <si>
    <t>460036********4129</t>
  </si>
  <si>
    <t>460036********3529</t>
  </si>
  <si>
    <t>460036********1837</t>
  </si>
  <si>
    <t>460036********5911</t>
  </si>
  <si>
    <t>460036********0021</t>
  </si>
  <si>
    <t>460105********752X</t>
  </si>
  <si>
    <t>460200********2946</t>
  </si>
  <si>
    <t>4002</t>
  </si>
  <si>
    <t>152822********3024</t>
  </si>
  <si>
    <t>422322********5611</t>
  </si>
  <si>
    <t>445121********3441</t>
  </si>
  <si>
    <t>460003********7617</t>
  </si>
  <si>
    <t>460003********0021</t>
  </si>
  <si>
    <t>460003********3827</t>
  </si>
  <si>
    <t>460004********4216</t>
  </si>
  <si>
    <t>460033********4820</t>
  </si>
  <si>
    <t>460033********6882</t>
  </si>
  <si>
    <t>460036********4527</t>
  </si>
  <si>
    <t>460036********1232</t>
  </si>
  <si>
    <t>郑学妍</t>
  </si>
  <si>
    <t>460300********0624</t>
  </si>
  <si>
    <t>女</t>
  </si>
  <si>
    <t>理学学士</t>
  </si>
  <si>
    <t>4003</t>
  </si>
  <si>
    <t>财务管理</t>
  </si>
  <si>
    <t>372301********0022</t>
  </si>
  <si>
    <t>460003********4828</t>
  </si>
  <si>
    <t>460007********3365</t>
  </si>
  <si>
    <t>460026********0021</t>
  </si>
  <si>
    <t>460031********1248</t>
  </si>
  <si>
    <t>460036********2728</t>
  </si>
  <si>
    <t>460036********0026</t>
  </si>
  <si>
    <t>460036********0023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</si>
</sst>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0" fillId="9" borderId="0" applyNumberFormat="0" applyBorder="0" applyAlignment="0" applyProtection="0"/>
    <xf numFmtId="0" fontId="24" fillId="0" borderId="4" applyNumberFormat="0" applyFill="0" applyAlignment="0" applyProtection="0"/>
    <xf numFmtId="0" fontId="10" fillId="10" borderId="0" applyNumberFormat="0" applyBorder="0" applyAlignment="0" applyProtection="0"/>
    <xf numFmtId="0" fontId="28" fillId="11" borderId="5" applyNumberFormat="0" applyAlignment="0" applyProtection="0"/>
    <xf numFmtId="0" fontId="29" fillId="11" borderId="1" applyNumberFormat="0" applyAlignment="0" applyProtection="0"/>
    <xf numFmtId="0" fontId="3" fillId="12" borderId="6" applyNumberFormat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30" fillId="0" borderId="7" applyNumberFormat="0" applyFill="0" applyAlignment="0" applyProtection="0"/>
    <xf numFmtId="0" fontId="13" fillId="0" borderId="8" applyNumberFormat="0" applyFill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0" fillId="26" borderId="0" applyNumberFormat="0" applyBorder="0" applyAlignment="0" applyProtection="0"/>
    <xf numFmtId="0" fontId="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0" fillId="30" borderId="0" applyNumberFormat="0" applyBorder="0" applyAlignment="0" applyProtection="0"/>
    <xf numFmtId="0" fontId="10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workbookViewId="0" topLeftCell="A1">
      <selection activeCell="D88" sqref="D88"/>
    </sheetView>
  </sheetViews>
  <sheetFormatPr defaultColWidth="9.00390625" defaultRowHeight="13.5"/>
  <cols>
    <col min="1" max="1" width="5.125" style="3" customWidth="1"/>
    <col min="2" max="2" width="7.00390625" style="3" customWidth="1"/>
    <col min="3" max="3" width="8.875" style="3" customWidth="1"/>
    <col min="4" max="4" width="17.125" style="3" customWidth="1"/>
    <col min="5" max="5" width="20.375" style="3" customWidth="1"/>
    <col min="6" max="6" width="9.00390625" style="3" customWidth="1"/>
    <col min="7" max="7" width="13.00390625" style="3" customWidth="1"/>
    <col min="8" max="8" width="17.25390625" style="3" customWidth="1"/>
    <col min="9" max="9" width="9.375" style="3" customWidth="1"/>
    <col min="10" max="10" width="12.50390625" style="4" customWidth="1"/>
  </cols>
  <sheetData>
    <row r="1" spans="1:10" ht="69.75" customHeight="1">
      <c r="A1" s="5" t="s">
        <v>0</v>
      </c>
      <c r="B1" s="6"/>
      <c r="C1" s="6"/>
      <c r="D1" s="6"/>
      <c r="E1" s="6"/>
      <c r="F1" s="6"/>
      <c r="G1" s="6"/>
      <c r="H1" s="7"/>
      <c r="I1" s="7"/>
      <c r="J1" s="9"/>
    </row>
    <row r="2" spans="1:10" ht="24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0" t="s">
        <v>10</v>
      </c>
    </row>
    <row r="3" spans="1:10" ht="24.75" customHeight="1">
      <c r="A3" s="8">
        <v>1</v>
      </c>
      <c r="B3" s="8" t="str">
        <f>"崔凯"</f>
        <v>崔凯</v>
      </c>
      <c r="C3" s="8" t="s">
        <v>11</v>
      </c>
      <c r="D3" s="8" t="s">
        <v>12</v>
      </c>
      <c r="E3" s="8" t="s">
        <v>13</v>
      </c>
      <c r="F3" s="8" t="str">
        <f>"男"</f>
        <v>男</v>
      </c>
      <c r="G3" s="8" t="str">
        <f>"大学本科"</f>
        <v>大学本科</v>
      </c>
      <c r="H3" s="8" t="str">
        <f>"学士学位"</f>
        <v>学士学位</v>
      </c>
      <c r="I3" s="8" t="s">
        <v>14</v>
      </c>
      <c r="J3" s="10"/>
    </row>
    <row r="4" spans="1:10" ht="24.75" customHeight="1">
      <c r="A4" s="8">
        <v>2</v>
      </c>
      <c r="B4" s="8" t="str">
        <f>"刘和"</f>
        <v>刘和</v>
      </c>
      <c r="C4" s="8" t="s">
        <v>11</v>
      </c>
      <c r="D4" s="8" t="s">
        <v>12</v>
      </c>
      <c r="E4" s="8" t="s">
        <v>15</v>
      </c>
      <c r="F4" s="8" t="str">
        <f>"女"</f>
        <v>女</v>
      </c>
      <c r="G4" s="8" t="str">
        <f>"大学本科"</f>
        <v>大学本科</v>
      </c>
      <c r="H4" s="8" t="str">
        <f>"医学学士"</f>
        <v>医学学士</v>
      </c>
      <c r="I4" s="8" t="s">
        <v>14</v>
      </c>
      <c r="J4" s="10"/>
    </row>
    <row r="5" spans="1:10" ht="24.75" customHeight="1">
      <c r="A5" s="8">
        <v>3</v>
      </c>
      <c r="B5" s="8" t="str">
        <f>"李莲珠"</f>
        <v>李莲珠</v>
      </c>
      <c r="C5" s="8" t="s">
        <v>11</v>
      </c>
      <c r="D5" s="8" t="s">
        <v>12</v>
      </c>
      <c r="E5" s="8" t="s">
        <v>16</v>
      </c>
      <c r="F5" s="8" t="str">
        <f>"女"</f>
        <v>女</v>
      </c>
      <c r="G5" s="8" t="str">
        <f>"大学本科"</f>
        <v>大学本科</v>
      </c>
      <c r="H5" s="8" t="str">
        <f>"学士学位"</f>
        <v>学士学位</v>
      </c>
      <c r="I5" s="8" t="s">
        <v>14</v>
      </c>
      <c r="J5" s="10"/>
    </row>
    <row r="6" spans="1:10" ht="24.75" customHeight="1">
      <c r="A6" s="8">
        <v>4</v>
      </c>
      <c r="B6" s="8" t="str">
        <f>"吴书仲"</f>
        <v>吴书仲</v>
      </c>
      <c r="C6" s="8" t="s">
        <v>11</v>
      </c>
      <c r="D6" s="8" t="s">
        <v>12</v>
      </c>
      <c r="E6" s="8" t="s">
        <v>17</v>
      </c>
      <c r="F6" s="8" t="str">
        <f>"男"</f>
        <v>男</v>
      </c>
      <c r="G6" s="8" t="str">
        <f>"大学本科学历"</f>
        <v>大学本科学历</v>
      </c>
      <c r="H6" s="8" t="str">
        <f>"医学学士"</f>
        <v>医学学士</v>
      </c>
      <c r="I6" s="8" t="s">
        <v>14</v>
      </c>
      <c r="J6" s="10"/>
    </row>
    <row r="7" spans="1:10" ht="24.75" customHeight="1">
      <c r="A7" s="8">
        <v>5</v>
      </c>
      <c r="B7" s="8" t="str">
        <f>"陈佳佳"</f>
        <v>陈佳佳</v>
      </c>
      <c r="C7" s="8" t="s">
        <v>11</v>
      </c>
      <c r="D7" s="8" t="s">
        <v>12</v>
      </c>
      <c r="E7" s="8" t="s">
        <v>18</v>
      </c>
      <c r="F7" s="8" t="str">
        <f>"女"</f>
        <v>女</v>
      </c>
      <c r="G7" s="8" t="str">
        <f>"大学本科"</f>
        <v>大学本科</v>
      </c>
      <c r="H7" s="8" t="str">
        <f>"医学学士学位"</f>
        <v>医学学士学位</v>
      </c>
      <c r="I7" s="8" t="s">
        <v>14</v>
      </c>
      <c r="J7" s="10"/>
    </row>
    <row r="8" spans="1:10" ht="24.75" customHeight="1">
      <c r="A8" s="8">
        <v>6</v>
      </c>
      <c r="B8" s="8" t="str">
        <f>"陈益峰"</f>
        <v>陈益峰</v>
      </c>
      <c r="C8" s="8" t="s">
        <v>11</v>
      </c>
      <c r="D8" s="8" t="s">
        <v>12</v>
      </c>
      <c r="E8" s="8" t="s">
        <v>19</v>
      </c>
      <c r="F8" s="8" t="str">
        <f>"男"</f>
        <v>男</v>
      </c>
      <c r="G8" s="8" t="str">
        <f>"大学本科学历"</f>
        <v>大学本科学历</v>
      </c>
      <c r="H8" s="8" t="str">
        <f>"无"</f>
        <v>无</v>
      </c>
      <c r="I8" s="8" t="s">
        <v>14</v>
      </c>
      <c r="J8" s="10"/>
    </row>
    <row r="9" spans="1:10" ht="24.75" customHeight="1">
      <c r="A9" s="8">
        <v>7</v>
      </c>
      <c r="B9" s="8" t="str">
        <f>"曾起宽"</f>
        <v>曾起宽</v>
      </c>
      <c r="C9" s="8" t="s">
        <v>11</v>
      </c>
      <c r="D9" s="8" t="s">
        <v>12</v>
      </c>
      <c r="E9" s="8" t="s">
        <v>20</v>
      </c>
      <c r="F9" s="8" t="str">
        <f>"男"</f>
        <v>男</v>
      </c>
      <c r="G9" s="8" t="str">
        <f>"大学本科"</f>
        <v>大学本科</v>
      </c>
      <c r="H9" s="8" t="str">
        <f>"医学学士"</f>
        <v>医学学士</v>
      </c>
      <c r="I9" s="8" t="s">
        <v>14</v>
      </c>
      <c r="J9" s="10"/>
    </row>
    <row r="10" spans="1:10" ht="24.75" customHeight="1">
      <c r="A10" s="8">
        <v>8</v>
      </c>
      <c r="B10" s="8" t="str">
        <f>"杨阳"</f>
        <v>杨阳</v>
      </c>
      <c r="C10" s="8" t="s">
        <v>11</v>
      </c>
      <c r="D10" s="8" t="s">
        <v>12</v>
      </c>
      <c r="E10" s="8" t="s">
        <v>21</v>
      </c>
      <c r="F10" s="8" t="str">
        <f>"男"</f>
        <v>男</v>
      </c>
      <c r="G10" s="8" t="str">
        <f>"大学本科"</f>
        <v>大学本科</v>
      </c>
      <c r="H10" s="8" t="str">
        <f>"医学学士"</f>
        <v>医学学士</v>
      </c>
      <c r="I10" s="8" t="s">
        <v>14</v>
      </c>
      <c r="J10" s="10"/>
    </row>
    <row r="11" spans="1:10" ht="24.75" customHeight="1">
      <c r="A11" s="8">
        <v>9</v>
      </c>
      <c r="B11" s="8" t="str">
        <f>"杨晶晶"</f>
        <v>杨晶晶</v>
      </c>
      <c r="C11" s="8" t="s">
        <v>11</v>
      </c>
      <c r="D11" s="8" t="s">
        <v>12</v>
      </c>
      <c r="E11" s="8" t="s">
        <v>22</v>
      </c>
      <c r="F11" s="8" t="str">
        <f>"女"</f>
        <v>女</v>
      </c>
      <c r="G11" s="8" t="str">
        <f>"本科"</f>
        <v>本科</v>
      </c>
      <c r="H11" s="8" t="str">
        <f>"学士"</f>
        <v>学士</v>
      </c>
      <c r="I11" s="8" t="s">
        <v>14</v>
      </c>
      <c r="J11" s="10"/>
    </row>
    <row r="12" spans="1:10" ht="24.75" customHeight="1">
      <c r="A12" s="8">
        <v>10</v>
      </c>
      <c r="B12" s="8" t="str">
        <f>"王珊珊"</f>
        <v>王珊珊</v>
      </c>
      <c r="C12" s="8" t="s">
        <v>11</v>
      </c>
      <c r="D12" s="8" t="s">
        <v>12</v>
      </c>
      <c r="E12" s="8" t="s">
        <v>23</v>
      </c>
      <c r="F12" s="8" t="str">
        <f>"女"</f>
        <v>女</v>
      </c>
      <c r="G12" s="8" t="str">
        <f>"大学本科"</f>
        <v>大学本科</v>
      </c>
      <c r="H12" s="8" t="str">
        <f>"医学学士"</f>
        <v>医学学士</v>
      </c>
      <c r="I12" s="8" t="s">
        <v>14</v>
      </c>
      <c r="J12" s="10"/>
    </row>
    <row r="13" spans="1:10" ht="24.75" customHeight="1">
      <c r="A13" s="8">
        <v>11</v>
      </c>
      <c r="B13" s="8" t="str">
        <f>"梁琪琪"</f>
        <v>梁琪琪</v>
      </c>
      <c r="C13" s="8" t="s">
        <v>24</v>
      </c>
      <c r="D13" s="8" t="s">
        <v>25</v>
      </c>
      <c r="E13" s="8" t="s">
        <v>26</v>
      </c>
      <c r="F13" s="8" t="str">
        <f>"女"</f>
        <v>女</v>
      </c>
      <c r="G13" s="8" t="str">
        <f>"本科"</f>
        <v>本科</v>
      </c>
      <c r="H13" s="8" t="str">
        <f>"医学学士"</f>
        <v>医学学士</v>
      </c>
      <c r="I13" s="8" t="s">
        <v>14</v>
      </c>
      <c r="J13" s="10"/>
    </row>
    <row r="14" spans="1:10" ht="24.75" customHeight="1">
      <c r="A14" s="8">
        <v>12</v>
      </c>
      <c r="B14" s="8" t="str">
        <f>"吴兰兰"</f>
        <v>吴兰兰</v>
      </c>
      <c r="C14" s="8" t="s">
        <v>27</v>
      </c>
      <c r="D14" s="8" t="s">
        <v>28</v>
      </c>
      <c r="E14" s="8" t="s">
        <v>29</v>
      </c>
      <c r="F14" s="8" t="str">
        <f>"女"</f>
        <v>女</v>
      </c>
      <c r="G14" s="8" t="str">
        <f>"大学本科学历"</f>
        <v>大学本科学历</v>
      </c>
      <c r="H14" s="8" t="str">
        <f>"医学学士"</f>
        <v>医学学士</v>
      </c>
      <c r="I14" s="8" t="s">
        <v>14</v>
      </c>
      <c r="J14" s="10"/>
    </row>
    <row r="15" spans="1:10" ht="24.75" customHeight="1">
      <c r="A15" s="8">
        <v>13</v>
      </c>
      <c r="B15" s="8" t="str">
        <f>"何思霖"</f>
        <v>何思霖</v>
      </c>
      <c r="C15" s="8" t="s">
        <v>30</v>
      </c>
      <c r="D15" s="8" t="s">
        <v>31</v>
      </c>
      <c r="E15" s="8" t="s">
        <v>32</v>
      </c>
      <c r="F15" s="8" t="str">
        <f>"男"</f>
        <v>男</v>
      </c>
      <c r="G15" s="8" t="str">
        <f>"大学本科"</f>
        <v>大学本科</v>
      </c>
      <c r="H15" s="8" t="str">
        <f>"护理学学士"</f>
        <v>护理学学士</v>
      </c>
      <c r="I15" s="8" t="s">
        <v>14</v>
      </c>
      <c r="J15" s="10"/>
    </row>
    <row r="16" spans="1:10" ht="24.75" customHeight="1">
      <c r="A16" s="8">
        <v>14</v>
      </c>
      <c r="B16" s="8" t="str">
        <f>"王壮丹"</f>
        <v>王壮丹</v>
      </c>
      <c r="C16" s="8" t="s">
        <v>33</v>
      </c>
      <c r="D16" s="8" t="s">
        <v>34</v>
      </c>
      <c r="E16" s="8" t="s">
        <v>35</v>
      </c>
      <c r="F16" s="8" t="str">
        <f>"女"</f>
        <v>女</v>
      </c>
      <c r="G16" s="8" t="str">
        <f>"大学全日制本科"</f>
        <v>大学全日制本科</v>
      </c>
      <c r="H16" s="8" t="str">
        <f>"学士"</f>
        <v>学士</v>
      </c>
      <c r="I16" s="8" t="s">
        <v>14</v>
      </c>
      <c r="J16" s="10"/>
    </row>
    <row r="17" spans="1:10" ht="24.75" customHeight="1">
      <c r="A17" s="8">
        <v>15</v>
      </c>
      <c r="B17" s="8" t="str">
        <f>"高方涛"</f>
        <v>高方涛</v>
      </c>
      <c r="C17" s="8" t="s">
        <v>33</v>
      </c>
      <c r="D17" s="8" t="s">
        <v>34</v>
      </c>
      <c r="E17" s="8" t="s">
        <v>36</v>
      </c>
      <c r="F17" s="8" t="str">
        <f>"男"</f>
        <v>男</v>
      </c>
      <c r="G17" s="8" t="str">
        <f>"大学本科"</f>
        <v>大学本科</v>
      </c>
      <c r="H17" s="8" t="str">
        <f>"理学学士"</f>
        <v>理学学士</v>
      </c>
      <c r="I17" s="8" t="s">
        <v>14</v>
      </c>
      <c r="J17" s="10"/>
    </row>
    <row r="18" spans="1:10" ht="24.75" customHeight="1">
      <c r="A18" s="8">
        <v>16</v>
      </c>
      <c r="B18" s="8" t="str">
        <f>"王传培"</f>
        <v>王传培</v>
      </c>
      <c r="C18" s="8" t="s">
        <v>33</v>
      </c>
      <c r="D18" s="8" t="s">
        <v>34</v>
      </c>
      <c r="E18" s="8" t="s">
        <v>37</v>
      </c>
      <c r="F18" s="8" t="str">
        <f>"男"</f>
        <v>男</v>
      </c>
      <c r="G18" s="8" t="str">
        <f>"全日制本科"</f>
        <v>全日制本科</v>
      </c>
      <c r="H18" s="8" t="str">
        <f>"学士学位"</f>
        <v>学士学位</v>
      </c>
      <c r="I18" s="8" t="s">
        <v>14</v>
      </c>
      <c r="J18" s="10"/>
    </row>
    <row r="19" spans="1:10" ht="24.75" customHeight="1">
      <c r="A19" s="8">
        <v>17</v>
      </c>
      <c r="B19" s="8" t="str">
        <f>"曾翠榕"</f>
        <v>曾翠榕</v>
      </c>
      <c r="C19" s="8" t="s">
        <v>33</v>
      </c>
      <c r="D19" s="8" t="s">
        <v>34</v>
      </c>
      <c r="E19" s="8" t="s">
        <v>38</v>
      </c>
      <c r="F19" s="8" t="str">
        <f>"女"</f>
        <v>女</v>
      </c>
      <c r="G19" s="8" t="str">
        <f>"本科"</f>
        <v>本科</v>
      </c>
      <c r="H19" s="8" t="str">
        <f>"学士"</f>
        <v>学士</v>
      </c>
      <c r="I19" s="8" t="s">
        <v>14</v>
      </c>
      <c r="J19" s="10"/>
    </row>
    <row r="20" spans="1:10" ht="24.75" customHeight="1">
      <c r="A20" s="8">
        <v>18</v>
      </c>
      <c r="B20" s="8" t="str">
        <f>"李如大"</f>
        <v>李如大</v>
      </c>
      <c r="C20" s="8" t="s">
        <v>39</v>
      </c>
      <c r="D20" s="8" t="s">
        <v>40</v>
      </c>
      <c r="E20" s="8" t="s">
        <v>41</v>
      </c>
      <c r="F20" s="8" t="str">
        <f>"男"</f>
        <v>男</v>
      </c>
      <c r="G20" s="8" t="str">
        <f>"大学本科学历"</f>
        <v>大学本科学历</v>
      </c>
      <c r="H20" s="8" t="str">
        <f>"理学学士"</f>
        <v>理学学士</v>
      </c>
      <c r="I20" s="8" t="s">
        <v>14</v>
      </c>
      <c r="J20" s="10"/>
    </row>
    <row r="21" spans="1:10" ht="24.75" customHeight="1">
      <c r="A21" s="8">
        <v>19</v>
      </c>
      <c r="B21" s="8" t="str">
        <f>"赖鑫鑫"</f>
        <v>赖鑫鑫</v>
      </c>
      <c r="C21" s="8" t="s">
        <v>39</v>
      </c>
      <c r="D21" s="8" t="s">
        <v>40</v>
      </c>
      <c r="E21" s="8" t="s">
        <v>42</v>
      </c>
      <c r="F21" s="8" t="str">
        <f>"女"</f>
        <v>女</v>
      </c>
      <c r="G21" s="8" t="str">
        <f>"大学本科学历"</f>
        <v>大学本科学历</v>
      </c>
      <c r="H21" s="8" t="str">
        <f>"理学学士"</f>
        <v>理学学士</v>
      </c>
      <c r="I21" s="8" t="s">
        <v>14</v>
      </c>
      <c r="J21" s="10"/>
    </row>
    <row r="22" spans="1:10" ht="24.75" customHeight="1">
      <c r="A22" s="8">
        <v>20</v>
      </c>
      <c r="B22" s="8" t="str">
        <f>"吴楚钧"</f>
        <v>吴楚钧</v>
      </c>
      <c r="C22" s="8" t="s">
        <v>39</v>
      </c>
      <c r="D22" s="8" t="s">
        <v>40</v>
      </c>
      <c r="E22" s="8" t="s">
        <v>43</v>
      </c>
      <c r="F22" s="8" t="str">
        <f>"男"</f>
        <v>男</v>
      </c>
      <c r="G22" s="8" t="str">
        <f>"大学本科"</f>
        <v>大学本科</v>
      </c>
      <c r="H22" s="8" t="str">
        <f>"理学学士"</f>
        <v>理学学士</v>
      </c>
      <c r="I22" s="8" t="s">
        <v>14</v>
      </c>
      <c r="J22" s="10"/>
    </row>
    <row r="23" spans="1:10" ht="24.75" customHeight="1">
      <c r="A23" s="8">
        <v>21</v>
      </c>
      <c r="B23" s="8" t="str">
        <f>"陈慧敏"</f>
        <v>陈慧敏</v>
      </c>
      <c r="C23" s="8" t="s">
        <v>44</v>
      </c>
      <c r="D23" s="8" t="s">
        <v>45</v>
      </c>
      <c r="E23" s="8" t="s">
        <v>46</v>
      </c>
      <c r="F23" s="8" t="str">
        <f>"女"</f>
        <v>女</v>
      </c>
      <c r="G23" s="8" t="str">
        <f>"大学本科"</f>
        <v>大学本科</v>
      </c>
      <c r="H23" s="8" t="str">
        <f>"理学学士"</f>
        <v>理学学士</v>
      </c>
      <c r="I23" s="8" t="s">
        <v>14</v>
      </c>
      <c r="J23" s="10"/>
    </row>
    <row r="24" spans="1:10" ht="24.75" customHeight="1">
      <c r="A24" s="8">
        <v>22</v>
      </c>
      <c r="B24" s="8" t="str">
        <f>"黄海宝"</f>
        <v>黄海宝</v>
      </c>
      <c r="C24" s="8" t="s">
        <v>44</v>
      </c>
      <c r="D24" s="8" t="s">
        <v>45</v>
      </c>
      <c r="E24" s="8" t="s">
        <v>47</v>
      </c>
      <c r="F24" s="8" t="str">
        <f>"男"</f>
        <v>男</v>
      </c>
      <c r="G24" s="8" t="str">
        <f>"本科"</f>
        <v>本科</v>
      </c>
      <c r="H24" s="8" t="str">
        <f>"理学学士"</f>
        <v>理学学士</v>
      </c>
      <c r="I24" s="8" t="s">
        <v>14</v>
      </c>
      <c r="J24" s="10"/>
    </row>
    <row r="25" spans="1:10" ht="24.75" customHeight="1">
      <c r="A25" s="8">
        <v>23</v>
      </c>
      <c r="B25" s="8" t="str">
        <f>"罗日灿"</f>
        <v>罗日灿</v>
      </c>
      <c r="C25" s="8" t="s">
        <v>44</v>
      </c>
      <c r="D25" s="8" t="s">
        <v>45</v>
      </c>
      <c r="E25" s="8" t="s">
        <v>48</v>
      </c>
      <c r="F25" s="8" t="str">
        <f>"男"</f>
        <v>男</v>
      </c>
      <c r="G25" s="8" t="str">
        <f>"大学本科"</f>
        <v>大学本科</v>
      </c>
      <c r="H25" s="8" t="str">
        <f>"工学学位"</f>
        <v>工学学位</v>
      </c>
      <c r="I25" s="8" t="s">
        <v>14</v>
      </c>
      <c r="J25" s="10"/>
    </row>
    <row r="26" spans="1:10" ht="24.75" customHeight="1">
      <c r="A26" s="8">
        <v>24</v>
      </c>
      <c r="B26" s="8" t="str">
        <f>"石淑贤"</f>
        <v>石淑贤</v>
      </c>
      <c r="C26" s="8" t="s">
        <v>44</v>
      </c>
      <c r="D26" s="8" t="s">
        <v>45</v>
      </c>
      <c r="E26" s="8" t="s">
        <v>49</v>
      </c>
      <c r="F26" s="8" t="str">
        <f>"女"</f>
        <v>女</v>
      </c>
      <c r="G26" s="8" t="str">
        <f>"大学本科"</f>
        <v>大学本科</v>
      </c>
      <c r="H26" s="8" t="str">
        <f>"无"</f>
        <v>无</v>
      </c>
      <c r="I26" s="8" t="s">
        <v>14</v>
      </c>
      <c r="J26" s="10"/>
    </row>
    <row r="27" spans="1:10" ht="24.75" customHeight="1">
      <c r="A27" s="8">
        <v>25</v>
      </c>
      <c r="B27" s="8" t="str">
        <f>"吴静莲"</f>
        <v>吴静莲</v>
      </c>
      <c r="C27" s="8" t="s">
        <v>50</v>
      </c>
      <c r="D27" s="8" t="s">
        <v>51</v>
      </c>
      <c r="E27" s="8" t="s">
        <v>52</v>
      </c>
      <c r="F27" s="8" t="str">
        <f>"女"</f>
        <v>女</v>
      </c>
      <c r="G27" s="8" t="str">
        <f>"大学本科学历"</f>
        <v>大学本科学历</v>
      </c>
      <c r="H27" s="8" t="str">
        <f>"医学学士"</f>
        <v>医学学士</v>
      </c>
      <c r="I27" s="8" t="s">
        <v>14</v>
      </c>
      <c r="J27" s="10"/>
    </row>
    <row r="28" spans="1:10" ht="24.75" customHeight="1">
      <c r="A28" s="8">
        <v>26</v>
      </c>
      <c r="B28" s="8" t="str">
        <f>"陈文天"</f>
        <v>陈文天</v>
      </c>
      <c r="C28" s="8" t="s">
        <v>50</v>
      </c>
      <c r="D28" s="8" t="s">
        <v>51</v>
      </c>
      <c r="E28" s="8" t="s">
        <v>53</v>
      </c>
      <c r="F28" s="8" t="str">
        <f>"男"</f>
        <v>男</v>
      </c>
      <c r="G28" s="8" t="str">
        <f>"本科"</f>
        <v>本科</v>
      </c>
      <c r="H28" s="8" t="str">
        <f>"学士"</f>
        <v>学士</v>
      </c>
      <c r="I28" s="8" t="s">
        <v>14</v>
      </c>
      <c r="J28" s="10"/>
    </row>
    <row r="29" spans="1:10" ht="24.75" customHeight="1">
      <c r="A29" s="8">
        <v>27</v>
      </c>
      <c r="B29" s="8" t="str">
        <f>"刘晶晶"</f>
        <v>刘晶晶</v>
      </c>
      <c r="C29" s="8" t="s">
        <v>50</v>
      </c>
      <c r="D29" s="8" t="s">
        <v>51</v>
      </c>
      <c r="E29" s="8" t="s">
        <v>54</v>
      </c>
      <c r="F29" s="8" t="str">
        <f>"女"</f>
        <v>女</v>
      </c>
      <c r="G29" s="8" t="str">
        <f>"大学本科"</f>
        <v>大学本科</v>
      </c>
      <c r="H29" s="8" t="str">
        <f>"学士学位"</f>
        <v>学士学位</v>
      </c>
      <c r="I29" s="8" t="s">
        <v>14</v>
      </c>
      <c r="J29" s="10"/>
    </row>
    <row r="30" spans="1:10" ht="24.75" customHeight="1">
      <c r="A30" s="8">
        <v>28</v>
      </c>
      <c r="B30" s="8" t="str">
        <f>"秦得涵"</f>
        <v>秦得涵</v>
      </c>
      <c r="C30" s="8" t="s">
        <v>50</v>
      </c>
      <c r="D30" s="8" t="s">
        <v>51</v>
      </c>
      <c r="E30" s="8" t="s">
        <v>55</v>
      </c>
      <c r="F30" s="8" t="str">
        <f>"男"</f>
        <v>男</v>
      </c>
      <c r="G30" s="8" t="str">
        <f>"大学本科"</f>
        <v>大学本科</v>
      </c>
      <c r="H30" s="8" t="str">
        <f>"学士学位"</f>
        <v>学士学位</v>
      </c>
      <c r="I30" s="8" t="s">
        <v>14</v>
      </c>
      <c r="J30" s="10"/>
    </row>
    <row r="31" spans="1:10" ht="24.75" customHeight="1">
      <c r="A31" s="8">
        <v>29</v>
      </c>
      <c r="B31" s="8" t="s">
        <v>56</v>
      </c>
      <c r="C31" s="8" t="s">
        <v>50</v>
      </c>
      <c r="D31" s="8" t="s">
        <v>51</v>
      </c>
      <c r="E31" s="8" t="s">
        <v>57</v>
      </c>
      <c r="F31" s="8" t="s">
        <v>58</v>
      </c>
      <c r="G31" s="8" t="str">
        <f>"大学本科"</f>
        <v>大学本科</v>
      </c>
      <c r="H31" s="8"/>
      <c r="I31" s="8" t="s">
        <v>14</v>
      </c>
      <c r="J31" s="10"/>
    </row>
    <row r="32" spans="1:10" ht="24.75" customHeight="1">
      <c r="A32" s="8">
        <v>30</v>
      </c>
      <c r="B32" s="8" t="str">
        <f>"林文香"</f>
        <v>林文香</v>
      </c>
      <c r="C32" s="8" t="s">
        <v>59</v>
      </c>
      <c r="D32" s="8" t="s">
        <v>60</v>
      </c>
      <c r="E32" s="8" t="s">
        <v>61</v>
      </c>
      <c r="F32" s="8" t="str">
        <f>"女"</f>
        <v>女</v>
      </c>
      <c r="G32" s="8" t="str">
        <f>"大学本科学历"</f>
        <v>大学本科学历</v>
      </c>
      <c r="H32" s="8" t="str">
        <f>"医学学士"</f>
        <v>医学学士</v>
      </c>
      <c r="I32" s="8" t="s">
        <v>14</v>
      </c>
      <c r="J32" s="10"/>
    </row>
    <row r="33" spans="1:10" ht="24.75" customHeight="1">
      <c r="A33" s="8">
        <v>31</v>
      </c>
      <c r="B33" s="8" t="str">
        <f>"符曼星"</f>
        <v>符曼星</v>
      </c>
      <c r="C33" s="8" t="s">
        <v>59</v>
      </c>
      <c r="D33" s="8" t="s">
        <v>60</v>
      </c>
      <c r="E33" s="8" t="s">
        <v>62</v>
      </c>
      <c r="F33" s="8" t="str">
        <f>"女"</f>
        <v>女</v>
      </c>
      <c r="G33" s="8" t="str">
        <f>"本科"</f>
        <v>本科</v>
      </c>
      <c r="H33" s="8" t="str">
        <f>"无"</f>
        <v>无</v>
      </c>
      <c r="I33" s="8" t="s">
        <v>14</v>
      </c>
      <c r="J33" s="10"/>
    </row>
    <row r="34" spans="1:10" ht="24.75" customHeight="1">
      <c r="A34" s="8">
        <v>32</v>
      </c>
      <c r="B34" s="8" t="str">
        <f>"曾维民"</f>
        <v>曾维民</v>
      </c>
      <c r="C34" s="8" t="s">
        <v>59</v>
      </c>
      <c r="D34" s="8" t="s">
        <v>60</v>
      </c>
      <c r="E34" s="8" t="s">
        <v>63</v>
      </c>
      <c r="F34" s="8" t="str">
        <f>"男"</f>
        <v>男</v>
      </c>
      <c r="G34" s="8" t="str">
        <f>"大学本科"</f>
        <v>大学本科</v>
      </c>
      <c r="H34" s="8" t="str">
        <f>"学士"</f>
        <v>学士</v>
      </c>
      <c r="I34" s="8" t="s">
        <v>14</v>
      </c>
      <c r="J34" s="10"/>
    </row>
    <row r="35" spans="1:10" ht="24.75" customHeight="1">
      <c r="A35" s="8">
        <v>33</v>
      </c>
      <c r="B35" s="8" t="str">
        <f>"林语琳"</f>
        <v>林语琳</v>
      </c>
      <c r="C35" s="8" t="s">
        <v>59</v>
      </c>
      <c r="D35" s="8" t="s">
        <v>60</v>
      </c>
      <c r="E35" s="8" t="s">
        <v>64</v>
      </c>
      <c r="F35" s="8" t="str">
        <f>"女"</f>
        <v>女</v>
      </c>
      <c r="G35" s="8" t="str">
        <f>"大学本科学历"</f>
        <v>大学本科学历</v>
      </c>
      <c r="H35" s="8" t="str">
        <f>"医学学士"</f>
        <v>医学学士</v>
      </c>
      <c r="I35" s="8" t="s">
        <v>14</v>
      </c>
      <c r="J35" s="10"/>
    </row>
    <row r="36" spans="1:10" ht="24.75" customHeight="1">
      <c r="A36" s="8">
        <v>34</v>
      </c>
      <c r="B36" s="8" t="str">
        <f>"苏洁敏"</f>
        <v>苏洁敏</v>
      </c>
      <c r="C36" s="8" t="s">
        <v>59</v>
      </c>
      <c r="D36" s="8" t="s">
        <v>60</v>
      </c>
      <c r="E36" s="8" t="s">
        <v>65</v>
      </c>
      <c r="F36" s="8" t="str">
        <f>"女"</f>
        <v>女</v>
      </c>
      <c r="G36" s="8" t="str">
        <f>"大学本科"</f>
        <v>大学本科</v>
      </c>
      <c r="H36" s="8" t="str">
        <f>"学士学位"</f>
        <v>学士学位</v>
      </c>
      <c r="I36" s="8" t="s">
        <v>14</v>
      </c>
      <c r="J36" s="10"/>
    </row>
    <row r="37" spans="1:10" ht="24.75" customHeight="1">
      <c r="A37" s="8">
        <v>35</v>
      </c>
      <c r="B37" s="8" t="str">
        <f>"梁丽虹"</f>
        <v>梁丽虹</v>
      </c>
      <c r="C37" s="8" t="s">
        <v>66</v>
      </c>
      <c r="D37" s="8" t="s">
        <v>67</v>
      </c>
      <c r="E37" s="8" t="s">
        <v>68</v>
      </c>
      <c r="F37" s="8" t="str">
        <f>"女"</f>
        <v>女</v>
      </c>
      <c r="G37" s="8" t="str">
        <f>"大学本科学历"</f>
        <v>大学本科学历</v>
      </c>
      <c r="H37" s="8" t="str">
        <f>"医学学位"</f>
        <v>医学学位</v>
      </c>
      <c r="I37" s="8" t="s">
        <v>14</v>
      </c>
      <c r="J37" s="10"/>
    </row>
    <row r="38" spans="1:10" ht="25.5" customHeight="1">
      <c r="A38" s="8">
        <v>36</v>
      </c>
      <c r="B38" s="8" t="s">
        <v>69</v>
      </c>
      <c r="C38" s="8" t="s">
        <v>66</v>
      </c>
      <c r="D38" s="8" t="s">
        <v>67</v>
      </c>
      <c r="E38" s="8" t="s">
        <v>70</v>
      </c>
      <c r="F38" s="8" t="s">
        <v>58</v>
      </c>
      <c r="G38" s="8" t="s">
        <v>71</v>
      </c>
      <c r="H38" s="8" t="s">
        <v>72</v>
      </c>
      <c r="I38" s="8" t="s">
        <v>14</v>
      </c>
      <c r="J38" s="10"/>
    </row>
    <row r="39" spans="1:10" ht="24.75" customHeight="1">
      <c r="A39" s="8">
        <v>37</v>
      </c>
      <c r="B39" s="8" t="str">
        <f>"康亮"</f>
        <v>康亮</v>
      </c>
      <c r="C39" s="8" t="s">
        <v>73</v>
      </c>
      <c r="D39" s="8" t="s">
        <v>74</v>
      </c>
      <c r="E39" s="8" t="s">
        <v>75</v>
      </c>
      <c r="F39" s="8" t="str">
        <f>"男"</f>
        <v>男</v>
      </c>
      <c r="G39" s="8" t="str">
        <f>"本科"</f>
        <v>本科</v>
      </c>
      <c r="H39" s="8" t="str">
        <f>"无"</f>
        <v>无</v>
      </c>
      <c r="I39" s="8" t="s">
        <v>14</v>
      </c>
      <c r="J39" s="10"/>
    </row>
    <row r="40" spans="1:10" ht="24.75" customHeight="1">
      <c r="A40" s="8">
        <v>38</v>
      </c>
      <c r="B40" s="8" t="str">
        <f>"林茹"</f>
        <v>林茹</v>
      </c>
      <c r="C40" s="8" t="s">
        <v>76</v>
      </c>
      <c r="D40" s="8" t="s">
        <v>77</v>
      </c>
      <c r="E40" s="8" t="s">
        <v>78</v>
      </c>
      <c r="F40" s="8" t="str">
        <f>"女"</f>
        <v>女</v>
      </c>
      <c r="G40" s="8" t="str">
        <f>"本科"</f>
        <v>本科</v>
      </c>
      <c r="H40" s="8" t="str">
        <f>"理学学士"</f>
        <v>理学学士</v>
      </c>
      <c r="I40" s="8" t="s">
        <v>14</v>
      </c>
      <c r="J40" s="10"/>
    </row>
    <row r="41" spans="1:10" ht="24.75" customHeight="1">
      <c r="A41" s="8">
        <v>39</v>
      </c>
      <c r="B41" s="8" t="str">
        <f>"张继康"</f>
        <v>张继康</v>
      </c>
      <c r="C41" s="8" t="s">
        <v>79</v>
      </c>
      <c r="D41" s="8" t="s">
        <v>80</v>
      </c>
      <c r="E41" s="8" t="s">
        <v>81</v>
      </c>
      <c r="F41" s="8" t="str">
        <f>"男"</f>
        <v>男</v>
      </c>
      <c r="G41" s="8" t="str">
        <f>"本科"</f>
        <v>本科</v>
      </c>
      <c r="H41" s="8" t="str">
        <f>"无"</f>
        <v>无</v>
      </c>
      <c r="I41" s="8" t="s">
        <v>14</v>
      </c>
      <c r="J41" s="10"/>
    </row>
    <row r="42" spans="1:10" ht="24.75" customHeight="1">
      <c r="A42" s="8">
        <v>40</v>
      </c>
      <c r="B42" s="8" t="str">
        <f>"林帝颖"</f>
        <v>林帝颖</v>
      </c>
      <c r="C42" s="8" t="s">
        <v>79</v>
      </c>
      <c r="D42" s="8" t="s">
        <v>80</v>
      </c>
      <c r="E42" s="8" t="s">
        <v>82</v>
      </c>
      <c r="F42" s="8" t="str">
        <f>"女"</f>
        <v>女</v>
      </c>
      <c r="G42" s="8" t="str">
        <f>"本科"</f>
        <v>本科</v>
      </c>
      <c r="H42" s="8" t="str">
        <f>"管理学学士 "</f>
        <v>管理学学士 </v>
      </c>
      <c r="I42" s="8" t="s">
        <v>14</v>
      </c>
      <c r="J42" s="10"/>
    </row>
    <row r="43" spans="1:10" ht="24.75" customHeight="1">
      <c r="A43" s="8">
        <v>41</v>
      </c>
      <c r="B43" s="8" t="str">
        <f>"唐侯庚"</f>
        <v>唐侯庚</v>
      </c>
      <c r="C43" s="8" t="s">
        <v>79</v>
      </c>
      <c r="D43" s="8" t="s">
        <v>80</v>
      </c>
      <c r="E43" s="8" t="s">
        <v>83</v>
      </c>
      <c r="F43" s="8" t="str">
        <f>"男"</f>
        <v>男</v>
      </c>
      <c r="G43" s="8" t="str">
        <f>"大学本科学历"</f>
        <v>大学本科学历</v>
      </c>
      <c r="H43" s="8" t="str">
        <f>"医学学士"</f>
        <v>医学学士</v>
      </c>
      <c r="I43" s="8" t="s">
        <v>14</v>
      </c>
      <c r="J43" s="10"/>
    </row>
    <row r="44" spans="1:10" ht="24.75" customHeight="1">
      <c r="A44" s="8">
        <v>42</v>
      </c>
      <c r="B44" s="8" t="str">
        <f>"符鲜妃"</f>
        <v>符鲜妃</v>
      </c>
      <c r="C44" s="8" t="s">
        <v>79</v>
      </c>
      <c r="D44" s="8" t="s">
        <v>80</v>
      </c>
      <c r="E44" s="8" t="s">
        <v>84</v>
      </c>
      <c r="F44" s="8" t="str">
        <f>"女"</f>
        <v>女</v>
      </c>
      <c r="G44" s="8" t="str">
        <f>"大学本科"</f>
        <v>大学本科</v>
      </c>
      <c r="H44" s="8" t="str">
        <f>"医学学士"</f>
        <v>医学学士</v>
      </c>
      <c r="I44" s="8" t="s">
        <v>14</v>
      </c>
      <c r="J44" s="10"/>
    </row>
    <row r="45" spans="1:10" ht="24.75" customHeight="1">
      <c r="A45" s="8">
        <v>43</v>
      </c>
      <c r="B45" s="8" t="str">
        <f>"何贤霞"</f>
        <v>何贤霞</v>
      </c>
      <c r="C45" s="8" t="s">
        <v>79</v>
      </c>
      <c r="D45" s="8" t="s">
        <v>80</v>
      </c>
      <c r="E45" s="8" t="s">
        <v>61</v>
      </c>
      <c r="F45" s="8" t="str">
        <f>"女"</f>
        <v>女</v>
      </c>
      <c r="G45" s="8" t="str">
        <f>"大学本科"</f>
        <v>大学本科</v>
      </c>
      <c r="H45" s="8" t="str">
        <f>"管理学学士"</f>
        <v>管理学学士</v>
      </c>
      <c r="I45" s="8" t="s">
        <v>14</v>
      </c>
      <c r="J45" s="10"/>
    </row>
    <row r="46" spans="1:10" ht="24.75" customHeight="1">
      <c r="A46" s="8">
        <v>44</v>
      </c>
      <c r="B46" s="8" t="str">
        <f>"叶冬梅"</f>
        <v>叶冬梅</v>
      </c>
      <c r="C46" s="8" t="s">
        <v>79</v>
      </c>
      <c r="D46" s="8" t="s">
        <v>80</v>
      </c>
      <c r="E46" s="8" t="s">
        <v>85</v>
      </c>
      <c r="F46" s="8" t="str">
        <f>"女"</f>
        <v>女</v>
      </c>
      <c r="G46" s="8" t="str">
        <f>"大学本科学历"</f>
        <v>大学本科学历</v>
      </c>
      <c r="H46" s="8" t="str">
        <f>"医学学士"</f>
        <v>医学学士</v>
      </c>
      <c r="I46" s="8" t="s">
        <v>14</v>
      </c>
      <c r="J46" s="10"/>
    </row>
    <row r="47" spans="1:10" ht="24.75" customHeight="1">
      <c r="A47" s="8">
        <v>45</v>
      </c>
      <c r="B47" s="8" t="str">
        <f>"陈美玲"</f>
        <v>陈美玲</v>
      </c>
      <c r="C47" s="8" t="s">
        <v>79</v>
      </c>
      <c r="D47" s="8" t="s">
        <v>80</v>
      </c>
      <c r="E47" s="8" t="s">
        <v>86</v>
      </c>
      <c r="F47" s="8" t="str">
        <f>"女"</f>
        <v>女</v>
      </c>
      <c r="G47" s="8" t="str">
        <f>"大学本科学历"</f>
        <v>大学本科学历</v>
      </c>
      <c r="H47" s="8" t="str">
        <f>"管理学学士"</f>
        <v>管理学学士</v>
      </c>
      <c r="I47" s="8" t="s">
        <v>14</v>
      </c>
      <c r="J47" s="10"/>
    </row>
    <row r="48" spans="1:10" ht="24.75" customHeight="1">
      <c r="A48" s="8">
        <v>46</v>
      </c>
      <c r="B48" s="8" t="str">
        <f>"方婧"</f>
        <v>方婧</v>
      </c>
      <c r="C48" s="8" t="s">
        <v>79</v>
      </c>
      <c r="D48" s="8" t="s">
        <v>80</v>
      </c>
      <c r="E48" s="8" t="s">
        <v>87</v>
      </c>
      <c r="F48" s="8" t="str">
        <f>"女"</f>
        <v>女</v>
      </c>
      <c r="G48" s="8" t="str">
        <f>"大学本科学历"</f>
        <v>大学本科学历</v>
      </c>
      <c r="H48" s="8" t="str">
        <f>"管理学学士"</f>
        <v>管理学学士</v>
      </c>
      <c r="I48" s="8" t="s">
        <v>14</v>
      </c>
      <c r="J48" s="10"/>
    </row>
    <row r="49" spans="1:10" ht="24.75" customHeight="1">
      <c r="A49" s="8">
        <v>47</v>
      </c>
      <c r="B49" s="8" t="str">
        <f>"陈奕林"</f>
        <v>陈奕林</v>
      </c>
      <c r="C49" s="8" t="s">
        <v>79</v>
      </c>
      <c r="D49" s="8" t="s">
        <v>80</v>
      </c>
      <c r="E49" s="8" t="s">
        <v>88</v>
      </c>
      <c r="F49" s="8" t="str">
        <f>"男"</f>
        <v>男</v>
      </c>
      <c r="G49" s="8" t="str">
        <f>"本科"</f>
        <v>本科</v>
      </c>
      <c r="H49" s="8" t="str">
        <f>"学士"</f>
        <v>学士</v>
      </c>
      <c r="I49" s="8" t="s">
        <v>14</v>
      </c>
      <c r="J49" s="10"/>
    </row>
    <row r="50" spans="1:10" ht="24.75" customHeight="1">
      <c r="A50" s="8">
        <v>48</v>
      </c>
      <c r="B50" s="8" t="str">
        <f>"叶明钰"</f>
        <v>叶明钰</v>
      </c>
      <c r="C50" s="8" t="s">
        <v>79</v>
      </c>
      <c r="D50" s="8" t="s">
        <v>80</v>
      </c>
      <c r="E50" s="8" t="s">
        <v>89</v>
      </c>
      <c r="F50" s="8" t="str">
        <f>"男"</f>
        <v>男</v>
      </c>
      <c r="G50" s="8" t="str">
        <f>"大学本科学历"</f>
        <v>大学本科学历</v>
      </c>
      <c r="H50" s="8" t="str">
        <f>"医学学士"</f>
        <v>医学学士</v>
      </c>
      <c r="I50" s="8" t="s">
        <v>14</v>
      </c>
      <c r="J50" s="10"/>
    </row>
    <row r="51" spans="1:10" ht="24.75" customHeight="1">
      <c r="A51" s="8">
        <v>49</v>
      </c>
      <c r="B51" s="8" t="str">
        <f>"谭雅茹"</f>
        <v>谭雅茹</v>
      </c>
      <c r="C51" s="8" t="s">
        <v>79</v>
      </c>
      <c r="D51" s="8" t="s">
        <v>80</v>
      </c>
      <c r="E51" s="8" t="s">
        <v>90</v>
      </c>
      <c r="F51" s="8" t="str">
        <f aca="true" t="shared" si="0" ref="F51:F56">"女"</f>
        <v>女</v>
      </c>
      <c r="G51" s="8" t="str">
        <f>"大学本科学历"</f>
        <v>大学本科学历</v>
      </c>
      <c r="H51" s="8" t="str">
        <f>"管理学学位"</f>
        <v>管理学学位</v>
      </c>
      <c r="I51" s="8" t="s">
        <v>14</v>
      </c>
      <c r="J51" s="10"/>
    </row>
    <row r="52" spans="1:10" ht="24.75" customHeight="1">
      <c r="A52" s="8">
        <v>50</v>
      </c>
      <c r="B52" s="8" t="str">
        <f>"陈海灵"</f>
        <v>陈海灵</v>
      </c>
      <c r="C52" s="8" t="s">
        <v>79</v>
      </c>
      <c r="D52" s="8" t="s">
        <v>80</v>
      </c>
      <c r="E52" s="8" t="s">
        <v>91</v>
      </c>
      <c r="F52" s="8" t="str">
        <f t="shared" si="0"/>
        <v>女</v>
      </c>
      <c r="G52" s="8" t="str">
        <f>"大学本科学历"</f>
        <v>大学本科学历</v>
      </c>
      <c r="H52" s="8" t="str">
        <f>"占无"</f>
        <v>占无</v>
      </c>
      <c r="I52" s="8" t="s">
        <v>14</v>
      </c>
      <c r="J52" s="10"/>
    </row>
    <row r="53" spans="1:10" ht="24.75" customHeight="1">
      <c r="A53" s="8">
        <v>51</v>
      </c>
      <c r="B53" s="8" t="str">
        <f>"张渝"</f>
        <v>张渝</v>
      </c>
      <c r="C53" s="8" t="s">
        <v>79</v>
      </c>
      <c r="D53" s="8" t="s">
        <v>80</v>
      </c>
      <c r="E53" s="8" t="s">
        <v>92</v>
      </c>
      <c r="F53" s="8" t="str">
        <f t="shared" si="0"/>
        <v>女</v>
      </c>
      <c r="G53" s="8" t="str">
        <f>"大学本科"</f>
        <v>大学本科</v>
      </c>
      <c r="H53" s="8" t="str">
        <f>"管理学学士学位"</f>
        <v>管理学学士学位</v>
      </c>
      <c r="I53" s="8" t="s">
        <v>14</v>
      </c>
      <c r="J53" s="10"/>
    </row>
    <row r="54" spans="1:10" ht="24.75" customHeight="1">
      <c r="A54" s="8">
        <v>52</v>
      </c>
      <c r="B54" s="8" t="str">
        <f>"林菁颖"</f>
        <v>林菁颖</v>
      </c>
      <c r="C54" s="8" t="s">
        <v>79</v>
      </c>
      <c r="D54" s="8" t="s">
        <v>80</v>
      </c>
      <c r="E54" s="8" t="s">
        <v>93</v>
      </c>
      <c r="F54" s="8" t="str">
        <f t="shared" si="0"/>
        <v>女</v>
      </c>
      <c r="G54" s="8" t="str">
        <f>"大学本科学历"</f>
        <v>大学本科学历</v>
      </c>
      <c r="H54" s="8" t="str">
        <f>"管理学学士"</f>
        <v>管理学学士</v>
      </c>
      <c r="I54" s="8" t="s">
        <v>14</v>
      </c>
      <c r="J54" s="10"/>
    </row>
    <row r="55" spans="1:10" ht="24.75" customHeight="1">
      <c r="A55" s="8">
        <v>53</v>
      </c>
      <c r="B55" s="8" t="str">
        <f>"陈泽楠"</f>
        <v>陈泽楠</v>
      </c>
      <c r="C55" s="8" t="s">
        <v>79</v>
      </c>
      <c r="D55" s="8" t="s">
        <v>80</v>
      </c>
      <c r="E55" s="8" t="s">
        <v>94</v>
      </c>
      <c r="F55" s="8" t="str">
        <f t="shared" si="0"/>
        <v>女</v>
      </c>
      <c r="G55" s="8" t="str">
        <f>"本科"</f>
        <v>本科</v>
      </c>
      <c r="H55" s="8" t="str">
        <f>"管理学士"</f>
        <v>管理学士</v>
      </c>
      <c r="I55" s="8" t="s">
        <v>14</v>
      </c>
      <c r="J55" s="10"/>
    </row>
    <row r="56" spans="1:10" ht="24.75" customHeight="1">
      <c r="A56" s="8">
        <v>54</v>
      </c>
      <c r="B56" s="8" t="str">
        <f>"刘秋月"</f>
        <v>刘秋月</v>
      </c>
      <c r="C56" s="8" t="s">
        <v>79</v>
      </c>
      <c r="D56" s="8" t="s">
        <v>80</v>
      </c>
      <c r="E56" s="8" t="s">
        <v>95</v>
      </c>
      <c r="F56" s="8" t="str">
        <f t="shared" si="0"/>
        <v>女</v>
      </c>
      <c r="G56" s="8" t="str">
        <f>"本科"</f>
        <v>本科</v>
      </c>
      <c r="H56" s="8" t="str">
        <f>"无"</f>
        <v>无</v>
      </c>
      <c r="I56" s="8" t="s">
        <v>14</v>
      </c>
      <c r="J56" s="10"/>
    </row>
    <row r="57" spans="1:10" ht="24.75" customHeight="1">
      <c r="A57" s="8">
        <v>55</v>
      </c>
      <c r="B57" s="8" t="str">
        <f>"邢曾胜"</f>
        <v>邢曾胜</v>
      </c>
      <c r="C57" s="8" t="s">
        <v>79</v>
      </c>
      <c r="D57" s="8" t="s">
        <v>80</v>
      </c>
      <c r="E57" s="8" t="s">
        <v>96</v>
      </c>
      <c r="F57" s="8" t="str">
        <f>"男"</f>
        <v>男</v>
      </c>
      <c r="G57" s="8" t="str">
        <f>"大学本科学历"</f>
        <v>大学本科学历</v>
      </c>
      <c r="H57" s="8" t="str">
        <f>"医学学士"</f>
        <v>医学学士</v>
      </c>
      <c r="I57" s="8" t="s">
        <v>14</v>
      </c>
      <c r="J57" s="10"/>
    </row>
    <row r="58" spans="1:10" ht="24.75" customHeight="1">
      <c r="A58" s="8">
        <v>56</v>
      </c>
      <c r="B58" s="8" t="str">
        <f>"黄彩凤"</f>
        <v>黄彩凤</v>
      </c>
      <c r="C58" s="8" t="s">
        <v>79</v>
      </c>
      <c r="D58" s="8" t="s">
        <v>80</v>
      </c>
      <c r="E58" s="8" t="s">
        <v>97</v>
      </c>
      <c r="F58" s="8" t="str">
        <f>"女"</f>
        <v>女</v>
      </c>
      <c r="G58" s="8" t="str">
        <f>"本科"</f>
        <v>本科</v>
      </c>
      <c r="H58" s="8" t="str">
        <f>"管理学学士"</f>
        <v>管理学学士</v>
      </c>
      <c r="I58" s="8" t="s">
        <v>14</v>
      </c>
      <c r="J58" s="10"/>
    </row>
    <row r="59" spans="1:10" ht="24.75" customHeight="1">
      <c r="A59" s="8">
        <v>57</v>
      </c>
      <c r="B59" s="8" t="str">
        <f>"陆晨微"</f>
        <v>陆晨微</v>
      </c>
      <c r="C59" s="8" t="s">
        <v>79</v>
      </c>
      <c r="D59" s="8" t="s">
        <v>80</v>
      </c>
      <c r="E59" s="8" t="s">
        <v>98</v>
      </c>
      <c r="F59" s="8" t="str">
        <f>"女"</f>
        <v>女</v>
      </c>
      <c r="G59" s="8" t="str">
        <f>"大学本科"</f>
        <v>大学本科</v>
      </c>
      <c r="H59" s="8" t="str">
        <f>"临床医学学士学位"</f>
        <v>临床医学学士学位</v>
      </c>
      <c r="I59" s="8" t="s">
        <v>14</v>
      </c>
      <c r="J59" s="10"/>
    </row>
    <row r="60" spans="1:10" ht="24.75" customHeight="1">
      <c r="A60" s="8">
        <v>58</v>
      </c>
      <c r="B60" s="8" t="str">
        <f>"黄成"</f>
        <v>黄成</v>
      </c>
      <c r="C60" s="8" t="s">
        <v>79</v>
      </c>
      <c r="D60" s="8" t="s">
        <v>80</v>
      </c>
      <c r="E60" s="8" t="s">
        <v>99</v>
      </c>
      <c r="F60" s="8" t="str">
        <f>"女"</f>
        <v>女</v>
      </c>
      <c r="G60" s="8" t="str">
        <f>"大学本科"</f>
        <v>大学本科</v>
      </c>
      <c r="H60" s="8" t="str">
        <f>"管理学学士学位"</f>
        <v>管理学学士学位</v>
      </c>
      <c r="I60" s="8" t="s">
        <v>14</v>
      </c>
      <c r="J60" s="10"/>
    </row>
    <row r="61" spans="1:10" ht="24.75" customHeight="1">
      <c r="A61" s="8">
        <v>59</v>
      </c>
      <c r="B61" s="8" t="str">
        <f>"王刚"</f>
        <v>王刚</v>
      </c>
      <c r="C61" s="8" t="s">
        <v>79</v>
      </c>
      <c r="D61" s="8" t="s">
        <v>80</v>
      </c>
      <c r="E61" s="8" t="s">
        <v>100</v>
      </c>
      <c r="F61" s="8" t="str">
        <f>"男"</f>
        <v>男</v>
      </c>
      <c r="G61" s="8" t="str">
        <f>"大学本科学历"</f>
        <v>大学本科学历</v>
      </c>
      <c r="H61" s="8" t="str">
        <f>"无"</f>
        <v>无</v>
      </c>
      <c r="I61" s="8" t="s">
        <v>14</v>
      </c>
      <c r="J61" s="10"/>
    </row>
    <row r="62" spans="1:10" ht="24.75" customHeight="1">
      <c r="A62" s="8">
        <v>60</v>
      </c>
      <c r="B62" s="8" t="str">
        <f>"钟玉生"</f>
        <v>钟玉生</v>
      </c>
      <c r="C62" s="8" t="s">
        <v>79</v>
      </c>
      <c r="D62" s="8" t="s">
        <v>80</v>
      </c>
      <c r="E62" s="8" t="s">
        <v>101</v>
      </c>
      <c r="F62" s="8" t="str">
        <f>"男"</f>
        <v>男</v>
      </c>
      <c r="G62" s="8" t="str">
        <f>"本科"</f>
        <v>本科</v>
      </c>
      <c r="H62" s="8" t="str">
        <f>"学士学位"</f>
        <v>学士学位</v>
      </c>
      <c r="I62" s="8" t="s">
        <v>14</v>
      </c>
      <c r="J62" s="10"/>
    </row>
    <row r="63" spans="1:10" ht="24.75" customHeight="1">
      <c r="A63" s="8">
        <v>61</v>
      </c>
      <c r="B63" s="8" t="str">
        <f>"王菲"</f>
        <v>王菲</v>
      </c>
      <c r="C63" s="8" t="s">
        <v>79</v>
      </c>
      <c r="D63" s="8" t="s">
        <v>80</v>
      </c>
      <c r="E63" s="8" t="s">
        <v>102</v>
      </c>
      <c r="F63" s="8" t="str">
        <f>"女"</f>
        <v>女</v>
      </c>
      <c r="G63" s="8" t="str">
        <f>"大学本科学历"</f>
        <v>大学本科学历</v>
      </c>
      <c r="H63" s="8" t="str">
        <f>"管理学学士"</f>
        <v>管理学学士</v>
      </c>
      <c r="I63" s="8" t="s">
        <v>14</v>
      </c>
      <c r="J63" s="10"/>
    </row>
    <row r="64" spans="1:10" ht="24.75" customHeight="1">
      <c r="A64" s="8">
        <v>62</v>
      </c>
      <c r="B64" s="8" t="str">
        <f>"陈皇妤"</f>
        <v>陈皇妤</v>
      </c>
      <c r="C64" s="8" t="s">
        <v>79</v>
      </c>
      <c r="D64" s="8" t="s">
        <v>80</v>
      </c>
      <c r="E64" s="8" t="s">
        <v>103</v>
      </c>
      <c r="F64" s="8" t="str">
        <f>"女"</f>
        <v>女</v>
      </c>
      <c r="G64" s="8" t="str">
        <f>"本科"</f>
        <v>本科</v>
      </c>
      <c r="H64" s="8" t="str">
        <f>"医学学士"</f>
        <v>医学学士</v>
      </c>
      <c r="I64" s="8" t="s">
        <v>14</v>
      </c>
      <c r="J64" s="10"/>
    </row>
    <row r="65" spans="1:10" ht="24.75" customHeight="1">
      <c r="A65" s="8">
        <v>63</v>
      </c>
      <c r="B65" s="8" t="str">
        <f>"符梦甜"</f>
        <v>符梦甜</v>
      </c>
      <c r="C65" s="8" t="s">
        <v>79</v>
      </c>
      <c r="D65" s="8" t="s">
        <v>80</v>
      </c>
      <c r="E65" s="8" t="s">
        <v>104</v>
      </c>
      <c r="F65" s="8" t="str">
        <f>"女"</f>
        <v>女</v>
      </c>
      <c r="G65" s="8" t="str">
        <f>"大学本科学历"</f>
        <v>大学本科学历</v>
      </c>
      <c r="H65" s="8" t="str">
        <f>"管理学学士"</f>
        <v>管理学学士</v>
      </c>
      <c r="I65" s="8" t="s">
        <v>14</v>
      </c>
      <c r="J65" s="10"/>
    </row>
    <row r="66" spans="1:10" ht="24.75" customHeight="1">
      <c r="A66" s="8">
        <v>64</v>
      </c>
      <c r="B66" s="8" t="str">
        <f>"郝霞"</f>
        <v>郝霞</v>
      </c>
      <c r="C66" s="8" t="s">
        <v>105</v>
      </c>
      <c r="D66" s="8" t="s">
        <v>77</v>
      </c>
      <c r="E66" s="8" t="s">
        <v>106</v>
      </c>
      <c r="F66" s="8" t="str">
        <f>"女"</f>
        <v>女</v>
      </c>
      <c r="G66" s="8" t="str">
        <f>"本科"</f>
        <v>本科</v>
      </c>
      <c r="H66" s="8" t="str">
        <f>"无"</f>
        <v>无</v>
      </c>
      <c r="I66" s="8" t="s">
        <v>14</v>
      </c>
      <c r="J66" s="10"/>
    </row>
    <row r="67" spans="1:10" ht="24.75" customHeight="1">
      <c r="A67" s="8">
        <v>65</v>
      </c>
      <c r="B67" s="8" t="str">
        <f>"胡自立"</f>
        <v>胡自立</v>
      </c>
      <c r="C67" s="8" t="s">
        <v>105</v>
      </c>
      <c r="D67" s="8" t="s">
        <v>77</v>
      </c>
      <c r="E67" s="8" t="s">
        <v>107</v>
      </c>
      <c r="F67" s="8" t="str">
        <f>"男"</f>
        <v>男</v>
      </c>
      <c r="G67" s="8" t="str">
        <f>"大学本科学历"</f>
        <v>大学本科学历</v>
      </c>
      <c r="H67" s="8" t="str">
        <f>"理学学士"</f>
        <v>理学学士</v>
      </c>
      <c r="I67" s="8" t="s">
        <v>14</v>
      </c>
      <c r="J67" s="10"/>
    </row>
    <row r="68" spans="1:10" ht="24.75" customHeight="1">
      <c r="A68" s="8">
        <v>66</v>
      </c>
      <c r="B68" s="8" t="str">
        <f>"吴珏洁"</f>
        <v>吴珏洁</v>
      </c>
      <c r="C68" s="8" t="s">
        <v>105</v>
      </c>
      <c r="D68" s="8" t="s">
        <v>77</v>
      </c>
      <c r="E68" s="8" t="s">
        <v>108</v>
      </c>
      <c r="F68" s="8" t="str">
        <f>"女"</f>
        <v>女</v>
      </c>
      <c r="G68" s="8" t="str">
        <f>"大学本科学历"</f>
        <v>大学本科学历</v>
      </c>
      <c r="H68" s="8" t="str">
        <f>"理科学士"</f>
        <v>理科学士</v>
      </c>
      <c r="I68" s="8" t="s">
        <v>14</v>
      </c>
      <c r="J68" s="10"/>
    </row>
    <row r="69" spans="1:10" ht="24.75" customHeight="1">
      <c r="A69" s="8">
        <v>67</v>
      </c>
      <c r="B69" s="8" t="str">
        <f>"陈博"</f>
        <v>陈博</v>
      </c>
      <c r="C69" s="8" t="s">
        <v>105</v>
      </c>
      <c r="D69" s="8" t="s">
        <v>77</v>
      </c>
      <c r="E69" s="8" t="s">
        <v>109</v>
      </c>
      <c r="F69" s="8" t="str">
        <f>"男"</f>
        <v>男</v>
      </c>
      <c r="G69" s="8" t="str">
        <f>"本科"</f>
        <v>本科</v>
      </c>
      <c r="H69" s="8" t="str">
        <f>"理学学士"</f>
        <v>理学学士</v>
      </c>
      <c r="I69" s="8" t="s">
        <v>14</v>
      </c>
      <c r="J69" s="10"/>
    </row>
    <row r="70" spans="1:10" ht="24.75" customHeight="1">
      <c r="A70" s="8">
        <v>68</v>
      </c>
      <c r="B70" s="8" t="str">
        <f>"吴秀君"</f>
        <v>吴秀君</v>
      </c>
      <c r="C70" s="8" t="s">
        <v>105</v>
      </c>
      <c r="D70" s="8" t="s">
        <v>77</v>
      </c>
      <c r="E70" s="8" t="s">
        <v>110</v>
      </c>
      <c r="F70" s="8" t="str">
        <f>"女"</f>
        <v>女</v>
      </c>
      <c r="G70" s="8" t="str">
        <f>"大学本科学历"</f>
        <v>大学本科学历</v>
      </c>
      <c r="H70" s="8" t="str">
        <f>"理学学士"</f>
        <v>理学学士</v>
      </c>
      <c r="I70" s="8" t="s">
        <v>14</v>
      </c>
      <c r="J70" s="10"/>
    </row>
    <row r="71" spans="1:10" ht="24.75" customHeight="1">
      <c r="A71" s="8">
        <v>69</v>
      </c>
      <c r="B71" s="8" t="str">
        <f>"邓梅香"</f>
        <v>邓梅香</v>
      </c>
      <c r="C71" s="8" t="s">
        <v>105</v>
      </c>
      <c r="D71" s="8" t="s">
        <v>77</v>
      </c>
      <c r="E71" s="8" t="s">
        <v>111</v>
      </c>
      <c r="F71" s="8" t="str">
        <f>"女"</f>
        <v>女</v>
      </c>
      <c r="G71" s="8" t="str">
        <f>"大学本科"</f>
        <v>大学本科</v>
      </c>
      <c r="H71" s="8" t="str">
        <f>"理学学士"</f>
        <v>理学学士</v>
      </c>
      <c r="I71" s="8" t="s">
        <v>14</v>
      </c>
      <c r="J71" s="10"/>
    </row>
    <row r="72" spans="1:10" ht="24.75" customHeight="1">
      <c r="A72" s="8">
        <v>70</v>
      </c>
      <c r="B72" s="8" t="str">
        <f>"吴淑灿"</f>
        <v>吴淑灿</v>
      </c>
      <c r="C72" s="8" t="s">
        <v>105</v>
      </c>
      <c r="D72" s="8" t="s">
        <v>77</v>
      </c>
      <c r="E72" s="8" t="s">
        <v>112</v>
      </c>
      <c r="F72" s="8" t="str">
        <f>"男"</f>
        <v>男</v>
      </c>
      <c r="G72" s="8" t="str">
        <f>"大学本科"</f>
        <v>大学本科</v>
      </c>
      <c r="H72" s="8" t="str">
        <f>"理学学士"</f>
        <v>理学学士</v>
      </c>
      <c r="I72" s="8" t="s">
        <v>14</v>
      </c>
      <c r="J72" s="10"/>
    </row>
    <row r="73" spans="1:10" ht="24.75" customHeight="1">
      <c r="A73" s="8">
        <v>71</v>
      </c>
      <c r="B73" s="8" t="str">
        <f>"蔡开婷"</f>
        <v>蔡开婷</v>
      </c>
      <c r="C73" s="8" t="s">
        <v>105</v>
      </c>
      <c r="D73" s="8" t="s">
        <v>77</v>
      </c>
      <c r="E73" s="8" t="s">
        <v>113</v>
      </c>
      <c r="F73" s="8" t="str">
        <f>"女"</f>
        <v>女</v>
      </c>
      <c r="G73" s="8" t="str">
        <f>"本科"</f>
        <v>本科</v>
      </c>
      <c r="H73" s="8" t="str">
        <f>"理学士学位"</f>
        <v>理学士学位</v>
      </c>
      <c r="I73" s="8" t="s">
        <v>14</v>
      </c>
      <c r="J73" s="10"/>
    </row>
    <row r="74" spans="1:10" ht="24.75" customHeight="1">
      <c r="A74" s="8">
        <v>72</v>
      </c>
      <c r="B74" s="8" t="str">
        <f>"邓小妹"</f>
        <v>邓小妹</v>
      </c>
      <c r="C74" s="8" t="s">
        <v>105</v>
      </c>
      <c r="D74" s="8" t="s">
        <v>77</v>
      </c>
      <c r="E74" s="8" t="s">
        <v>114</v>
      </c>
      <c r="F74" s="8" t="str">
        <f>"女"</f>
        <v>女</v>
      </c>
      <c r="G74" s="8" t="str">
        <f>"大学本科学历"</f>
        <v>大学本科学历</v>
      </c>
      <c r="H74" s="8" t="str">
        <f>"理学学士"</f>
        <v>理学学士</v>
      </c>
      <c r="I74" s="8" t="s">
        <v>14</v>
      </c>
      <c r="J74" s="10"/>
    </row>
    <row r="75" spans="1:10" ht="24.75" customHeight="1">
      <c r="A75" s="8">
        <v>73</v>
      </c>
      <c r="B75" s="8" t="str">
        <f>"郑骁云"</f>
        <v>郑骁云</v>
      </c>
      <c r="C75" s="8" t="s">
        <v>105</v>
      </c>
      <c r="D75" s="8" t="s">
        <v>77</v>
      </c>
      <c r="E75" s="8" t="s">
        <v>115</v>
      </c>
      <c r="F75" s="8" t="str">
        <f>"女"</f>
        <v>女</v>
      </c>
      <c r="G75" s="8" t="str">
        <f>"大学本科学历"</f>
        <v>大学本科学历</v>
      </c>
      <c r="H75" s="8" t="str">
        <f>"理学学士"</f>
        <v>理学学士</v>
      </c>
      <c r="I75" s="8" t="s">
        <v>14</v>
      </c>
      <c r="J75" s="10"/>
    </row>
    <row r="76" spans="1:10" ht="24.75" customHeight="1">
      <c r="A76" s="8">
        <v>74</v>
      </c>
      <c r="B76" s="8" t="str">
        <f>"陈照"</f>
        <v>陈照</v>
      </c>
      <c r="C76" s="8" t="s">
        <v>105</v>
      </c>
      <c r="D76" s="8" t="s">
        <v>77</v>
      </c>
      <c r="E76" s="8" t="s">
        <v>116</v>
      </c>
      <c r="F76" s="8" t="str">
        <f>"男"</f>
        <v>男</v>
      </c>
      <c r="G76" s="8" t="str">
        <f>"大学本科"</f>
        <v>大学本科</v>
      </c>
      <c r="H76" s="8" t="str">
        <f>"无"</f>
        <v>无</v>
      </c>
      <c r="I76" s="8" t="s">
        <v>14</v>
      </c>
      <c r="J76" s="10"/>
    </row>
    <row r="77" spans="1:10" s="1" customFormat="1" ht="22.5" customHeight="1">
      <c r="A77" s="8">
        <v>75</v>
      </c>
      <c r="B77" s="8" t="s">
        <v>117</v>
      </c>
      <c r="C77" s="8" t="s">
        <v>105</v>
      </c>
      <c r="D77" s="8" t="s">
        <v>77</v>
      </c>
      <c r="E77" s="8" t="s">
        <v>118</v>
      </c>
      <c r="F77" s="8" t="s">
        <v>119</v>
      </c>
      <c r="G77" s="8" t="s">
        <v>71</v>
      </c>
      <c r="H77" s="8" t="s">
        <v>120</v>
      </c>
      <c r="I77" s="8" t="s">
        <v>14</v>
      </c>
      <c r="J77" s="12"/>
    </row>
    <row r="78" spans="1:10" ht="24.75" customHeight="1">
      <c r="A78" s="8">
        <v>76</v>
      </c>
      <c r="B78" s="8" t="str">
        <f>"王琪"</f>
        <v>王琪</v>
      </c>
      <c r="C78" s="8" t="s">
        <v>121</v>
      </c>
      <c r="D78" s="8" t="s">
        <v>122</v>
      </c>
      <c r="E78" s="8" t="s">
        <v>123</v>
      </c>
      <c r="F78" s="8" t="str">
        <f aca="true" t="shared" si="1" ref="F78:F85">"女"</f>
        <v>女</v>
      </c>
      <c r="G78" s="8" t="str">
        <f>"研究生学历"</f>
        <v>研究生学历</v>
      </c>
      <c r="H78" s="8" t="str">
        <f>"会计学硕士"</f>
        <v>会计学硕士</v>
      </c>
      <c r="I78" s="8" t="s">
        <v>14</v>
      </c>
      <c r="J78" s="10"/>
    </row>
    <row r="79" spans="1:10" ht="24.75" customHeight="1">
      <c r="A79" s="8">
        <v>77</v>
      </c>
      <c r="B79" s="8" t="str">
        <f>"黄庆楼"</f>
        <v>黄庆楼</v>
      </c>
      <c r="C79" s="8" t="s">
        <v>121</v>
      </c>
      <c r="D79" s="8" t="s">
        <v>122</v>
      </c>
      <c r="E79" s="8" t="s">
        <v>124</v>
      </c>
      <c r="F79" s="8" t="str">
        <f t="shared" si="1"/>
        <v>女</v>
      </c>
      <c r="G79" s="8" t="str">
        <f>"大学本科学历"</f>
        <v>大学本科学历</v>
      </c>
      <c r="H79" s="8" t="str">
        <f>"管理学学士"</f>
        <v>管理学学士</v>
      </c>
      <c r="I79" s="8" t="s">
        <v>14</v>
      </c>
      <c r="J79" s="10"/>
    </row>
    <row r="80" spans="1:10" ht="24.75" customHeight="1">
      <c r="A80" s="8">
        <v>78</v>
      </c>
      <c r="B80" s="8" t="str">
        <f>"赵春燕"</f>
        <v>赵春燕</v>
      </c>
      <c r="C80" s="8" t="s">
        <v>121</v>
      </c>
      <c r="D80" s="8" t="s">
        <v>122</v>
      </c>
      <c r="E80" s="8" t="s">
        <v>125</v>
      </c>
      <c r="F80" s="8" t="str">
        <f t="shared" si="1"/>
        <v>女</v>
      </c>
      <c r="G80" s="8" t="str">
        <f>"大学本科学历"</f>
        <v>大学本科学历</v>
      </c>
      <c r="H80" s="8" t="str">
        <f>"管理学学士"</f>
        <v>管理学学士</v>
      </c>
      <c r="I80" s="8" t="s">
        <v>14</v>
      </c>
      <c r="J80" s="10"/>
    </row>
    <row r="81" spans="1:10" ht="24.75" customHeight="1">
      <c r="A81" s="8">
        <v>79</v>
      </c>
      <c r="B81" s="8" t="str">
        <f>"易一楹"</f>
        <v>易一楹</v>
      </c>
      <c r="C81" s="8" t="s">
        <v>121</v>
      </c>
      <c r="D81" s="8" t="s">
        <v>122</v>
      </c>
      <c r="E81" s="8" t="s">
        <v>126</v>
      </c>
      <c r="F81" s="8" t="str">
        <f t="shared" si="1"/>
        <v>女</v>
      </c>
      <c r="G81" s="8" t="str">
        <f>"大学本科"</f>
        <v>大学本科</v>
      </c>
      <c r="H81" s="8" t="str">
        <f>"管理学学士"</f>
        <v>管理学学士</v>
      </c>
      <c r="I81" s="8" t="s">
        <v>14</v>
      </c>
      <c r="J81" s="10"/>
    </row>
    <row r="82" spans="1:10" ht="24.75" customHeight="1">
      <c r="A82" s="8">
        <v>80</v>
      </c>
      <c r="B82" s="8" t="str">
        <f>"周文洁"</f>
        <v>周文洁</v>
      </c>
      <c r="C82" s="8" t="s">
        <v>121</v>
      </c>
      <c r="D82" s="8" t="s">
        <v>122</v>
      </c>
      <c r="E82" s="8" t="s">
        <v>127</v>
      </c>
      <c r="F82" s="8" t="str">
        <f t="shared" si="1"/>
        <v>女</v>
      </c>
      <c r="G82" s="8" t="str">
        <f>"本科"</f>
        <v>本科</v>
      </c>
      <c r="H82" s="8" t="str">
        <f>"管理学士"</f>
        <v>管理学士</v>
      </c>
      <c r="I82" s="8" t="s">
        <v>14</v>
      </c>
      <c r="J82" s="10"/>
    </row>
    <row r="83" spans="1:10" ht="24.75" customHeight="1">
      <c r="A83" s="8">
        <v>81</v>
      </c>
      <c r="B83" s="8" t="str">
        <f>"廖洵"</f>
        <v>廖洵</v>
      </c>
      <c r="C83" s="8" t="s">
        <v>121</v>
      </c>
      <c r="D83" s="8" t="s">
        <v>122</v>
      </c>
      <c r="E83" s="8" t="s">
        <v>128</v>
      </c>
      <c r="F83" s="8" t="str">
        <f t="shared" si="1"/>
        <v>女</v>
      </c>
      <c r="G83" s="8" t="str">
        <f>"大学本科"</f>
        <v>大学本科</v>
      </c>
      <c r="H83" s="8" t="str">
        <f>"管理学学士"</f>
        <v>管理学学士</v>
      </c>
      <c r="I83" s="8" t="s">
        <v>14</v>
      </c>
      <c r="J83" s="10"/>
    </row>
    <row r="84" spans="1:10" ht="24.75" customHeight="1">
      <c r="A84" s="8">
        <v>82</v>
      </c>
      <c r="B84" s="8" t="str">
        <f>"王书敏"</f>
        <v>王书敏</v>
      </c>
      <c r="C84" s="8" t="s">
        <v>121</v>
      </c>
      <c r="D84" s="8" t="s">
        <v>122</v>
      </c>
      <c r="E84" s="8" t="s">
        <v>129</v>
      </c>
      <c r="F84" s="8" t="str">
        <f t="shared" si="1"/>
        <v>女</v>
      </c>
      <c r="G84" s="8" t="str">
        <f>"大学本科学历"</f>
        <v>大学本科学历</v>
      </c>
      <c r="H84" s="8" t="str">
        <f>"管理学学士"</f>
        <v>管理学学士</v>
      </c>
      <c r="I84" s="8" t="s">
        <v>14</v>
      </c>
      <c r="J84" s="10"/>
    </row>
    <row r="85" spans="1:10" ht="24.75" customHeight="1">
      <c r="A85" s="8">
        <v>83</v>
      </c>
      <c r="B85" s="8" t="str">
        <f>"梁智莹"</f>
        <v>梁智莹</v>
      </c>
      <c r="C85" s="8" t="s">
        <v>121</v>
      </c>
      <c r="D85" s="8" t="s">
        <v>122</v>
      </c>
      <c r="E85" s="8" t="s">
        <v>130</v>
      </c>
      <c r="F85" s="8" t="str">
        <f t="shared" si="1"/>
        <v>女</v>
      </c>
      <c r="G85" s="8" t="str">
        <f>"大学本科学历"</f>
        <v>大学本科学历</v>
      </c>
      <c r="H85" s="8" t="str">
        <f>"管理学学士"</f>
        <v>管理学学士</v>
      </c>
      <c r="I85" s="8" t="s">
        <v>14</v>
      </c>
      <c r="J85" s="10"/>
    </row>
    <row r="88" spans="1:10" s="2" customFormat="1" ht="13.5">
      <c r="A88" s="11"/>
      <c r="B88" s="11"/>
      <c r="C88" s="11"/>
      <c r="D88" s="11"/>
      <c r="E88" s="11"/>
      <c r="F88" s="11"/>
      <c r="G88" s="11"/>
      <c r="H88" s="11"/>
      <c r="I88" s="11"/>
      <c r="J88" s="13"/>
    </row>
  </sheetData>
  <sheetProtection/>
  <mergeCells count="1">
    <mergeCell ref="A1:J1"/>
  </mergeCells>
  <printOptions/>
  <pageMargins left="0.75" right="0.75" top="1" bottom="1" header="0.5" footer="0.5"/>
  <pageSetup fitToHeight="0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PACM00</dc:creator>
  <cp:keywords/>
  <dc:description/>
  <cp:lastModifiedBy>柒月与你</cp:lastModifiedBy>
  <dcterms:created xsi:type="dcterms:W3CDTF">2021-04-30T09:45:28Z</dcterms:created>
  <dcterms:modified xsi:type="dcterms:W3CDTF">2021-05-18T02:48:02Z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I">
    <vt:lpwstr>e4dfd7fac3564f019e38e050e6a86435</vt:lpwstr>
  </property>
</Properties>
</file>