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通过初审进入笔试人员名单" sheetId="1" r:id="rId1"/>
  </sheets>
  <definedNames/>
  <calcPr fullCalcOnLoad="1"/>
</workbook>
</file>

<file path=xl/sharedStrings.xml><?xml version="1.0" encoding="utf-8"?>
<sst xmlns="http://schemas.openxmlformats.org/spreadsheetml/2006/main" count="185" uniqueCount="10">
  <si>
    <t>附件1：海南省地震局2021年度事业单位公开招聘工作人员通过资格初审进入笔试人员名单</t>
  </si>
  <si>
    <t>序号</t>
  </si>
  <si>
    <t>报考号</t>
  </si>
  <si>
    <t>报考岗位</t>
  </si>
  <si>
    <t>姓名</t>
  </si>
  <si>
    <t>0101_地震监测预报岗</t>
  </si>
  <si>
    <t>0201_财务审计与资产管理岗（研究生）</t>
  </si>
  <si>
    <t>0202_财务审计与资产管理岗（本科）</t>
  </si>
  <si>
    <t>0301_地震监测预报岗</t>
  </si>
  <si>
    <t>0401_地震监测预报岗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</si>
</sst>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4"/>
      <color indexed="8"/>
      <name val="宋体"/>
      <family val="0"/>
    </font>
    <font>
      <b/>
      <sz val="16"/>
      <color indexed="8"/>
      <name val="黑体"/>
      <family val="3"/>
    </font>
    <font>
      <sz val="14"/>
      <color indexed="8"/>
      <name val="仿宋"/>
      <family val="3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4"/>
      <color theme="1"/>
      <name val="Calibri"/>
      <family val="0"/>
    </font>
    <font>
      <b/>
      <sz val="16"/>
      <color theme="1"/>
      <name val="黑体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2"/>
  <sheetViews>
    <sheetView tabSelected="1" workbookViewId="0" topLeftCell="A1">
      <selection activeCell="F1" sqref="F1"/>
    </sheetView>
  </sheetViews>
  <sheetFormatPr defaultColWidth="9.00390625" defaultRowHeight="15"/>
  <cols>
    <col min="1" max="1" width="10.140625" style="2" customWidth="1"/>
    <col min="2" max="2" width="30.7109375" style="3" customWidth="1"/>
    <col min="3" max="3" width="20.8515625" style="3" customWidth="1"/>
    <col min="4" max="4" width="24.57421875" style="3" customWidth="1"/>
    <col min="5" max="16384" width="9.00390625" style="3" customWidth="1"/>
  </cols>
  <sheetData>
    <row r="1" spans="1:4" s="1" customFormat="1" ht="75.75" customHeight="1">
      <c r="A1" s="4" t="s">
        <v>0</v>
      </c>
      <c r="B1" s="5"/>
      <c r="C1" s="5"/>
      <c r="D1" s="5"/>
    </row>
    <row r="2" spans="1:4" ht="30" customHeight="1">
      <c r="A2" s="6" t="s">
        <v>1</v>
      </c>
      <c r="B2" s="7" t="s">
        <v>2</v>
      </c>
      <c r="C2" s="7" t="s">
        <v>3</v>
      </c>
      <c r="D2" s="7" t="s">
        <v>4</v>
      </c>
    </row>
    <row r="3" spans="1:4" ht="37.5">
      <c r="A3" s="8">
        <v>1</v>
      </c>
      <c r="B3" s="9" t="str">
        <f>"29002021041910421752953"</f>
        <v>29002021041910421752953</v>
      </c>
      <c r="C3" s="9" t="s">
        <v>5</v>
      </c>
      <c r="D3" s="9" t="str">
        <f>"盛受政"</f>
        <v>盛受政</v>
      </c>
    </row>
    <row r="4" spans="1:4" ht="37.5">
      <c r="A4" s="8">
        <v>2</v>
      </c>
      <c r="B4" s="9" t="str">
        <f>"29002021041917060353517"</f>
        <v>29002021041917060353517</v>
      </c>
      <c r="C4" s="9" t="s">
        <v>5</v>
      </c>
      <c r="D4" s="9" t="str">
        <f>"张涵"</f>
        <v>张涵</v>
      </c>
    </row>
    <row r="5" spans="1:4" ht="37.5">
      <c r="A5" s="8">
        <v>3</v>
      </c>
      <c r="B5" s="9" t="str">
        <f>"29002021042810432558384"</f>
        <v>29002021042810432558384</v>
      </c>
      <c r="C5" s="9" t="s">
        <v>5</v>
      </c>
      <c r="D5" s="9" t="str">
        <f>"梁高"</f>
        <v>梁高</v>
      </c>
    </row>
    <row r="6" spans="1:4" ht="56.25">
      <c r="A6" s="8">
        <v>4</v>
      </c>
      <c r="B6" s="9" t="str">
        <f>"29002021041912270453155"</f>
        <v>29002021041912270453155</v>
      </c>
      <c r="C6" s="9" t="s">
        <v>6</v>
      </c>
      <c r="D6" s="9" t="str">
        <f>"叶玉聪"</f>
        <v>叶玉聪</v>
      </c>
    </row>
    <row r="7" spans="1:4" ht="56.25">
      <c r="A7" s="8">
        <v>5</v>
      </c>
      <c r="B7" s="9" t="str">
        <f>"29002021041915140653376"</f>
        <v>29002021041915140653376</v>
      </c>
      <c r="C7" s="9" t="s">
        <v>6</v>
      </c>
      <c r="D7" s="9" t="str">
        <f>"邢千慧"</f>
        <v>邢千慧</v>
      </c>
    </row>
    <row r="8" spans="1:4" ht="56.25">
      <c r="A8" s="8">
        <v>6</v>
      </c>
      <c r="B8" s="9" t="str">
        <f>"29002021041915542753428"</f>
        <v>29002021041915542753428</v>
      </c>
      <c r="C8" s="9" t="s">
        <v>6</v>
      </c>
      <c r="D8" s="9" t="str">
        <f>"程晨"</f>
        <v>程晨</v>
      </c>
    </row>
    <row r="9" spans="1:4" ht="56.25">
      <c r="A9" s="8">
        <v>7</v>
      </c>
      <c r="B9" s="9" t="str">
        <f>"29002021042018163654312"</f>
        <v>29002021042018163654312</v>
      </c>
      <c r="C9" s="9" t="s">
        <v>6</v>
      </c>
      <c r="D9" s="9" t="str">
        <f>"钱雪薇"</f>
        <v>钱雪薇</v>
      </c>
    </row>
    <row r="10" spans="1:4" ht="56.25">
      <c r="A10" s="8">
        <v>8</v>
      </c>
      <c r="B10" s="9" t="str">
        <f>"29002021042314383455256"</f>
        <v>29002021042314383455256</v>
      </c>
      <c r="C10" s="9" t="s">
        <v>6</v>
      </c>
      <c r="D10" s="9" t="str">
        <f>"贺妍"</f>
        <v>贺妍</v>
      </c>
    </row>
    <row r="11" spans="1:4" ht="56.25">
      <c r="A11" s="8">
        <v>9</v>
      </c>
      <c r="B11" s="9" t="str">
        <f>"29002021042515194155341"</f>
        <v>29002021042515194155341</v>
      </c>
      <c r="C11" s="9" t="s">
        <v>6</v>
      </c>
      <c r="D11" s="9" t="str">
        <f>"徐萌"</f>
        <v>徐萌</v>
      </c>
    </row>
    <row r="12" spans="1:4" ht="56.25">
      <c r="A12" s="8">
        <v>10</v>
      </c>
      <c r="B12" s="9" t="str">
        <f>"29002021041908332552637"</f>
        <v>29002021041908332552637</v>
      </c>
      <c r="C12" s="9" t="s">
        <v>7</v>
      </c>
      <c r="D12" s="9" t="str">
        <f>"李英杰"</f>
        <v>李英杰</v>
      </c>
    </row>
    <row r="13" spans="1:4" ht="56.25">
      <c r="A13" s="8">
        <v>11</v>
      </c>
      <c r="B13" s="9" t="str">
        <f>"29002021041908373252640"</f>
        <v>29002021041908373252640</v>
      </c>
      <c r="C13" s="9" t="s">
        <v>7</v>
      </c>
      <c r="D13" s="9" t="str">
        <f>"谢瑾"</f>
        <v>谢瑾</v>
      </c>
    </row>
    <row r="14" spans="1:4" ht="56.25">
      <c r="A14" s="8">
        <v>12</v>
      </c>
      <c r="B14" s="9" t="str">
        <f>"29002021041908393152641"</f>
        <v>29002021041908393152641</v>
      </c>
      <c r="C14" s="9" t="s">
        <v>7</v>
      </c>
      <c r="D14" s="9" t="str">
        <f>"麦树巴"</f>
        <v>麦树巴</v>
      </c>
    </row>
    <row r="15" spans="1:4" ht="56.25">
      <c r="A15" s="8">
        <v>13</v>
      </c>
      <c r="B15" s="9" t="str">
        <f>"29002021041909182152730"</f>
        <v>29002021041909182152730</v>
      </c>
      <c r="C15" s="9" t="s">
        <v>7</v>
      </c>
      <c r="D15" s="9" t="str">
        <f>"周洁"</f>
        <v>周洁</v>
      </c>
    </row>
    <row r="16" spans="1:4" ht="56.25">
      <c r="A16" s="8">
        <v>14</v>
      </c>
      <c r="B16" s="9" t="str">
        <f>"29002021041909285952767"</f>
        <v>29002021041909285952767</v>
      </c>
      <c r="C16" s="9" t="s">
        <v>7</v>
      </c>
      <c r="D16" s="9" t="str">
        <f>"何思颖"</f>
        <v>何思颖</v>
      </c>
    </row>
    <row r="17" spans="1:4" ht="56.25">
      <c r="A17" s="8">
        <v>15</v>
      </c>
      <c r="B17" s="9" t="str">
        <f>"29002021041909345352787"</f>
        <v>29002021041909345352787</v>
      </c>
      <c r="C17" s="9" t="s">
        <v>7</v>
      </c>
      <c r="D17" s="9" t="str">
        <f>"杜芳"</f>
        <v>杜芳</v>
      </c>
    </row>
    <row r="18" spans="1:4" ht="56.25">
      <c r="A18" s="8">
        <v>16</v>
      </c>
      <c r="B18" s="9" t="str">
        <f>"29002021041909504752841"</f>
        <v>29002021041909504752841</v>
      </c>
      <c r="C18" s="9" t="s">
        <v>7</v>
      </c>
      <c r="D18" s="9" t="str">
        <f>"瞿麒桐"</f>
        <v>瞿麒桐</v>
      </c>
    </row>
    <row r="19" spans="1:4" ht="56.25">
      <c r="A19" s="8">
        <v>17</v>
      </c>
      <c r="B19" s="9" t="str">
        <f>"29002021041910065352885"</f>
        <v>29002021041910065352885</v>
      </c>
      <c r="C19" s="9" t="s">
        <v>7</v>
      </c>
      <c r="D19" s="9" t="str">
        <f>"薛秀珠"</f>
        <v>薛秀珠</v>
      </c>
    </row>
    <row r="20" spans="1:4" ht="56.25">
      <c r="A20" s="8">
        <v>18</v>
      </c>
      <c r="B20" s="9" t="str">
        <f>"29002021041910214752913"</f>
        <v>29002021041910214752913</v>
      </c>
      <c r="C20" s="9" t="s">
        <v>7</v>
      </c>
      <c r="D20" s="9" t="str">
        <f>"虞得水"</f>
        <v>虞得水</v>
      </c>
    </row>
    <row r="21" spans="1:4" ht="56.25">
      <c r="A21" s="8">
        <v>19</v>
      </c>
      <c r="B21" s="9" t="str">
        <f>"29002021041910271052926"</f>
        <v>29002021041910271052926</v>
      </c>
      <c r="C21" s="9" t="s">
        <v>7</v>
      </c>
      <c r="D21" s="9" t="str">
        <f>"王斌"</f>
        <v>王斌</v>
      </c>
    </row>
    <row r="22" spans="1:4" ht="56.25">
      <c r="A22" s="8">
        <v>20</v>
      </c>
      <c r="B22" s="9" t="str">
        <f>"29002021041910271852928"</f>
        <v>29002021041910271852928</v>
      </c>
      <c r="C22" s="9" t="s">
        <v>7</v>
      </c>
      <c r="D22" s="9" t="str">
        <f>"陈小芳"</f>
        <v>陈小芳</v>
      </c>
    </row>
    <row r="23" spans="1:4" ht="56.25">
      <c r="A23" s="8">
        <v>21</v>
      </c>
      <c r="B23" s="9" t="str">
        <f>"29002021041910431452958"</f>
        <v>29002021041910431452958</v>
      </c>
      <c r="C23" s="9" t="s">
        <v>7</v>
      </c>
      <c r="D23" s="9" t="str">
        <f>"梁观仲"</f>
        <v>梁观仲</v>
      </c>
    </row>
    <row r="24" spans="1:4" ht="56.25">
      <c r="A24" s="8">
        <v>22</v>
      </c>
      <c r="B24" s="9" t="str">
        <f>"29002021041910474752968"</f>
        <v>29002021041910474752968</v>
      </c>
      <c r="C24" s="9" t="s">
        <v>7</v>
      </c>
      <c r="D24" s="9" t="str">
        <f>"朱静"</f>
        <v>朱静</v>
      </c>
    </row>
    <row r="25" spans="1:4" ht="56.25">
      <c r="A25" s="8">
        <v>23</v>
      </c>
      <c r="B25" s="9" t="str">
        <f>"29002021041910493052972"</f>
        <v>29002021041910493052972</v>
      </c>
      <c r="C25" s="9" t="s">
        <v>7</v>
      </c>
      <c r="D25" s="9" t="str">
        <f>"王小丽"</f>
        <v>王小丽</v>
      </c>
    </row>
    <row r="26" spans="1:4" ht="56.25">
      <c r="A26" s="8">
        <v>24</v>
      </c>
      <c r="B26" s="9" t="str">
        <f>"29002021041911105853025"</f>
        <v>29002021041911105853025</v>
      </c>
      <c r="C26" s="9" t="s">
        <v>7</v>
      </c>
      <c r="D26" s="9" t="str">
        <f>"王彩君"</f>
        <v>王彩君</v>
      </c>
    </row>
    <row r="27" spans="1:4" ht="56.25">
      <c r="A27" s="8">
        <v>25</v>
      </c>
      <c r="B27" s="9" t="str">
        <f>"29002021041911310453065"</f>
        <v>29002021041911310453065</v>
      </c>
      <c r="C27" s="9" t="s">
        <v>7</v>
      </c>
      <c r="D27" s="9" t="str">
        <f>"王华琳"</f>
        <v>王华琳</v>
      </c>
    </row>
    <row r="28" spans="1:4" ht="56.25">
      <c r="A28" s="8">
        <v>26</v>
      </c>
      <c r="B28" s="9" t="str">
        <f>"29002021041911320753067"</f>
        <v>29002021041911320753067</v>
      </c>
      <c r="C28" s="9" t="s">
        <v>7</v>
      </c>
      <c r="D28" s="9" t="str">
        <f>"文登俊"</f>
        <v>文登俊</v>
      </c>
    </row>
    <row r="29" spans="1:4" ht="56.25">
      <c r="A29" s="8">
        <v>27</v>
      </c>
      <c r="B29" s="9" t="str">
        <f>"29002021041911403153079"</f>
        <v>29002021041911403153079</v>
      </c>
      <c r="C29" s="9" t="s">
        <v>7</v>
      </c>
      <c r="D29" s="9" t="str">
        <f>"林姣丽"</f>
        <v>林姣丽</v>
      </c>
    </row>
    <row r="30" spans="1:4" ht="56.25">
      <c r="A30" s="8">
        <v>28</v>
      </c>
      <c r="B30" s="9" t="str">
        <f>"29002021041911485653095"</f>
        <v>29002021041911485653095</v>
      </c>
      <c r="C30" s="9" t="s">
        <v>7</v>
      </c>
      <c r="D30" s="9" t="str">
        <f>"王俊越"</f>
        <v>王俊越</v>
      </c>
    </row>
    <row r="31" spans="1:4" ht="56.25">
      <c r="A31" s="8">
        <v>29</v>
      </c>
      <c r="B31" s="9" t="str">
        <f>"29002021041911544553104"</f>
        <v>29002021041911544553104</v>
      </c>
      <c r="C31" s="9" t="s">
        <v>7</v>
      </c>
      <c r="D31" s="9" t="str">
        <f>"袁森威"</f>
        <v>袁森威</v>
      </c>
    </row>
    <row r="32" spans="1:4" ht="56.25">
      <c r="A32" s="8">
        <v>30</v>
      </c>
      <c r="B32" s="9" t="str">
        <f>"29002021041913072953229"</f>
        <v>29002021041913072953229</v>
      </c>
      <c r="C32" s="9" t="s">
        <v>7</v>
      </c>
      <c r="D32" s="9" t="str">
        <f>"林凤玉"</f>
        <v>林凤玉</v>
      </c>
    </row>
    <row r="33" spans="1:4" ht="56.25">
      <c r="A33" s="8">
        <v>31</v>
      </c>
      <c r="B33" s="9" t="str">
        <f>"29002021041913343153260"</f>
        <v>29002021041913343153260</v>
      </c>
      <c r="C33" s="9" t="s">
        <v>7</v>
      </c>
      <c r="D33" s="9" t="str">
        <f>"王菲"</f>
        <v>王菲</v>
      </c>
    </row>
    <row r="34" spans="1:4" ht="56.25">
      <c r="A34" s="8">
        <v>32</v>
      </c>
      <c r="B34" s="9" t="str">
        <f>"29002021041914123853293"</f>
        <v>29002021041914123853293</v>
      </c>
      <c r="C34" s="9" t="s">
        <v>7</v>
      </c>
      <c r="D34" s="9" t="str">
        <f>"储薇"</f>
        <v>储薇</v>
      </c>
    </row>
    <row r="35" spans="1:4" ht="56.25">
      <c r="A35" s="8">
        <v>33</v>
      </c>
      <c r="B35" s="9" t="str">
        <f>"29002021041914130353294"</f>
        <v>29002021041914130353294</v>
      </c>
      <c r="C35" s="9" t="s">
        <v>7</v>
      </c>
      <c r="D35" s="9" t="str">
        <f>"陈科润"</f>
        <v>陈科润</v>
      </c>
    </row>
    <row r="36" spans="1:4" ht="56.25">
      <c r="A36" s="8">
        <v>34</v>
      </c>
      <c r="B36" s="9" t="str">
        <f>"29002021041914530053346"</f>
        <v>29002021041914530053346</v>
      </c>
      <c r="C36" s="9" t="s">
        <v>7</v>
      </c>
      <c r="D36" s="9" t="str">
        <f>"苟芝萍"</f>
        <v>苟芝萍</v>
      </c>
    </row>
    <row r="37" spans="1:4" ht="56.25">
      <c r="A37" s="8">
        <v>35</v>
      </c>
      <c r="B37" s="9" t="str">
        <f>"29002021041915004653356"</f>
        <v>29002021041915004653356</v>
      </c>
      <c r="C37" s="9" t="s">
        <v>7</v>
      </c>
      <c r="D37" s="9" t="str">
        <f>"林艳秋"</f>
        <v>林艳秋</v>
      </c>
    </row>
    <row r="38" spans="1:4" ht="56.25">
      <c r="A38" s="8">
        <v>36</v>
      </c>
      <c r="B38" s="9" t="str">
        <f>"29002021041915212953384"</f>
        <v>29002021041915212953384</v>
      </c>
      <c r="C38" s="9" t="s">
        <v>7</v>
      </c>
      <c r="D38" s="9" t="str">
        <f>"谢尚洁"</f>
        <v>谢尚洁</v>
      </c>
    </row>
    <row r="39" spans="1:4" ht="56.25">
      <c r="A39" s="8">
        <v>37</v>
      </c>
      <c r="B39" s="9" t="str">
        <f>"29002021041915574553432"</f>
        <v>29002021041915574553432</v>
      </c>
      <c r="C39" s="9" t="s">
        <v>7</v>
      </c>
      <c r="D39" s="9" t="str">
        <f>"蔡崖"</f>
        <v>蔡崖</v>
      </c>
    </row>
    <row r="40" spans="1:4" ht="56.25">
      <c r="A40" s="8">
        <v>38</v>
      </c>
      <c r="B40" s="9" t="str">
        <f>"29002021041916020353437"</f>
        <v>29002021041916020353437</v>
      </c>
      <c r="C40" s="9" t="s">
        <v>7</v>
      </c>
      <c r="D40" s="9" t="str">
        <f>"王博莹"</f>
        <v>王博莹</v>
      </c>
    </row>
    <row r="41" spans="1:4" ht="56.25">
      <c r="A41" s="8">
        <v>39</v>
      </c>
      <c r="B41" s="9" t="str">
        <f>"29002021041916072953443"</f>
        <v>29002021041916072953443</v>
      </c>
      <c r="C41" s="9" t="s">
        <v>7</v>
      </c>
      <c r="D41" s="9" t="str">
        <f>"吴柔慧"</f>
        <v>吴柔慧</v>
      </c>
    </row>
    <row r="42" spans="1:4" ht="56.25">
      <c r="A42" s="8">
        <v>40</v>
      </c>
      <c r="B42" s="9" t="str">
        <f>"29002021041916165353453"</f>
        <v>29002021041916165353453</v>
      </c>
      <c r="C42" s="9" t="s">
        <v>7</v>
      </c>
      <c r="D42" s="9" t="str">
        <f>"闵慕"</f>
        <v>闵慕</v>
      </c>
    </row>
    <row r="43" spans="1:4" ht="56.25">
      <c r="A43" s="8">
        <v>41</v>
      </c>
      <c r="B43" s="9" t="str">
        <f>"29002021041916244253461"</f>
        <v>29002021041916244253461</v>
      </c>
      <c r="C43" s="9" t="s">
        <v>7</v>
      </c>
      <c r="D43" s="9" t="str">
        <f>"胡梦洁"</f>
        <v>胡梦洁</v>
      </c>
    </row>
    <row r="44" spans="1:4" ht="56.25">
      <c r="A44" s="8">
        <v>42</v>
      </c>
      <c r="B44" s="9" t="str">
        <f>"29002021041916262253464"</f>
        <v>29002021041916262253464</v>
      </c>
      <c r="C44" s="9" t="s">
        <v>7</v>
      </c>
      <c r="D44" s="9" t="str">
        <f>"尚姿含"</f>
        <v>尚姿含</v>
      </c>
    </row>
    <row r="45" spans="1:4" ht="56.25">
      <c r="A45" s="8">
        <v>43</v>
      </c>
      <c r="B45" s="9" t="str">
        <f>"29002021041916311053472"</f>
        <v>29002021041916311053472</v>
      </c>
      <c r="C45" s="9" t="s">
        <v>7</v>
      </c>
      <c r="D45" s="9" t="str">
        <f>"方万广"</f>
        <v>方万广</v>
      </c>
    </row>
    <row r="46" spans="1:4" ht="56.25">
      <c r="A46" s="8">
        <v>44</v>
      </c>
      <c r="B46" s="9" t="str">
        <f>"29002021041916510153498"</f>
        <v>29002021041916510153498</v>
      </c>
      <c r="C46" s="9" t="s">
        <v>7</v>
      </c>
      <c r="D46" s="9" t="str">
        <f>"郑锴"</f>
        <v>郑锴</v>
      </c>
    </row>
    <row r="47" spans="1:4" ht="56.25">
      <c r="A47" s="8">
        <v>45</v>
      </c>
      <c r="B47" s="9" t="str">
        <f>"29002021041916512053499"</f>
        <v>29002021041916512053499</v>
      </c>
      <c r="C47" s="9" t="s">
        <v>7</v>
      </c>
      <c r="D47" s="9" t="str">
        <f>"陈静"</f>
        <v>陈静</v>
      </c>
    </row>
    <row r="48" spans="1:4" ht="56.25">
      <c r="A48" s="8">
        <v>46</v>
      </c>
      <c r="B48" s="9" t="str">
        <f>"29002021041916571453506"</f>
        <v>29002021041916571453506</v>
      </c>
      <c r="C48" s="9" t="s">
        <v>7</v>
      </c>
      <c r="D48" s="9" t="str">
        <f>"林丹"</f>
        <v>林丹</v>
      </c>
    </row>
    <row r="49" spans="1:4" ht="56.25">
      <c r="A49" s="8">
        <v>47</v>
      </c>
      <c r="B49" s="9" t="str">
        <f>"29002021041917123153522"</f>
        <v>29002021041917123153522</v>
      </c>
      <c r="C49" s="9" t="s">
        <v>7</v>
      </c>
      <c r="D49" s="9" t="str">
        <f>"陈少玲"</f>
        <v>陈少玲</v>
      </c>
    </row>
    <row r="50" spans="1:4" ht="56.25">
      <c r="A50" s="8">
        <v>48</v>
      </c>
      <c r="B50" s="9" t="str">
        <f>"29002021041917360353536"</f>
        <v>29002021041917360353536</v>
      </c>
      <c r="C50" s="9" t="s">
        <v>7</v>
      </c>
      <c r="D50" s="9" t="str">
        <f>"周伟亮"</f>
        <v>周伟亮</v>
      </c>
    </row>
    <row r="51" spans="1:4" ht="56.25">
      <c r="A51" s="8">
        <v>49</v>
      </c>
      <c r="B51" s="9" t="str">
        <f>"29002021041917402853540"</f>
        <v>29002021041917402853540</v>
      </c>
      <c r="C51" s="9" t="s">
        <v>7</v>
      </c>
      <c r="D51" s="9" t="str">
        <f>"莫恒榆"</f>
        <v>莫恒榆</v>
      </c>
    </row>
    <row r="52" spans="1:4" ht="56.25">
      <c r="A52" s="8">
        <v>50</v>
      </c>
      <c r="B52" s="9" t="str">
        <f>"29002021041918071253568"</f>
        <v>29002021041918071253568</v>
      </c>
      <c r="C52" s="9" t="s">
        <v>7</v>
      </c>
      <c r="D52" s="9" t="str">
        <f>"吴有亮"</f>
        <v>吴有亮</v>
      </c>
    </row>
    <row r="53" spans="1:4" ht="56.25">
      <c r="A53" s="8">
        <v>51</v>
      </c>
      <c r="B53" s="9" t="str">
        <f>"29002021041918133153578"</f>
        <v>29002021041918133153578</v>
      </c>
      <c r="C53" s="9" t="s">
        <v>7</v>
      </c>
      <c r="D53" s="9" t="str">
        <f>"黄华楠"</f>
        <v>黄华楠</v>
      </c>
    </row>
    <row r="54" spans="1:4" ht="56.25">
      <c r="A54" s="8">
        <v>52</v>
      </c>
      <c r="B54" s="9" t="str">
        <f>"29002021041918182553582"</f>
        <v>29002021041918182553582</v>
      </c>
      <c r="C54" s="9" t="s">
        <v>7</v>
      </c>
      <c r="D54" s="9" t="str">
        <f>"吉俐憬"</f>
        <v>吉俐憬</v>
      </c>
    </row>
    <row r="55" spans="1:4" ht="56.25">
      <c r="A55" s="8">
        <v>53</v>
      </c>
      <c r="B55" s="9" t="str">
        <f>"29002021041918265353588"</f>
        <v>29002021041918265353588</v>
      </c>
      <c r="C55" s="9" t="s">
        <v>7</v>
      </c>
      <c r="D55" s="9" t="str">
        <f>"郑明珠"</f>
        <v>郑明珠</v>
      </c>
    </row>
    <row r="56" spans="1:4" ht="56.25">
      <c r="A56" s="8">
        <v>54</v>
      </c>
      <c r="B56" s="9" t="str">
        <f>"29002021041918313253589"</f>
        <v>29002021041918313253589</v>
      </c>
      <c r="C56" s="9" t="s">
        <v>7</v>
      </c>
      <c r="D56" s="9" t="str">
        <f>"许婷婷"</f>
        <v>许婷婷</v>
      </c>
    </row>
    <row r="57" spans="1:4" ht="56.25">
      <c r="A57" s="8">
        <v>55</v>
      </c>
      <c r="B57" s="9" t="str">
        <f>"29002021041919223453639"</f>
        <v>29002021041919223453639</v>
      </c>
      <c r="C57" s="9" t="s">
        <v>7</v>
      </c>
      <c r="D57" s="9" t="str">
        <f>"宋新慧"</f>
        <v>宋新慧</v>
      </c>
    </row>
    <row r="58" spans="1:4" ht="56.25">
      <c r="A58" s="8">
        <v>56</v>
      </c>
      <c r="B58" s="9" t="str">
        <f>"29002021041919391953654"</f>
        <v>29002021041919391953654</v>
      </c>
      <c r="C58" s="9" t="s">
        <v>7</v>
      </c>
      <c r="D58" s="9" t="str">
        <f>"薛丽益"</f>
        <v>薛丽益</v>
      </c>
    </row>
    <row r="59" spans="1:4" ht="56.25">
      <c r="A59" s="8">
        <v>57</v>
      </c>
      <c r="B59" s="9" t="str">
        <f>"29002021041919453753660"</f>
        <v>29002021041919453753660</v>
      </c>
      <c r="C59" s="9" t="s">
        <v>7</v>
      </c>
      <c r="D59" s="9" t="str">
        <f>"沙秀芳"</f>
        <v>沙秀芳</v>
      </c>
    </row>
    <row r="60" spans="1:4" ht="56.25">
      <c r="A60" s="8">
        <v>58</v>
      </c>
      <c r="B60" s="9" t="str">
        <f>"29002021041920071553681"</f>
        <v>29002021041920071553681</v>
      </c>
      <c r="C60" s="9" t="s">
        <v>7</v>
      </c>
      <c r="D60" s="9" t="str">
        <f>"邵琪雯"</f>
        <v>邵琪雯</v>
      </c>
    </row>
    <row r="61" spans="1:4" ht="56.25">
      <c r="A61" s="8">
        <v>59</v>
      </c>
      <c r="B61" s="9" t="str">
        <f>"29002021041921191053741"</f>
        <v>29002021041921191053741</v>
      </c>
      <c r="C61" s="9" t="s">
        <v>7</v>
      </c>
      <c r="D61" s="9" t="str">
        <f>"陈心颖"</f>
        <v>陈心颖</v>
      </c>
    </row>
    <row r="62" spans="1:4" ht="56.25">
      <c r="A62" s="8">
        <v>60</v>
      </c>
      <c r="B62" s="9" t="str">
        <f>"29002021041921352653755"</f>
        <v>29002021041921352653755</v>
      </c>
      <c r="C62" s="9" t="s">
        <v>7</v>
      </c>
      <c r="D62" s="9" t="str">
        <f>"谭悦"</f>
        <v>谭悦</v>
      </c>
    </row>
    <row r="63" spans="1:4" ht="56.25">
      <c r="A63" s="8">
        <v>61</v>
      </c>
      <c r="B63" s="9" t="str">
        <f>"29002021041921390053759"</f>
        <v>29002021041921390053759</v>
      </c>
      <c r="C63" s="9" t="s">
        <v>7</v>
      </c>
      <c r="D63" s="9" t="str">
        <f>"符怡漫"</f>
        <v>符怡漫</v>
      </c>
    </row>
    <row r="64" spans="1:4" ht="56.25">
      <c r="A64" s="8">
        <v>62</v>
      </c>
      <c r="B64" s="9" t="str">
        <f>"29002021041922541953819"</f>
        <v>29002021041922541953819</v>
      </c>
      <c r="C64" s="9" t="s">
        <v>7</v>
      </c>
      <c r="D64" s="9" t="str">
        <f>"杨泽丽"</f>
        <v>杨泽丽</v>
      </c>
    </row>
    <row r="65" spans="1:4" ht="56.25">
      <c r="A65" s="8">
        <v>63</v>
      </c>
      <c r="B65" s="9" t="str">
        <f>"29002021041923125553829"</f>
        <v>29002021041923125553829</v>
      </c>
      <c r="C65" s="9" t="s">
        <v>7</v>
      </c>
      <c r="D65" s="9" t="str">
        <f>"林培培"</f>
        <v>林培培</v>
      </c>
    </row>
    <row r="66" spans="1:4" ht="56.25">
      <c r="A66" s="8">
        <v>64</v>
      </c>
      <c r="B66" s="9" t="str">
        <f>"29002021041923334453841"</f>
        <v>29002021041923334453841</v>
      </c>
      <c r="C66" s="9" t="s">
        <v>7</v>
      </c>
      <c r="D66" s="9" t="str">
        <f>"蔡南虎"</f>
        <v>蔡南虎</v>
      </c>
    </row>
    <row r="67" spans="1:4" ht="56.25">
      <c r="A67" s="8">
        <v>65</v>
      </c>
      <c r="B67" s="9" t="str">
        <f>"29002021041923540753849"</f>
        <v>29002021041923540753849</v>
      </c>
      <c r="C67" s="9" t="s">
        <v>7</v>
      </c>
      <c r="D67" s="9" t="str">
        <f>"吴燕阳"</f>
        <v>吴燕阳</v>
      </c>
    </row>
    <row r="68" spans="1:4" ht="56.25">
      <c r="A68" s="8">
        <v>66</v>
      </c>
      <c r="B68" s="9" t="str">
        <f>"29002021042003543153863"</f>
        <v>29002021042003543153863</v>
      </c>
      <c r="C68" s="9" t="s">
        <v>7</v>
      </c>
      <c r="D68" s="9" t="str">
        <f>"陈壮婷"</f>
        <v>陈壮婷</v>
      </c>
    </row>
    <row r="69" spans="1:4" ht="56.25">
      <c r="A69" s="8">
        <v>67</v>
      </c>
      <c r="B69" s="9" t="str">
        <f>"29002021042007273753870"</f>
        <v>29002021042007273753870</v>
      </c>
      <c r="C69" s="9" t="s">
        <v>7</v>
      </c>
      <c r="D69" s="9" t="str">
        <f>"王海姑"</f>
        <v>王海姑</v>
      </c>
    </row>
    <row r="70" spans="1:4" ht="56.25">
      <c r="A70" s="8">
        <v>68</v>
      </c>
      <c r="B70" s="9" t="str">
        <f>"29002021042008354053886"</f>
        <v>29002021042008354053886</v>
      </c>
      <c r="C70" s="9" t="s">
        <v>7</v>
      </c>
      <c r="D70" s="9" t="str">
        <f>"颜静"</f>
        <v>颜静</v>
      </c>
    </row>
    <row r="71" spans="1:4" ht="56.25">
      <c r="A71" s="8">
        <v>69</v>
      </c>
      <c r="B71" s="9" t="str">
        <f>"29002021042009341553935"</f>
        <v>29002021042009341553935</v>
      </c>
      <c r="C71" s="9" t="s">
        <v>7</v>
      </c>
      <c r="D71" s="9" t="str">
        <f>"何禹生"</f>
        <v>何禹生</v>
      </c>
    </row>
    <row r="72" spans="1:4" ht="56.25">
      <c r="A72" s="8">
        <v>70</v>
      </c>
      <c r="B72" s="9" t="str">
        <f>"29002021042010361853997"</f>
        <v>29002021042010361853997</v>
      </c>
      <c r="C72" s="9" t="s">
        <v>7</v>
      </c>
      <c r="D72" s="9" t="str">
        <f>"金恩雅"</f>
        <v>金恩雅</v>
      </c>
    </row>
    <row r="73" spans="1:4" ht="56.25">
      <c r="A73" s="8">
        <v>71</v>
      </c>
      <c r="B73" s="9" t="str">
        <f>"29002021042011082454036"</f>
        <v>29002021042011082454036</v>
      </c>
      <c r="C73" s="9" t="s">
        <v>7</v>
      </c>
      <c r="D73" s="9" t="str">
        <f>"邓符慧婕"</f>
        <v>邓符慧婕</v>
      </c>
    </row>
    <row r="74" spans="1:4" ht="56.25">
      <c r="A74" s="8">
        <v>72</v>
      </c>
      <c r="B74" s="9" t="str">
        <f>"29002021042011260054052"</f>
        <v>29002021042011260054052</v>
      </c>
      <c r="C74" s="9" t="s">
        <v>7</v>
      </c>
      <c r="D74" s="9" t="str">
        <f>"廖丽娜"</f>
        <v>廖丽娜</v>
      </c>
    </row>
    <row r="75" spans="1:4" ht="56.25">
      <c r="A75" s="8">
        <v>73</v>
      </c>
      <c r="B75" s="9" t="str">
        <f>"29002021042012094954079"</f>
        <v>29002021042012094954079</v>
      </c>
      <c r="C75" s="9" t="s">
        <v>7</v>
      </c>
      <c r="D75" s="9" t="str">
        <f>"林琳"</f>
        <v>林琳</v>
      </c>
    </row>
    <row r="76" spans="1:4" ht="56.25">
      <c r="A76" s="8">
        <v>74</v>
      </c>
      <c r="B76" s="9" t="str">
        <f>"29002021042014545354174"</f>
        <v>29002021042014545354174</v>
      </c>
      <c r="C76" s="9" t="s">
        <v>7</v>
      </c>
      <c r="D76" s="9" t="str">
        <f>"张越"</f>
        <v>张越</v>
      </c>
    </row>
    <row r="77" spans="1:4" ht="56.25">
      <c r="A77" s="8">
        <v>75</v>
      </c>
      <c r="B77" s="9" t="str">
        <f>"29002021042015110654189"</f>
        <v>29002021042015110654189</v>
      </c>
      <c r="C77" s="9" t="s">
        <v>7</v>
      </c>
      <c r="D77" s="9" t="str">
        <f>"周萌萌"</f>
        <v>周萌萌</v>
      </c>
    </row>
    <row r="78" spans="1:4" ht="56.25">
      <c r="A78" s="8">
        <v>76</v>
      </c>
      <c r="B78" s="9" t="str">
        <f>"29002021042015403854210"</f>
        <v>29002021042015403854210</v>
      </c>
      <c r="C78" s="9" t="s">
        <v>7</v>
      </c>
      <c r="D78" s="9" t="str">
        <f>"符树磊"</f>
        <v>符树磊</v>
      </c>
    </row>
    <row r="79" spans="1:4" ht="56.25">
      <c r="A79" s="8">
        <v>77</v>
      </c>
      <c r="B79" s="9" t="str">
        <f>"29002021042016203154241"</f>
        <v>29002021042016203154241</v>
      </c>
      <c r="C79" s="9" t="s">
        <v>7</v>
      </c>
      <c r="D79" s="9" t="str">
        <f>"莫茹淞"</f>
        <v>莫茹淞</v>
      </c>
    </row>
    <row r="80" spans="1:4" ht="56.25">
      <c r="A80" s="8">
        <v>78</v>
      </c>
      <c r="B80" s="9" t="str">
        <f>"29002021042017243154283"</f>
        <v>29002021042017243154283</v>
      </c>
      <c r="C80" s="9" t="s">
        <v>7</v>
      </c>
      <c r="D80" s="9" t="str">
        <f>"蔡於顿"</f>
        <v>蔡於顿</v>
      </c>
    </row>
    <row r="81" spans="1:4" ht="56.25">
      <c r="A81" s="8">
        <v>79</v>
      </c>
      <c r="B81" s="9" t="str">
        <f>"29002021042018520754330"</f>
        <v>29002021042018520754330</v>
      </c>
      <c r="C81" s="9" t="s">
        <v>7</v>
      </c>
      <c r="D81" s="9" t="str">
        <f>"何润林"</f>
        <v>何润林</v>
      </c>
    </row>
    <row r="82" spans="1:4" ht="56.25">
      <c r="A82" s="8">
        <v>80</v>
      </c>
      <c r="B82" s="9" t="str">
        <f>"29002021042020063954375"</f>
        <v>29002021042020063954375</v>
      </c>
      <c r="C82" s="9" t="s">
        <v>7</v>
      </c>
      <c r="D82" s="9" t="str">
        <f>"陈怡莊"</f>
        <v>陈怡莊</v>
      </c>
    </row>
    <row r="83" spans="1:4" ht="56.25">
      <c r="A83" s="8">
        <v>81</v>
      </c>
      <c r="B83" s="9" t="str">
        <f>"29002021042020180654380"</f>
        <v>29002021042020180654380</v>
      </c>
      <c r="C83" s="9" t="s">
        <v>7</v>
      </c>
      <c r="D83" s="9" t="str">
        <f>"陆晓萌"</f>
        <v>陆晓萌</v>
      </c>
    </row>
    <row r="84" spans="1:4" ht="56.25">
      <c r="A84" s="8">
        <v>82</v>
      </c>
      <c r="B84" s="9" t="str">
        <f>"29002021042020584654403"</f>
        <v>29002021042020584654403</v>
      </c>
      <c r="C84" s="9" t="s">
        <v>7</v>
      </c>
      <c r="D84" s="9" t="str">
        <f>"辛强"</f>
        <v>辛强</v>
      </c>
    </row>
    <row r="85" spans="1:4" ht="56.25">
      <c r="A85" s="8">
        <v>83</v>
      </c>
      <c r="B85" s="9" t="str">
        <f>"29002021042109064854551"</f>
        <v>29002021042109064854551</v>
      </c>
      <c r="C85" s="9" t="s">
        <v>7</v>
      </c>
      <c r="D85" s="9" t="str">
        <f>"符金燕"</f>
        <v>符金燕</v>
      </c>
    </row>
    <row r="86" spans="1:4" ht="56.25">
      <c r="A86" s="8">
        <v>84</v>
      </c>
      <c r="B86" s="9" t="str">
        <f>"29002021042110051654600"</f>
        <v>29002021042110051654600</v>
      </c>
      <c r="C86" s="9" t="s">
        <v>7</v>
      </c>
      <c r="D86" s="9" t="str">
        <f>"韩玉春"</f>
        <v>韩玉春</v>
      </c>
    </row>
    <row r="87" spans="1:4" ht="56.25">
      <c r="A87" s="8">
        <v>85</v>
      </c>
      <c r="B87" s="9" t="str">
        <f>"29002021042110422854643"</f>
        <v>29002021042110422854643</v>
      </c>
      <c r="C87" s="9" t="s">
        <v>7</v>
      </c>
      <c r="D87" s="9" t="str">
        <f>"庞曼舒"</f>
        <v>庞曼舒</v>
      </c>
    </row>
    <row r="88" spans="1:4" ht="56.25">
      <c r="A88" s="8">
        <v>86</v>
      </c>
      <c r="B88" s="9" t="str">
        <f>"29002021042110550254652"</f>
        <v>29002021042110550254652</v>
      </c>
      <c r="C88" s="9" t="s">
        <v>7</v>
      </c>
      <c r="D88" s="9" t="str">
        <f>"曾达"</f>
        <v>曾达</v>
      </c>
    </row>
    <row r="89" spans="1:4" ht="56.25">
      <c r="A89" s="8">
        <v>87</v>
      </c>
      <c r="B89" s="9" t="str">
        <f>"29002021042111434954681"</f>
        <v>29002021042111434954681</v>
      </c>
      <c r="C89" s="9" t="s">
        <v>7</v>
      </c>
      <c r="D89" s="9" t="str">
        <f>"杨婉玉"</f>
        <v>杨婉玉</v>
      </c>
    </row>
    <row r="90" spans="1:4" ht="56.25">
      <c r="A90" s="8">
        <v>88</v>
      </c>
      <c r="B90" s="9" t="str">
        <f>"29002021042112423754717"</f>
        <v>29002021042112423754717</v>
      </c>
      <c r="C90" s="9" t="s">
        <v>7</v>
      </c>
      <c r="D90" s="9" t="str">
        <f>"黄国权"</f>
        <v>黄国权</v>
      </c>
    </row>
    <row r="91" spans="1:4" ht="56.25">
      <c r="A91" s="8">
        <v>89</v>
      </c>
      <c r="B91" s="9" t="str">
        <f>"29002021042113051554726"</f>
        <v>29002021042113051554726</v>
      </c>
      <c r="C91" s="9" t="s">
        <v>7</v>
      </c>
      <c r="D91" s="9" t="str">
        <f>"王娇茹"</f>
        <v>王娇茹</v>
      </c>
    </row>
    <row r="92" spans="1:4" ht="56.25">
      <c r="A92" s="8">
        <v>90</v>
      </c>
      <c r="B92" s="9" t="str">
        <f>"29002021042114143654765"</f>
        <v>29002021042114143654765</v>
      </c>
      <c r="C92" s="9" t="s">
        <v>7</v>
      </c>
      <c r="D92" s="9" t="str">
        <f>"高心宽"</f>
        <v>高心宽</v>
      </c>
    </row>
    <row r="93" spans="1:4" ht="56.25">
      <c r="A93" s="8">
        <v>91</v>
      </c>
      <c r="B93" s="9" t="str">
        <f>"29002021042115584554837"</f>
        <v>29002021042115584554837</v>
      </c>
      <c r="C93" s="9" t="s">
        <v>7</v>
      </c>
      <c r="D93" s="9" t="str">
        <f>"王铃"</f>
        <v>王铃</v>
      </c>
    </row>
    <row r="94" spans="1:4" ht="56.25">
      <c r="A94" s="8">
        <v>92</v>
      </c>
      <c r="B94" s="9" t="str">
        <f>"29002021042116573754883"</f>
        <v>29002021042116573754883</v>
      </c>
      <c r="C94" s="9" t="s">
        <v>7</v>
      </c>
      <c r="D94" s="9" t="str">
        <f>"陈春雯"</f>
        <v>陈春雯</v>
      </c>
    </row>
    <row r="95" spans="1:4" ht="56.25">
      <c r="A95" s="8">
        <v>93</v>
      </c>
      <c r="B95" s="9" t="str">
        <f>"29002021042120223854936"</f>
        <v>29002021042120223854936</v>
      </c>
      <c r="C95" s="9" t="s">
        <v>7</v>
      </c>
      <c r="D95" s="9" t="str">
        <f>"邝易萍"</f>
        <v>邝易萍</v>
      </c>
    </row>
    <row r="96" spans="1:4" ht="56.25">
      <c r="A96" s="8">
        <v>94</v>
      </c>
      <c r="B96" s="9" t="str">
        <f>"29002021042120312454940"</f>
        <v>29002021042120312454940</v>
      </c>
      <c r="C96" s="9" t="s">
        <v>7</v>
      </c>
      <c r="D96" s="9" t="str">
        <f>"周子杰"</f>
        <v>周子杰</v>
      </c>
    </row>
    <row r="97" spans="1:4" ht="56.25">
      <c r="A97" s="8">
        <v>95</v>
      </c>
      <c r="B97" s="9" t="str">
        <f>"29002021042121131454950"</f>
        <v>29002021042121131454950</v>
      </c>
      <c r="C97" s="9" t="s">
        <v>7</v>
      </c>
      <c r="D97" s="9" t="str">
        <f>"陈凯翔"</f>
        <v>陈凯翔</v>
      </c>
    </row>
    <row r="98" spans="1:4" ht="56.25">
      <c r="A98" s="8">
        <v>96</v>
      </c>
      <c r="B98" s="9" t="str">
        <f>"29002021042121413954962"</f>
        <v>29002021042121413954962</v>
      </c>
      <c r="C98" s="9" t="s">
        <v>7</v>
      </c>
      <c r="D98" s="9" t="str">
        <f>"陈坤秀"</f>
        <v>陈坤秀</v>
      </c>
    </row>
    <row r="99" spans="1:4" ht="56.25">
      <c r="A99" s="8">
        <v>97</v>
      </c>
      <c r="B99" s="9" t="str">
        <f>"29002021042121465254964"</f>
        <v>29002021042121465254964</v>
      </c>
      <c r="C99" s="9" t="s">
        <v>7</v>
      </c>
      <c r="D99" s="9" t="str">
        <f>"招嘉华"</f>
        <v>招嘉华</v>
      </c>
    </row>
    <row r="100" spans="1:4" ht="56.25">
      <c r="A100" s="8">
        <v>98</v>
      </c>
      <c r="B100" s="9" t="str">
        <f>"29002021042122075754970"</f>
        <v>29002021042122075754970</v>
      </c>
      <c r="C100" s="9" t="s">
        <v>7</v>
      </c>
      <c r="D100" s="9" t="str">
        <f>"周启玉"</f>
        <v>周启玉</v>
      </c>
    </row>
    <row r="101" spans="1:4" ht="56.25">
      <c r="A101" s="8">
        <v>99</v>
      </c>
      <c r="B101" s="9" t="str">
        <f>"29002021042122380954984"</f>
        <v>29002021042122380954984</v>
      </c>
      <c r="C101" s="9" t="s">
        <v>7</v>
      </c>
      <c r="D101" s="9" t="str">
        <f>"陈慧祺"</f>
        <v>陈慧祺</v>
      </c>
    </row>
    <row r="102" spans="1:4" ht="56.25">
      <c r="A102" s="8">
        <v>100</v>
      </c>
      <c r="B102" s="9" t="str">
        <f>"29002021042122424354990"</f>
        <v>29002021042122424354990</v>
      </c>
      <c r="C102" s="9" t="s">
        <v>7</v>
      </c>
      <c r="D102" s="9" t="str">
        <f>"麦钰婧"</f>
        <v>麦钰婧</v>
      </c>
    </row>
    <row r="103" spans="1:4" ht="56.25">
      <c r="A103" s="8">
        <v>101</v>
      </c>
      <c r="B103" s="9" t="str">
        <f>"29002021042123084754999"</f>
        <v>29002021042123084754999</v>
      </c>
      <c r="C103" s="9" t="s">
        <v>7</v>
      </c>
      <c r="D103" s="9" t="str">
        <f>"吴薇薇"</f>
        <v>吴薇薇</v>
      </c>
    </row>
    <row r="104" spans="1:4" ht="56.25">
      <c r="A104" s="8">
        <v>102</v>
      </c>
      <c r="B104" s="9" t="str">
        <f>"29002021042207543755030"</f>
        <v>29002021042207543755030</v>
      </c>
      <c r="C104" s="9" t="s">
        <v>7</v>
      </c>
      <c r="D104" s="9" t="str">
        <f>"吴颖"</f>
        <v>吴颖</v>
      </c>
    </row>
    <row r="105" spans="1:4" ht="56.25">
      <c r="A105" s="8">
        <v>103</v>
      </c>
      <c r="B105" s="9" t="str">
        <f>"29002021042209441755065"</f>
        <v>29002021042209441755065</v>
      </c>
      <c r="C105" s="9" t="s">
        <v>7</v>
      </c>
      <c r="D105" s="9" t="str">
        <f>"何金菊"</f>
        <v>何金菊</v>
      </c>
    </row>
    <row r="106" spans="1:4" ht="56.25">
      <c r="A106" s="8">
        <v>104</v>
      </c>
      <c r="B106" s="9" t="str">
        <f>"29002021042211572955130"</f>
        <v>29002021042211572955130</v>
      </c>
      <c r="C106" s="9" t="s">
        <v>7</v>
      </c>
      <c r="D106" s="9" t="str">
        <f>"黄彤"</f>
        <v>黄彤</v>
      </c>
    </row>
    <row r="107" spans="1:4" ht="56.25">
      <c r="A107" s="8">
        <v>105</v>
      </c>
      <c r="B107" s="9" t="str">
        <f>"29002021042218444755229"</f>
        <v>29002021042218444755229</v>
      </c>
      <c r="C107" s="9" t="s">
        <v>7</v>
      </c>
      <c r="D107" s="9" t="str">
        <f>"刘霖"</f>
        <v>刘霖</v>
      </c>
    </row>
    <row r="108" spans="1:4" ht="56.25">
      <c r="A108" s="8">
        <v>106</v>
      </c>
      <c r="B108" s="9" t="str">
        <f>"29002021042220015655230"</f>
        <v>29002021042220015655230</v>
      </c>
      <c r="C108" s="9" t="s">
        <v>7</v>
      </c>
      <c r="D108" s="9" t="str">
        <f>"朱一琳"</f>
        <v>朱一琳</v>
      </c>
    </row>
    <row r="109" spans="1:4" ht="56.25">
      <c r="A109" s="8">
        <v>107</v>
      </c>
      <c r="B109" s="9" t="str">
        <f>"29002021042220095955231"</f>
        <v>29002021042220095955231</v>
      </c>
      <c r="C109" s="9" t="s">
        <v>7</v>
      </c>
      <c r="D109" s="9" t="str">
        <f>"黎天绿"</f>
        <v>黎天绿</v>
      </c>
    </row>
    <row r="110" spans="1:4" ht="56.25">
      <c r="A110" s="8">
        <v>108</v>
      </c>
      <c r="B110" s="9" t="str">
        <f>"29002021042300180355236"</f>
        <v>29002021042300180355236</v>
      </c>
      <c r="C110" s="9" t="s">
        <v>7</v>
      </c>
      <c r="D110" s="9" t="str">
        <f>"朱健姝"</f>
        <v>朱健姝</v>
      </c>
    </row>
    <row r="111" spans="1:4" ht="56.25">
      <c r="A111" s="8">
        <v>109</v>
      </c>
      <c r="B111" s="9" t="str">
        <f>"29002021042312240355247"</f>
        <v>29002021042312240355247</v>
      </c>
      <c r="C111" s="9" t="s">
        <v>7</v>
      </c>
      <c r="D111" s="9" t="str">
        <f>"李泉柏"</f>
        <v>李泉柏</v>
      </c>
    </row>
    <row r="112" spans="1:4" ht="56.25">
      <c r="A112" s="8">
        <v>110</v>
      </c>
      <c r="B112" s="9" t="str">
        <f>"29002021042312493455249"</f>
        <v>29002021042312493455249</v>
      </c>
      <c r="C112" s="9" t="s">
        <v>7</v>
      </c>
      <c r="D112" s="9" t="str">
        <f>"陈国伟"</f>
        <v>陈国伟</v>
      </c>
    </row>
    <row r="113" spans="1:4" ht="56.25">
      <c r="A113" s="8">
        <v>111</v>
      </c>
      <c r="B113" s="9" t="str">
        <f>"29002021042316185655266"</f>
        <v>29002021042316185655266</v>
      </c>
      <c r="C113" s="9" t="s">
        <v>7</v>
      </c>
      <c r="D113" s="9" t="str">
        <f>"陈漫鸿"</f>
        <v>陈漫鸿</v>
      </c>
    </row>
    <row r="114" spans="1:4" ht="56.25">
      <c r="A114" s="8">
        <v>112</v>
      </c>
      <c r="B114" s="9" t="str">
        <f>"29002021042316432555269"</f>
        <v>29002021042316432555269</v>
      </c>
      <c r="C114" s="9" t="s">
        <v>7</v>
      </c>
      <c r="D114" s="9" t="str">
        <f>"王蕊"</f>
        <v>王蕊</v>
      </c>
    </row>
    <row r="115" spans="1:4" ht="56.25">
      <c r="A115" s="8">
        <v>113</v>
      </c>
      <c r="B115" s="9" t="str">
        <f>"29002021042317394455275"</f>
        <v>29002021042317394455275</v>
      </c>
      <c r="C115" s="9" t="s">
        <v>7</v>
      </c>
      <c r="D115" s="9" t="str">
        <f>"谢梅珠"</f>
        <v>谢梅珠</v>
      </c>
    </row>
    <row r="116" spans="1:4" ht="56.25">
      <c r="A116" s="8">
        <v>114</v>
      </c>
      <c r="B116" s="9" t="str">
        <f>"29002021042318542555277"</f>
        <v>29002021042318542555277</v>
      </c>
      <c r="C116" s="9" t="s">
        <v>7</v>
      </c>
      <c r="D116" s="9" t="str">
        <f>"陈韧瑶"</f>
        <v>陈韧瑶</v>
      </c>
    </row>
    <row r="117" spans="1:4" ht="56.25">
      <c r="A117" s="8">
        <v>115</v>
      </c>
      <c r="B117" s="9" t="str">
        <f>"29002021042321531955281"</f>
        <v>29002021042321531955281</v>
      </c>
      <c r="C117" s="9" t="s">
        <v>7</v>
      </c>
      <c r="D117" s="9" t="str">
        <f>"王小丁"</f>
        <v>王小丁</v>
      </c>
    </row>
    <row r="118" spans="1:4" ht="56.25">
      <c r="A118" s="8">
        <v>116</v>
      </c>
      <c r="B118" s="9" t="str">
        <f>"29002021042323515755288"</f>
        <v>29002021042323515755288</v>
      </c>
      <c r="C118" s="9" t="s">
        <v>7</v>
      </c>
      <c r="D118" s="9" t="str">
        <f>"王玮佳"</f>
        <v>王玮佳</v>
      </c>
    </row>
    <row r="119" spans="1:4" ht="56.25">
      <c r="A119" s="8">
        <v>117</v>
      </c>
      <c r="B119" s="9" t="str">
        <f>"29002021042409090555292"</f>
        <v>29002021042409090555292</v>
      </c>
      <c r="C119" s="9" t="s">
        <v>7</v>
      </c>
      <c r="D119" s="9" t="str">
        <f>"钟舒祯"</f>
        <v>钟舒祯</v>
      </c>
    </row>
    <row r="120" spans="1:4" ht="56.25">
      <c r="A120" s="8">
        <v>118</v>
      </c>
      <c r="B120" s="9" t="str">
        <f>"29002021042409431555293"</f>
        <v>29002021042409431555293</v>
      </c>
      <c r="C120" s="9" t="s">
        <v>7</v>
      </c>
      <c r="D120" s="9" t="str">
        <f>"陈光彪"</f>
        <v>陈光彪</v>
      </c>
    </row>
    <row r="121" spans="1:4" ht="56.25">
      <c r="A121" s="8">
        <v>119</v>
      </c>
      <c r="B121" s="9" t="str">
        <f>"29002021042413181055299"</f>
        <v>29002021042413181055299</v>
      </c>
      <c r="C121" s="9" t="s">
        <v>7</v>
      </c>
      <c r="D121" s="9" t="str">
        <f>"刘欣如"</f>
        <v>刘欣如</v>
      </c>
    </row>
    <row r="122" spans="1:4" ht="56.25">
      <c r="A122" s="8">
        <v>120</v>
      </c>
      <c r="B122" s="9" t="str">
        <f>"29002021042418193755307"</f>
        <v>29002021042418193755307</v>
      </c>
      <c r="C122" s="9" t="s">
        <v>7</v>
      </c>
      <c r="D122" s="9" t="str">
        <f>"温丽虹"</f>
        <v>温丽虹</v>
      </c>
    </row>
    <row r="123" spans="1:4" ht="56.25">
      <c r="A123" s="8">
        <v>121</v>
      </c>
      <c r="B123" s="9" t="str">
        <f>"29002021042423572455313"</f>
        <v>29002021042423572455313</v>
      </c>
      <c r="C123" s="9" t="s">
        <v>7</v>
      </c>
      <c r="D123" s="9" t="str">
        <f>"李卷香"</f>
        <v>李卷香</v>
      </c>
    </row>
    <row r="124" spans="1:4" ht="56.25">
      <c r="A124" s="8">
        <v>122</v>
      </c>
      <c r="B124" s="9" t="str">
        <f>"29002021042507384155316"</f>
        <v>29002021042507384155316</v>
      </c>
      <c r="C124" s="9" t="s">
        <v>7</v>
      </c>
      <c r="D124" s="9" t="str">
        <f>"刘鉴"</f>
        <v>刘鉴</v>
      </c>
    </row>
    <row r="125" spans="1:4" ht="56.25">
      <c r="A125" s="8">
        <v>123</v>
      </c>
      <c r="B125" s="9" t="str">
        <f>"29002021042508371455317"</f>
        <v>29002021042508371455317</v>
      </c>
      <c r="C125" s="9" t="s">
        <v>7</v>
      </c>
      <c r="D125" s="9" t="str">
        <f>"林梢月"</f>
        <v>林梢月</v>
      </c>
    </row>
    <row r="126" spans="1:4" ht="56.25">
      <c r="A126" s="8">
        <v>124</v>
      </c>
      <c r="B126" s="9" t="str">
        <f>"29002021042512391255327"</f>
        <v>29002021042512391255327</v>
      </c>
      <c r="C126" s="9" t="s">
        <v>7</v>
      </c>
      <c r="D126" s="9" t="str">
        <f>"符筱"</f>
        <v>符筱</v>
      </c>
    </row>
    <row r="127" spans="1:4" ht="56.25">
      <c r="A127" s="8">
        <v>125</v>
      </c>
      <c r="B127" s="9" t="str">
        <f>"29002021042512403555328"</f>
        <v>29002021042512403555328</v>
      </c>
      <c r="C127" s="9" t="s">
        <v>7</v>
      </c>
      <c r="D127" s="9" t="str">
        <f>"何秋淳"</f>
        <v>何秋淳</v>
      </c>
    </row>
    <row r="128" spans="1:4" ht="56.25">
      <c r="A128" s="8">
        <v>126</v>
      </c>
      <c r="B128" s="9" t="str">
        <f>"29002021042513000555330"</f>
        <v>29002021042513000555330</v>
      </c>
      <c r="C128" s="9" t="s">
        <v>7</v>
      </c>
      <c r="D128" s="9" t="str">
        <f>"毛希林"</f>
        <v>毛希林</v>
      </c>
    </row>
    <row r="129" spans="1:4" ht="56.25">
      <c r="A129" s="8">
        <v>127</v>
      </c>
      <c r="B129" s="9" t="str">
        <f>"29002021042514342455336"</f>
        <v>29002021042514342455336</v>
      </c>
      <c r="C129" s="9" t="s">
        <v>7</v>
      </c>
      <c r="D129" s="9" t="str">
        <f>"吉受涓"</f>
        <v>吉受涓</v>
      </c>
    </row>
    <row r="130" spans="1:4" ht="56.25">
      <c r="A130" s="8">
        <v>128</v>
      </c>
      <c r="B130" s="9" t="str">
        <f>"29002021042515324555344"</f>
        <v>29002021042515324555344</v>
      </c>
      <c r="C130" s="9" t="s">
        <v>7</v>
      </c>
      <c r="D130" s="9" t="str">
        <f>"吴欣仪"</f>
        <v>吴欣仪</v>
      </c>
    </row>
    <row r="131" spans="1:4" ht="56.25">
      <c r="A131" s="8">
        <v>129</v>
      </c>
      <c r="B131" s="9" t="str">
        <f>"29002021042515473655348"</f>
        <v>29002021042515473655348</v>
      </c>
      <c r="C131" s="9" t="s">
        <v>7</v>
      </c>
      <c r="D131" s="9" t="str">
        <f>"陈笔愉"</f>
        <v>陈笔愉</v>
      </c>
    </row>
    <row r="132" spans="1:4" ht="56.25">
      <c r="A132" s="8">
        <v>130</v>
      </c>
      <c r="B132" s="9" t="str">
        <f>"29002021042516491955354"</f>
        <v>29002021042516491955354</v>
      </c>
      <c r="C132" s="9" t="s">
        <v>7</v>
      </c>
      <c r="D132" s="9" t="str">
        <f>"黄瑾"</f>
        <v>黄瑾</v>
      </c>
    </row>
    <row r="133" spans="1:4" ht="56.25">
      <c r="A133" s="8">
        <v>131</v>
      </c>
      <c r="B133" s="9" t="str">
        <f>"29002021042518321855365"</f>
        <v>29002021042518321855365</v>
      </c>
      <c r="C133" s="9" t="s">
        <v>7</v>
      </c>
      <c r="D133" s="9" t="str">
        <f>"卢保颖"</f>
        <v>卢保颖</v>
      </c>
    </row>
    <row r="134" spans="1:4" ht="56.25">
      <c r="A134" s="8">
        <v>132</v>
      </c>
      <c r="B134" s="9" t="str">
        <f>"29002021042519170755372"</f>
        <v>29002021042519170755372</v>
      </c>
      <c r="C134" s="9" t="s">
        <v>7</v>
      </c>
      <c r="D134" s="9" t="str">
        <f>"尚蒙"</f>
        <v>尚蒙</v>
      </c>
    </row>
    <row r="135" spans="1:4" ht="56.25">
      <c r="A135" s="8">
        <v>133</v>
      </c>
      <c r="B135" s="9" t="str">
        <f>"29002021042520470755386"</f>
        <v>29002021042520470755386</v>
      </c>
      <c r="C135" s="9" t="s">
        <v>7</v>
      </c>
      <c r="D135" s="9" t="str">
        <f>"洪二妹"</f>
        <v>洪二妹</v>
      </c>
    </row>
    <row r="136" spans="1:4" ht="56.25">
      <c r="A136" s="8">
        <v>134</v>
      </c>
      <c r="B136" s="9" t="str">
        <f>"29002021042521362555388"</f>
        <v>29002021042521362555388</v>
      </c>
      <c r="C136" s="9" t="s">
        <v>7</v>
      </c>
      <c r="D136" s="9" t="str">
        <f>"李娣滨"</f>
        <v>李娣滨</v>
      </c>
    </row>
    <row r="137" spans="1:4" ht="56.25">
      <c r="A137" s="8">
        <v>135</v>
      </c>
      <c r="B137" s="9" t="str">
        <f>"29002021042522052655390"</f>
        <v>29002021042522052655390</v>
      </c>
      <c r="C137" s="9" t="s">
        <v>7</v>
      </c>
      <c r="D137" s="9" t="str">
        <f>"王育高"</f>
        <v>王育高</v>
      </c>
    </row>
    <row r="138" spans="1:4" ht="56.25">
      <c r="A138" s="8">
        <v>136</v>
      </c>
      <c r="B138" s="9" t="str">
        <f>"29002021042523275155404"</f>
        <v>29002021042523275155404</v>
      </c>
      <c r="C138" s="9" t="s">
        <v>7</v>
      </c>
      <c r="D138" s="9" t="str">
        <f>"林琳琅"</f>
        <v>林琳琅</v>
      </c>
    </row>
    <row r="139" spans="1:4" ht="56.25">
      <c r="A139" s="8">
        <v>137</v>
      </c>
      <c r="B139" s="9" t="str">
        <f>"29002021042610184455424"</f>
        <v>29002021042610184455424</v>
      </c>
      <c r="C139" s="9" t="s">
        <v>7</v>
      </c>
      <c r="D139" s="9" t="str">
        <f>"谢晓妹"</f>
        <v>谢晓妹</v>
      </c>
    </row>
    <row r="140" spans="1:4" ht="56.25">
      <c r="A140" s="8">
        <v>138</v>
      </c>
      <c r="B140" s="9" t="str">
        <f>"29002021042610222255428"</f>
        <v>29002021042610222255428</v>
      </c>
      <c r="C140" s="9" t="s">
        <v>7</v>
      </c>
      <c r="D140" s="9" t="str">
        <f>"许嘉宏"</f>
        <v>许嘉宏</v>
      </c>
    </row>
    <row r="141" spans="1:4" ht="56.25">
      <c r="A141" s="8">
        <v>139</v>
      </c>
      <c r="B141" s="9" t="str">
        <f>"29002021042617074955464"</f>
        <v>29002021042617074955464</v>
      </c>
      <c r="C141" s="9" t="s">
        <v>7</v>
      </c>
      <c r="D141" s="9" t="str">
        <f>"黎经芸"</f>
        <v>黎经芸</v>
      </c>
    </row>
    <row r="142" spans="1:4" ht="56.25">
      <c r="A142" s="8">
        <v>140</v>
      </c>
      <c r="B142" s="9" t="str">
        <f>"29002021042619320155489"</f>
        <v>29002021042619320155489</v>
      </c>
      <c r="C142" s="9" t="s">
        <v>7</v>
      </c>
      <c r="D142" s="9" t="str">
        <f>"吴清漪"</f>
        <v>吴清漪</v>
      </c>
    </row>
    <row r="143" spans="1:4" ht="56.25">
      <c r="A143" s="8">
        <v>141</v>
      </c>
      <c r="B143" s="9" t="str">
        <f>"29002021042620354755510"</f>
        <v>29002021042620354755510</v>
      </c>
      <c r="C143" s="9" t="s">
        <v>7</v>
      </c>
      <c r="D143" s="9" t="str">
        <f>"李达彦"</f>
        <v>李达彦</v>
      </c>
    </row>
    <row r="144" spans="1:4" ht="56.25">
      <c r="A144" s="8">
        <v>142</v>
      </c>
      <c r="B144" s="9" t="str">
        <f>"29002021042620404855512"</f>
        <v>29002021042620404855512</v>
      </c>
      <c r="C144" s="9" t="s">
        <v>7</v>
      </c>
      <c r="D144" s="9" t="str">
        <f>"梁南"</f>
        <v>梁南</v>
      </c>
    </row>
    <row r="145" spans="1:4" ht="56.25">
      <c r="A145" s="8">
        <v>143</v>
      </c>
      <c r="B145" s="9" t="str">
        <f>"29002021042622521155537"</f>
        <v>29002021042622521155537</v>
      </c>
      <c r="C145" s="9" t="s">
        <v>7</v>
      </c>
      <c r="D145" s="9" t="str">
        <f>"张雨晴"</f>
        <v>张雨晴</v>
      </c>
    </row>
    <row r="146" spans="1:4" ht="56.25">
      <c r="A146" s="8">
        <v>144</v>
      </c>
      <c r="B146" s="9" t="str">
        <f>"29002021042623061055538"</f>
        <v>29002021042623061055538</v>
      </c>
      <c r="C146" s="9" t="s">
        <v>7</v>
      </c>
      <c r="D146" s="9" t="str">
        <f>"谢紫莹"</f>
        <v>谢紫莹</v>
      </c>
    </row>
    <row r="147" spans="1:4" ht="56.25">
      <c r="A147" s="8">
        <v>145</v>
      </c>
      <c r="B147" s="9" t="str">
        <f>"29002021042708435055556"</f>
        <v>29002021042708435055556</v>
      </c>
      <c r="C147" s="9" t="s">
        <v>7</v>
      </c>
      <c r="D147" s="9" t="str">
        <f>"张帆"</f>
        <v>张帆</v>
      </c>
    </row>
    <row r="148" spans="1:4" ht="56.25">
      <c r="A148" s="8">
        <v>146</v>
      </c>
      <c r="B148" s="9" t="str">
        <f>"29002021042711041955581"</f>
        <v>29002021042711041955581</v>
      </c>
      <c r="C148" s="9" t="s">
        <v>7</v>
      </c>
      <c r="D148" s="9" t="str">
        <f>"谢小婉"</f>
        <v>谢小婉</v>
      </c>
    </row>
    <row r="149" spans="1:4" ht="56.25">
      <c r="A149" s="8">
        <v>147</v>
      </c>
      <c r="B149" s="9" t="str">
        <f>"29002021042711130155582"</f>
        <v>29002021042711130155582</v>
      </c>
      <c r="C149" s="9" t="s">
        <v>7</v>
      </c>
      <c r="D149" s="9" t="str">
        <f>"邢维纲"</f>
        <v>邢维纲</v>
      </c>
    </row>
    <row r="150" spans="1:4" ht="56.25">
      <c r="A150" s="8">
        <v>148</v>
      </c>
      <c r="B150" s="9" t="str">
        <f>"29002021042711413055586"</f>
        <v>29002021042711413055586</v>
      </c>
      <c r="C150" s="9" t="s">
        <v>7</v>
      </c>
      <c r="D150" s="9" t="str">
        <f>"刘秋丽"</f>
        <v>刘秋丽</v>
      </c>
    </row>
    <row r="151" spans="1:4" ht="56.25">
      <c r="A151" s="8">
        <v>149</v>
      </c>
      <c r="B151" s="9" t="str">
        <f>"29002021042713151855597"</f>
        <v>29002021042713151855597</v>
      </c>
      <c r="C151" s="9" t="s">
        <v>7</v>
      </c>
      <c r="D151" s="9" t="str">
        <f>"唐梓容"</f>
        <v>唐梓容</v>
      </c>
    </row>
    <row r="152" spans="1:4" ht="56.25">
      <c r="A152" s="8">
        <v>150</v>
      </c>
      <c r="B152" s="9" t="str">
        <f>"29002021042713364955600"</f>
        <v>29002021042713364955600</v>
      </c>
      <c r="C152" s="9" t="s">
        <v>7</v>
      </c>
      <c r="D152" s="9" t="str">
        <f>"王涵"</f>
        <v>王涵</v>
      </c>
    </row>
    <row r="153" spans="1:4" ht="56.25">
      <c r="A153" s="8">
        <v>151</v>
      </c>
      <c r="B153" s="9" t="str">
        <f>"29002021042714040155602"</f>
        <v>29002021042714040155602</v>
      </c>
      <c r="C153" s="9" t="s">
        <v>7</v>
      </c>
      <c r="D153" s="9" t="str">
        <f>"谢雄圆"</f>
        <v>谢雄圆</v>
      </c>
    </row>
    <row r="154" spans="1:4" ht="56.25">
      <c r="A154" s="8">
        <v>152</v>
      </c>
      <c r="B154" s="9" t="str">
        <f>"29002021042714573955604"</f>
        <v>29002021042714573955604</v>
      </c>
      <c r="C154" s="9" t="s">
        <v>7</v>
      </c>
      <c r="D154" s="9" t="str">
        <f>"孙嘉琦"</f>
        <v>孙嘉琦</v>
      </c>
    </row>
    <row r="155" spans="1:4" ht="56.25">
      <c r="A155" s="8">
        <v>153</v>
      </c>
      <c r="B155" s="9" t="str">
        <f>"29002021042715340455613"</f>
        <v>29002021042715340455613</v>
      </c>
      <c r="C155" s="9" t="s">
        <v>7</v>
      </c>
      <c r="D155" s="9" t="str">
        <f>"张自依"</f>
        <v>张自依</v>
      </c>
    </row>
    <row r="156" spans="1:4" ht="56.25">
      <c r="A156" s="8">
        <v>154</v>
      </c>
      <c r="B156" s="9" t="str">
        <f>"29002021042715545055615"</f>
        <v>29002021042715545055615</v>
      </c>
      <c r="C156" s="9" t="s">
        <v>7</v>
      </c>
      <c r="D156" s="9" t="str">
        <f>"王楷"</f>
        <v>王楷</v>
      </c>
    </row>
    <row r="157" spans="1:4" ht="56.25">
      <c r="A157" s="8">
        <v>155</v>
      </c>
      <c r="B157" s="9" t="str">
        <f>"29002021042716383955627"</f>
        <v>29002021042716383955627</v>
      </c>
      <c r="C157" s="9" t="s">
        <v>7</v>
      </c>
      <c r="D157" s="9" t="str">
        <f>"熊丁一"</f>
        <v>熊丁一</v>
      </c>
    </row>
    <row r="158" spans="1:4" ht="56.25">
      <c r="A158" s="8">
        <v>156</v>
      </c>
      <c r="B158" s="9" t="str">
        <f>"29002021042716385655629"</f>
        <v>29002021042716385655629</v>
      </c>
      <c r="C158" s="9" t="s">
        <v>7</v>
      </c>
      <c r="D158" s="9" t="str">
        <f>"肖扬扬"</f>
        <v>肖扬扬</v>
      </c>
    </row>
    <row r="159" spans="1:4" ht="56.25">
      <c r="A159" s="8">
        <v>157</v>
      </c>
      <c r="B159" s="9" t="str">
        <f>"29002021042717114155634"</f>
        <v>29002021042717114155634</v>
      </c>
      <c r="C159" s="9" t="s">
        <v>7</v>
      </c>
      <c r="D159" s="9" t="str">
        <f>"符桐华"</f>
        <v>符桐华</v>
      </c>
    </row>
    <row r="160" spans="1:4" ht="56.25">
      <c r="A160" s="8">
        <v>158</v>
      </c>
      <c r="B160" s="9" t="str">
        <f>"29002021042717361355637"</f>
        <v>29002021042717361355637</v>
      </c>
      <c r="C160" s="9" t="s">
        <v>7</v>
      </c>
      <c r="D160" s="9" t="str">
        <f>"刘嘉辉"</f>
        <v>刘嘉辉</v>
      </c>
    </row>
    <row r="161" spans="1:4" ht="56.25">
      <c r="A161" s="8">
        <v>159</v>
      </c>
      <c r="B161" s="9" t="str">
        <f>"29002021042719395655646"</f>
        <v>29002021042719395655646</v>
      </c>
      <c r="C161" s="9" t="s">
        <v>7</v>
      </c>
      <c r="D161" s="9" t="str">
        <f>"陈雪薇"</f>
        <v>陈雪薇</v>
      </c>
    </row>
    <row r="162" spans="1:4" ht="56.25">
      <c r="A162" s="8">
        <v>160</v>
      </c>
      <c r="B162" s="9" t="str">
        <f>"29002021042720001255648"</f>
        <v>29002021042720001255648</v>
      </c>
      <c r="C162" s="9" t="s">
        <v>7</v>
      </c>
      <c r="D162" s="9" t="str">
        <f>"朱藏颐"</f>
        <v>朱藏颐</v>
      </c>
    </row>
    <row r="163" spans="1:4" ht="56.25">
      <c r="A163" s="8">
        <v>161</v>
      </c>
      <c r="B163" s="9" t="str">
        <f>"29002021042722124458351"</f>
        <v>29002021042722124458351</v>
      </c>
      <c r="C163" s="9" t="s">
        <v>7</v>
      </c>
      <c r="D163" s="9" t="str">
        <f>"林怡馨"</f>
        <v>林怡馨</v>
      </c>
    </row>
    <row r="164" spans="1:4" ht="56.25">
      <c r="A164" s="8">
        <v>162</v>
      </c>
      <c r="B164" s="9" t="str">
        <f>"29002021042808240358364"</f>
        <v>29002021042808240358364</v>
      </c>
      <c r="C164" s="9" t="s">
        <v>7</v>
      </c>
      <c r="D164" s="9" t="str">
        <f>"黄庆楼"</f>
        <v>黄庆楼</v>
      </c>
    </row>
    <row r="165" spans="1:4" ht="56.25">
      <c r="A165" s="8">
        <v>163</v>
      </c>
      <c r="B165" s="9" t="str">
        <f>"29002021042808431858365"</f>
        <v>29002021042808431858365</v>
      </c>
      <c r="C165" s="9" t="s">
        <v>7</v>
      </c>
      <c r="D165" s="9" t="str">
        <f>"陈迎盈"</f>
        <v>陈迎盈</v>
      </c>
    </row>
    <row r="166" spans="1:4" ht="56.25">
      <c r="A166" s="8">
        <v>164</v>
      </c>
      <c r="B166" s="9" t="str">
        <f>"29002021042810220658379"</f>
        <v>29002021042810220658379</v>
      </c>
      <c r="C166" s="9" t="s">
        <v>7</v>
      </c>
      <c r="D166" s="9" t="str">
        <f>"吴美倩"</f>
        <v>吴美倩</v>
      </c>
    </row>
    <row r="167" spans="1:4" ht="37.5">
      <c r="A167" s="8">
        <v>165</v>
      </c>
      <c r="B167" s="9" t="str">
        <f>"29002021041909262152757"</f>
        <v>29002021041909262152757</v>
      </c>
      <c r="C167" s="9" t="s">
        <v>8</v>
      </c>
      <c r="D167" s="9" t="str">
        <f>"王万丽"</f>
        <v>王万丽</v>
      </c>
    </row>
    <row r="168" spans="1:4" ht="37.5">
      <c r="A168" s="8">
        <v>166</v>
      </c>
      <c r="B168" s="9" t="str">
        <f>"29002021041911405653080"</f>
        <v>29002021041911405653080</v>
      </c>
      <c r="C168" s="9" t="s">
        <v>8</v>
      </c>
      <c r="D168" s="9" t="str">
        <f>"李琛"</f>
        <v>李琛</v>
      </c>
    </row>
    <row r="169" spans="1:4" ht="37.5">
      <c r="A169" s="8">
        <v>167</v>
      </c>
      <c r="B169" s="9" t="str">
        <f>"29002021042016052954233"</f>
        <v>29002021042016052954233</v>
      </c>
      <c r="C169" s="9" t="s">
        <v>8</v>
      </c>
      <c r="D169" s="9" t="str">
        <f>"郭菲"</f>
        <v>郭菲</v>
      </c>
    </row>
    <row r="170" spans="1:4" ht="37.5">
      <c r="A170" s="8">
        <v>168</v>
      </c>
      <c r="B170" s="9" t="str">
        <f>"29002021042016421454251"</f>
        <v>29002021042016421454251</v>
      </c>
      <c r="C170" s="9" t="s">
        <v>8</v>
      </c>
      <c r="D170" s="9" t="str">
        <f>"吴良杰"</f>
        <v>吴良杰</v>
      </c>
    </row>
    <row r="171" spans="1:4" ht="37.5">
      <c r="A171" s="8">
        <v>169</v>
      </c>
      <c r="B171" s="9" t="str">
        <f>"29002021042018035054306"</f>
        <v>29002021042018035054306</v>
      </c>
      <c r="C171" s="9" t="s">
        <v>8</v>
      </c>
      <c r="D171" s="9" t="str">
        <f>"于向楠"</f>
        <v>于向楠</v>
      </c>
    </row>
    <row r="172" spans="1:4" ht="37.5">
      <c r="A172" s="8">
        <v>170</v>
      </c>
      <c r="B172" s="9" t="str">
        <f>"29002021042120350954941"</f>
        <v>29002021042120350954941</v>
      </c>
      <c r="C172" s="9" t="s">
        <v>8</v>
      </c>
      <c r="D172" s="9" t="str">
        <f>"张超"</f>
        <v>张超</v>
      </c>
    </row>
    <row r="173" spans="1:4" ht="37.5">
      <c r="A173" s="8">
        <v>171</v>
      </c>
      <c r="B173" s="9" t="str">
        <f>"29002021042210225855081"</f>
        <v>29002021042210225855081</v>
      </c>
      <c r="C173" s="9" t="s">
        <v>8</v>
      </c>
      <c r="D173" s="9" t="str">
        <f>"符耿雪"</f>
        <v>符耿雪</v>
      </c>
    </row>
    <row r="174" spans="1:4" ht="37.5">
      <c r="A174" s="8">
        <v>172</v>
      </c>
      <c r="B174" s="9" t="str">
        <f>"29002021042514340055335"</f>
        <v>29002021042514340055335</v>
      </c>
      <c r="C174" s="9" t="s">
        <v>8</v>
      </c>
      <c r="D174" s="9" t="str">
        <f>"陈鑫"</f>
        <v>陈鑫</v>
      </c>
    </row>
    <row r="175" spans="1:4" ht="37.5">
      <c r="A175" s="8">
        <v>173</v>
      </c>
      <c r="B175" s="9" t="str">
        <f>"29002021042515342055345"</f>
        <v>29002021042515342055345</v>
      </c>
      <c r="C175" s="9" t="s">
        <v>8</v>
      </c>
      <c r="D175" s="9" t="str">
        <f>"孟昭彤"</f>
        <v>孟昭彤</v>
      </c>
    </row>
    <row r="176" spans="1:4" ht="37.5">
      <c r="A176" s="8">
        <v>174</v>
      </c>
      <c r="B176" s="9" t="str">
        <f>"29002021042716321255624"</f>
        <v>29002021042716321255624</v>
      </c>
      <c r="C176" s="9" t="s">
        <v>8</v>
      </c>
      <c r="D176" s="9" t="str">
        <f>"曾先进"</f>
        <v>曾先进</v>
      </c>
    </row>
    <row r="177" spans="1:4" ht="37.5">
      <c r="A177" s="8">
        <v>175</v>
      </c>
      <c r="B177" s="9" t="str">
        <f>"29002021041909543752853"</f>
        <v>29002021041909543752853</v>
      </c>
      <c r="C177" s="9" t="s">
        <v>9</v>
      </c>
      <c r="D177" s="9" t="str">
        <f>"熊智秋"</f>
        <v>熊智秋</v>
      </c>
    </row>
    <row r="178" spans="1:4" ht="37.5">
      <c r="A178" s="8">
        <v>176</v>
      </c>
      <c r="B178" s="9" t="str">
        <f>"29002021042100404654507"</f>
        <v>29002021042100404654507</v>
      </c>
      <c r="C178" s="9" t="s">
        <v>9</v>
      </c>
      <c r="D178" s="9" t="str">
        <f>"石家润"</f>
        <v>石家润</v>
      </c>
    </row>
    <row r="179" spans="1:4" ht="37.5">
      <c r="A179" s="8">
        <v>177</v>
      </c>
      <c r="B179" s="9" t="str">
        <f>"29002021042119042354909"</f>
        <v>29002021042119042354909</v>
      </c>
      <c r="C179" s="9" t="s">
        <v>9</v>
      </c>
      <c r="D179" s="9" t="str">
        <f>"赖科岑"</f>
        <v>赖科岑</v>
      </c>
    </row>
    <row r="180" spans="1:4" ht="37.5">
      <c r="A180" s="8">
        <v>178</v>
      </c>
      <c r="B180" s="9" t="str">
        <f>"29002021042119493654926"</f>
        <v>29002021042119493654926</v>
      </c>
      <c r="C180" s="9" t="s">
        <v>9</v>
      </c>
      <c r="D180" s="9" t="str">
        <f>"高婕"</f>
        <v>高婕</v>
      </c>
    </row>
    <row r="181" spans="1:4" ht="37.5">
      <c r="A181" s="8">
        <v>179</v>
      </c>
      <c r="B181" s="9" t="str">
        <f>"29002021042322043255282"</f>
        <v>29002021042322043255282</v>
      </c>
      <c r="C181" s="9" t="s">
        <v>9</v>
      </c>
      <c r="D181" s="9" t="str">
        <f>"唐重扬"</f>
        <v>唐重扬</v>
      </c>
    </row>
    <row r="182" spans="1:4" ht="37.5">
      <c r="A182" s="8">
        <v>180</v>
      </c>
      <c r="B182" s="9" t="str">
        <f>"29002021042809561658371"</f>
        <v>29002021042809561658371</v>
      </c>
      <c r="C182" s="9" t="s">
        <v>9</v>
      </c>
      <c r="D182" s="9" t="str">
        <f>"羊立锋"</f>
        <v>羊立锋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2020-11-12T03:13:16Z</dcterms:created>
  <dcterms:modified xsi:type="dcterms:W3CDTF">2021-05-07T12:07:36Z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758C7EF263EA45AC92967702008C6052</vt:lpwstr>
  </property>
</Properties>
</file>