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香饮所2021年工作人员公开招聘" sheetId="1" r:id="rId1"/>
  </sheets>
  <definedNames/>
  <calcPr fullCalcOnLoad="1"/>
</workbook>
</file>

<file path=xl/sharedStrings.xml><?xml version="1.0" encoding="utf-8"?>
<sst xmlns="http://schemas.openxmlformats.org/spreadsheetml/2006/main" count="133" uniqueCount="15">
  <si>
    <t>香饮所2021年工作人员公开招聘合格人员信息表</t>
  </si>
  <si>
    <t>序号</t>
  </si>
  <si>
    <t>报考号</t>
  </si>
  <si>
    <t>报考岗位</t>
  </si>
  <si>
    <t>姓名</t>
  </si>
  <si>
    <t>备注</t>
  </si>
  <si>
    <t>20210112_植物保护研究室科学研究岗</t>
  </si>
  <si>
    <t>20210113_加工与工程技术研究室科学研究岗</t>
  </si>
  <si>
    <t>20210114_园林园艺研究室科学研究岗</t>
  </si>
  <si>
    <t>20210115_科技处职员</t>
  </si>
  <si>
    <t>20210116_云南研究院综合办公室职员</t>
  </si>
  <si>
    <t>20210117_产业发展部职员</t>
  </si>
  <si>
    <t>20210118_产业发展部职员</t>
  </si>
  <si>
    <t>20210119_人事处职员</t>
  </si>
  <si>
    <t>20210120_条件建设服务中心职员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</si>
</sst>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tabSelected="1" workbookViewId="0" topLeftCell="A1">
      <selection activeCell="F4" sqref="F4"/>
    </sheetView>
  </sheetViews>
  <sheetFormatPr defaultColWidth="9.00390625" defaultRowHeight="34.5" customHeight="1"/>
  <cols>
    <col min="1" max="1" width="9.00390625" style="2" customWidth="1"/>
    <col min="2" max="2" width="24.8515625" style="2" customWidth="1"/>
    <col min="3" max="3" width="37.140625" style="2" customWidth="1"/>
    <col min="4" max="4" width="8.8515625" style="2" customWidth="1"/>
    <col min="5" max="5" width="15.140625" style="2" customWidth="1"/>
    <col min="6" max="16384" width="9.00390625" style="2" customWidth="1"/>
  </cols>
  <sheetData>
    <row r="1" spans="1:5" ht="60" customHeight="1">
      <c r="A1" s="3" t="s">
        <v>0</v>
      </c>
      <c r="B1" s="3"/>
      <c r="C1" s="3"/>
      <c r="D1" s="3"/>
      <c r="E1" s="3"/>
    </row>
    <row r="2" spans="1:5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s="2" customFormat="1" ht="34.5" customHeight="1">
      <c r="A3" s="6">
        <v>1</v>
      </c>
      <c r="B3" s="7" t="str">
        <f>"284120210227214054770"</f>
        <v>284120210227214054770</v>
      </c>
      <c r="C3" s="7" t="s">
        <v>6</v>
      </c>
      <c r="D3" s="7" t="str">
        <f>"田甜"</f>
        <v>田甜</v>
      </c>
      <c r="E3" s="6"/>
    </row>
    <row r="4" spans="1:5" s="2" customFormat="1" ht="34.5" customHeight="1">
      <c r="A4" s="6">
        <v>2</v>
      </c>
      <c r="B4" s="7" t="str">
        <f>"284120210301154259938"</f>
        <v>284120210301154259938</v>
      </c>
      <c r="C4" s="7" t="s">
        <v>6</v>
      </c>
      <c r="D4" s="7" t="str">
        <f>"卢塘飞"</f>
        <v>卢塘飞</v>
      </c>
      <c r="E4" s="6"/>
    </row>
    <row r="5" spans="1:5" s="2" customFormat="1" ht="34.5" customHeight="1">
      <c r="A5" s="6">
        <v>3</v>
      </c>
      <c r="B5" s="7" t="str">
        <f>"2841202103021314131085"</f>
        <v>2841202103021314131085</v>
      </c>
      <c r="C5" s="7" t="s">
        <v>6</v>
      </c>
      <c r="D5" s="7" t="str">
        <f>"赵云祥"</f>
        <v>赵云祥</v>
      </c>
      <c r="E5" s="6"/>
    </row>
    <row r="6" spans="1:5" s="2" customFormat="1" ht="34.5" customHeight="1">
      <c r="A6" s="6">
        <v>4</v>
      </c>
      <c r="B6" s="7" t="str">
        <f>"284120210223115007145"</f>
        <v>284120210223115007145</v>
      </c>
      <c r="C6" s="7" t="s">
        <v>7</v>
      </c>
      <c r="D6" s="7" t="str">
        <f>"陈小爱"</f>
        <v>陈小爱</v>
      </c>
      <c r="E6" s="6"/>
    </row>
    <row r="7" spans="1:5" s="2" customFormat="1" ht="34.5" customHeight="1">
      <c r="A7" s="6">
        <v>5</v>
      </c>
      <c r="B7" s="7" t="str">
        <f>"284120210225181149606"</f>
        <v>284120210225181149606</v>
      </c>
      <c r="C7" s="7" t="s">
        <v>7</v>
      </c>
      <c r="D7" s="7" t="str">
        <f>"陈磊"</f>
        <v>陈磊</v>
      </c>
      <c r="E7" s="6"/>
    </row>
    <row r="8" spans="1:5" s="2" customFormat="1" ht="34.5" customHeight="1">
      <c r="A8" s="6">
        <v>6</v>
      </c>
      <c r="B8" s="7" t="str">
        <f>"284120210301191833970"</f>
        <v>284120210301191833970</v>
      </c>
      <c r="C8" s="7" t="s">
        <v>7</v>
      </c>
      <c r="D8" s="7" t="str">
        <f>"杨耀"</f>
        <v>杨耀</v>
      </c>
      <c r="E8" s="6"/>
    </row>
    <row r="9" spans="1:5" s="2" customFormat="1" ht="34.5" customHeight="1">
      <c r="A9" s="6">
        <v>7</v>
      </c>
      <c r="B9" s="7" t="str">
        <f>"2841202103022236071175"</f>
        <v>2841202103022236071175</v>
      </c>
      <c r="C9" s="7" t="s">
        <v>7</v>
      </c>
      <c r="D9" s="7" t="str">
        <f>"洪玉程"</f>
        <v>洪玉程</v>
      </c>
      <c r="E9" s="6"/>
    </row>
    <row r="10" spans="1:5" s="2" customFormat="1" ht="34.5" customHeight="1">
      <c r="A10" s="6">
        <v>8</v>
      </c>
      <c r="B10" s="7" t="str">
        <f>"2841202103031217291227"</f>
        <v>2841202103031217291227</v>
      </c>
      <c r="C10" s="7" t="s">
        <v>7</v>
      </c>
      <c r="D10" s="7" t="str">
        <f>"刘晓静"</f>
        <v>刘晓静</v>
      </c>
      <c r="E10" s="6"/>
    </row>
    <row r="11" spans="1:5" s="2" customFormat="1" ht="34.5" customHeight="1">
      <c r="A11" s="6">
        <v>9</v>
      </c>
      <c r="B11" s="7" t="str">
        <f>"2841202103032133091303"</f>
        <v>2841202103032133091303</v>
      </c>
      <c r="C11" s="7" t="s">
        <v>7</v>
      </c>
      <c r="D11" s="7" t="str">
        <f>"李天齐"</f>
        <v>李天齐</v>
      </c>
      <c r="E11" s="6"/>
    </row>
    <row r="12" spans="1:5" s="2" customFormat="1" ht="34.5" customHeight="1">
      <c r="A12" s="6">
        <v>10</v>
      </c>
      <c r="B12" s="7" t="str">
        <f>"284120210223144051207"</f>
        <v>284120210223144051207</v>
      </c>
      <c r="C12" s="7" t="s">
        <v>8</v>
      </c>
      <c r="D12" s="7" t="str">
        <f>"李清云"</f>
        <v>李清云</v>
      </c>
      <c r="E12" s="6"/>
    </row>
    <row r="13" spans="1:5" s="2" customFormat="1" ht="34.5" customHeight="1">
      <c r="A13" s="6">
        <v>11</v>
      </c>
      <c r="B13" s="7" t="str">
        <f>"284120210223214803330"</f>
        <v>284120210223214803330</v>
      </c>
      <c r="C13" s="7" t="s">
        <v>8</v>
      </c>
      <c r="D13" s="7" t="str">
        <f>"李明虎"</f>
        <v>李明虎</v>
      </c>
      <c r="E13" s="6"/>
    </row>
    <row r="14" spans="1:5" s="2" customFormat="1" ht="34.5" customHeight="1">
      <c r="A14" s="6">
        <v>12</v>
      </c>
      <c r="B14" s="7" t="str">
        <f>"284120210224154605442"</f>
        <v>284120210224154605442</v>
      </c>
      <c r="C14" s="7" t="s">
        <v>8</v>
      </c>
      <c r="D14" s="7" t="str">
        <f>"王智慧"</f>
        <v>王智慧</v>
      </c>
      <c r="E14" s="6"/>
    </row>
    <row r="15" spans="1:5" s="2" customFormat="1" ht="34.5" customHeight="1">
      <c r="A15" s="6">
        <v>13</v>
      </c>
      <c r="B15" s="7" t="str">
        <f>"284120210224224243509"</f>
        <v>284120210224224243509</v>
      </c>
      <c r="C15" s="7" t="s">
        <v>8</v>
      </c>
      <c r="D15" s="7" t="str">
        <f>"李源"</f>
        <v>李源</v>
      </c>
      <c r="E15" s="6"/>
    </row>
    <row r="16" spans="1:5" s="2" customFormat="1" ht="34.5" customHeight="1">
      <c r="A16" s="6">
        <v>14</v>
      </c>
      <c r="B16" s="7" t="str">
        <f>"284120210228141913803"</f>
        <v>284120210228141913803</v>
      </c>
      <c r="C16" s="7" t="s">
        <v>8</v>
      </c>
      <c r="D16" s="7" t="str">
        <f>"周娇"</f>
        <v>周娇</v>
      </c>
      <c r="E16" s="6"/>
    </row>
    <row r="17" spans="1:5" s="2" customFormat="1" ht="34.5" customHeight="1">
      <c r="A17" s="6">
        <v>15</v>
      </c>
      <c r="B17" s="7" t="str">
        <f>"2841202103050934261523"</f>
        <v>2841202103050934261523</v>
      </c>
      <c r="C17" s="7" t="s">
        <v>8</v>
      </c>
      <c r="D17" s="7" t="str">
        <f>"黄成龙"</f>
        <v>黄成龙</v>
      </c>
      <c r="E17" s="6"/>
    </row>
    <row r="18" spans="1:5" s="2" customFormat="1" ht="34.5" customHeight="1">
      <c r="A18" s="6">
        <v>16</v>
      </c>
      <c r="B18" s="7" t="str">
        <f>"284120210223105243106"</f>
        <v>284120210223105243106</v>
      </c>
      <c r="C18" s="7" t="s">
        <v>9</v>
      </c>
      <c r="D18" s="7" t="str">
        <f>"朱琳"</f>
        <v>朱琳</v>
      </c>
      <c r="E18" s="6"/>
    </row>
    <row r="19" spans="1:5" s="2" customFormat="1" ht="34.5" customHeight="1">
      <c r="A19" s="6">
        <v>17</v>
      </c>
      <c r="B19" s="7" t="str">
        <f>"284120210224173412473"</f>
        <v>284120210224173412473</v>
      </c>
      <c r="C19" s="7" t="s">
        <v>9</v>
      </c>
      <c r="D19" s="7" t="str">
        <f>"童颖"</f>
        <v>童颖</v>
      </c>
      <c r="E19" s="6"/>
    </row>
    <row r="20" spans="1:5" s="2" customFormat="1" ht="34.5" customHeight="1">
      <c r="A20" s="6">
        <v>18</v>
      </c>
      <c r="B20" s="7" t="str">
        <f>"284120210301140849922"</f>
        <v>284120210301140849922</v>
      </c>
      <c r="C20" s="7" t="s">
        <v>9</v>
      </c>
      <c r="D20" s="7" t="str">
        <f>"张建同"</f>
        <v>张建同</v>
      </c>
      <c r="E20" s="6"/>
    </row>
    <row r="21" spans="1:5" s="2" customFormat="1" ht="34.5" customHeight="1">
      <c r="A21" s="6">
        <v>19</v>
      </c>
      <c r="B21" s="7" t="str">
        <f>"284120210301192949973"</f>
        <v>284120210301192949973</v>
      </c>
      <c r="C21" s="7" t="s">
        <v>9</v>
      </c>
      <c r="D21" s="7" t="str">
        <f>"吉福桑"</f>
        <v>吉福桑</v>
      </c>
      <c r="E21" s="6"/>
    </row>
    <row r="22" spans="1:5" s="2" customFormat="1" ht="34.5" customHeight="1">
      <c r="A22" s="6">
        <v>20</v>
      </c>
      <c r="B22" s="7" t="str">
        <f>"284120210301214205999"</f>
        <v>284120210301214205999</v>
      </c>
      <c r="C22" s="7" t="s">
        <v>9</v>
      </c>
      <c r="D22" s="7" t="str">
        <f>"李天一"</f>
        <v>李天一</v>
      </c>
      <c r="E22" s="6"/>
    </row>
    <row r="23" spans="1:5" s="2" customFormat="1" ht="34.5" customHeight="1">
      <c r="A23" s="6">
        <v>21</v>
      </c>
      <c r="B23" s="7" t="str">
        <f>"2841202103021122541063"</f>
        <v>2841202103021122541063</v>
      </c>
      <c r="C23" s="7" t="s">
        <v>9</v>
      </c>
      <c r="D23" s="7" t="str">
        <f>"程玉芳"</f>
        <v>程玉芳</v>
      </c>
      <c r="E23" s="6"/>
    </row>
    <row r="24" spans="1:5" s="2" customFormat="1" ht="34.5" customHeight="1">
      <c r="A24" s="6">
        <v>22</v>
      </c>
      <c r="B24" s="7" t="str">
        <f>"2841202103032216591308"</f>
        <v>2841202103032216591308</v>
      </c>
      <c r="C24" s="7" t="s">
        <v>9</v>
      </c>
      <c r="D24" s="7" t="str">
        <f>"温馨"</f>
        <v>温馨</v>
      </c>
      <c r="E24" s="6"/>
    </row>
    <row r="25" spans="1:5" s="2" customFormat="1" ht="34.5" customHeight="1">
      <c r="A25" s="6">
        <v>23</v>
      </c>
      <c r="B25" s="7" t="str">
        <f>"2841202103042223301479"</f>
        <v>2841202103042223301479</v>
      </c>
      <c r="C25" s="7" t="s">
        <v>9</v>
      </c>
      <c r="D25" s="7" t="str">
        <f>"梁峻玮"</f>
        <v>梁峻玮</v>
      </c>
      <c r="E25" s="6"/>
    </row>
    <row r="26" spans="1:5" s="2" customFormat="1" ht="34.5" customHeight="1">
      <c r="A26" s="6">
        <v>24</v>
      </c>
      <c r="B26" s="7" t="str">
        <f>"284120210223221502337"</f>
        <v>284120210223221502337</v>
      </c>
      <c r="C26" s="7" t="s">
        <v>10</v>
      </c>
      <c r="D26" s="7" t="str">
        <f>"齐金霞"</f>
        <v>齐金霞</v>
      </c>
      <c r="E26" s="6"/>
    </row>
    <row r="27" spans="1:5" s="2" customFormat="1" ht="34.5" customHeight="1">
      <c r="A27" s="6">
        <v>25</v>
      </c>
      <c r="B27" s="7" t="str">
        <f>"284120210226104857659"</f>
        <v>284120210226104857659</v>
      </c>
      <c r="C27" s="7" t="s">
        <v>10</v>
      </c>
      <c r="D27" s="7" t="str">
        <f>"王禹童"</f>
        <v>王禹童</v>
      </c>
      <c r="E27" s="6"/>
    </row>
    <row r="28" spans="1:5" s="2" customFormat="1" ht="34.5" customHeight="1">
      <c r="A28" s="6">
        <v>26</v>
      </c>
      <c r="B28" s="7" t="str">
        <f>"284120210226155421692"</f>
        <v>284120210226155421692</v>
      </c>
      <c r="C28" s="7" t="s">
        <v>10</v>
      </c>
      <c r="D28" s="7" t="str">
        <f>"王婷"</f>
        <v>王婷</v>
      </c>
      <c r="E28" s="6"/>
    </row>
    <row r="29" spans="1:5" s="2" customFormat="1" ht="34.5" customHeight="1">
      <c r="A29" s="6">
        <v>27</v>
      </c>
      <c r="B29" s="7" t="str">
        <f>"284120210227165650756"</f>
        <v>284120210227165650756</v>
      </c>
      <c r="C29" s="7" t="s">
        <v>10</v>
      </c>
      <c r="D29" s="7" t="str">
        <f>"李兴会"</f>
        <v>李兴会</v>
      </c>
      <c r="E29" s="6"/>
    </row>
    <row r="30" spans="1:5" s="2" customFormat="1" ht="34.5" customHeight="1">
      <c r="A30" s="6">
        <v>28</v>
      </c>
      <c r="B30" s="7" t="str">
        <f>"284120210227203702768"</f>
        <v>284120210227203702768</v>
      </c>
      <c r="C30" s="7" t="s">
        <v>10</v>
      </c>
      <c r="D30" s="7" t="str">
        <f>"朱德忠"</f>
        <v>朱德忠</v>
      </c>
      <c r="E30" s="6"/>
    </row>
    <row r="31" spans="1:5" s="2" customFormat="1" ht="34.5" customHeight="1">
      <c r="A31" s="6">
        <v>29</v>
      </c>
      <c r="B31" s="7" t="str">
        <f>"284120210228213014849"</f>
        <v>284120210228213014849</v>
      </c>
      <c r="C31" s="7" t="s">
        <v>10</v>
      </c>
      <c r="D31" s="7" t="str">
        <f>"牛琛"</f>
        <v>牛琛</v>
      </c>
      <c r="E31" s="6"/>
    </row>
    <row r="32" spans="1:5" s="2" customFormat="1" ht="34.5" customHeight="1">
      <c r="A32" s="6">
        <v>30</v>
      </c>
      <c r="B32" s="7" t="str">
        <f>"284120210301004315866"</f>
        <v>284120210301004315866</v>
      </c>
      <c r="C32" s="7" t="s">
        <v>10</v>
      </c>
      <c r="D32" s="7" t="str">
        <f>"冯程"</f>
        <v>冯程</v>
      </c>
      <c r="E32" s="6"/>
    </row>
    <row r="33" spans="1:5" s="2" customFormat="1" ht="34.5" customHeight="1">
      <c r="A33" s="6">
        <v>31</v>
      </c>
      <c r="B33" s="7" t="str">
        <f>"2841202103020958581044"</f>
        <v>2841202103020958581044</v>
      </c>
      <c r="C33" s="7" t="s">
        <v>10</v>
      </c>
      <c r="D33" s="7" t="str">
        <f>"孙佳玮"</f>
        <v>孙佳玮</v>
      </c>
      <c r="E33" s="6"/>
    </row>
    <row r="34" spans="1:5" s="2" customFormat="1" ht="34.5" customHeight="1">
      <c r="A34" s="6">
        <v>32</v>
      </c>
      <c r="B34" s="7" t="str">
        <f>"2841202103021437501092"</f>
        <v>2841202103021437501092</v>
      </c>
      <c r="C34" s="7" t="s">
        <v>10</v>
      </c>
      <c r="D34" s="7" t="str">
        <f>"周楚婷"</f>
        <v>周楚婷</v>
      </c>
      <c r="E34" s="6"/>
    </row>
    <row r="35" spans="1:5" s="2" customFormat="1" ht="34.5" customHeight="1">
      <c r="A35" s="6">
        <v>33</v>
      </c>
      <c r="B35" s="7" t="str">
        <f>"2841202103030942341200"</f>
        <v>2841202103030942341200</v>
      </c>
      <c r="C35" s="7" t="s">
        <v>10</v>
      </c>
      <c r="D35" s="7" t="str">
        <f>"李秀春"</f>
        <v>李秀春</v>
      </c>
      <c r="E35" s="6"/>
    </row>
    <row r="36" spans="1:5" s="2" customFormat="1" ht="34.5" customHeight="1">
      <c r="A36" s="6">
        <v>34</v>
      </c>
      <c r="B36" s="7" t="str">
        <f>"2841202103041520091390"</f>
        <v>2841202103041520091390</v>
      </c>
      <c r="C36" s="7" t="s">
        <v>10</v>
      </c>
      <c r="D36" s="7" t="str">
        <f>"蔡娴"</f>
        <v>蔡娴</v>
      </c>
      <c r="E36" s="6"/>
    </row>
    <row r="37" spans="1:5" s="2" customFormat="1" ht="34.5" customHeight="1">
      <c r="A37" s="6">
        <v>35</v>
      </c>
      <c r="B37" s="7" t="str">
        <f>"2841202103051316561569"</f>
        <v>2841202103051316561569</v>
      </c>
      <c r="C37" s="7" t="s">
        <v>10</v>
      </c>
      <c r="D37" s="7" t="str">
        <f>"周岐燃"</f>
        <v>周岐燃</v>
      </c>
      <c r="E37" s="6"/>
    </row>
    <row r="38" spans="1:5" s="2" customFormat="1" ht="34.5" customHeight="1">
      <c r="A38" s="6">
        <v>36</v>
      </c>
      <c r="B38" s="7" t="str">
        <f>"28412021022309111115"</f>
        <v>28412021022309111115</v>
      </c>
      <c r="C38" s="7" t="s">
        <v>11</v>
      </c>
      <c r="D38" s="7" t="str">
        <f>"孙伟"</f>
        <v>孙伟</v>
      </c>
      <c r="E38" s="6"/>
    </row>
    <row r="39" spans="1:5" s="2" customFormat="1" ht="34.5" customHeight="1">
      <c r="A39" s="6">
        <v>37</v>
      </c>
      <c r="B39" s="7" t="str">
        <f>"284120210223144847211"</f>
        <v>284120210223144847211</v>
      </c>
      <c r="C39" s="7" t="s">
        <v>11</v>
      </c>
      <c r="D39" s="7" t="str">
        <f>"王明星"</f>
        <v>王明星</v>
      </c>
      <c r="E39" s="6"/>
    </row>
    <row r="40" spans="1:5" s="2" customFormat="1" ht="34.5" customHeight="1">
      <c r="A40" s="6">
        <v>38</v>
      </c>
      <c r="B40" s="7" t="str">
        <f>"284120210223144930212"</f>
        <v>284120210223144930212</v>
      </c>
      <c r="C40" s="7" t="s">
        <v>11</v>
      </c>
      <c r="D40" s="7" t="str">
        <f>"黄钰楠"</f>
        <v>黄钰楠</v>
      </c>
      <c r="E40" s="6"/>
    </row>
    <row r="41" spans="1:5" s="2" customFormat="1" ht="34.5" customHeight="1">
      <c r="A41" s="6">
        <v>39</v>
      </c>
      <c r="B41" s="7" t="str">
        <f>"284120210223222814340"</f>
        <v>284120210223222814340</v>
      </c>
      <c r="C41" s="7" t="s">
        <v>11</v>
      </c>
      <c r="D41" s="7" t="str">
        <f>"李位霞"</f>
        <v>李位霞</v>
      </c>
      <c r="E41" s="6"/>
    </row>
    <row r="42" spans="1:5" s="2" customFormat="1" ht="34.5" customHeight="1">
      <c r="A42" s="6">
        <v>40</v>
      </c>
      <c r="B42" s="7" t="str">
        <f>"284120210224142706423"</f>
        <v>284120210224142706423</v>
      </c>
      <c r="C42" s="7" t="s">
        <v>11</v>
      </c>
      <c r="D42" s="7" t="str">
        <f>"肖慧敏"</f>
        <v>肖慧敏</v>
      </c>
      <c r="E42" s="6"/>
    </row>
    <row r="43" spans="1:5" s="2" customFormat="1" ht="34.5" customHeight="1">
      <c r="A43" s="6">
        <v>41</v>
      </c>
      <c r="B43" s="7" t="str">
        <f>"284120210226111957662"</f>
        <v>284120210226111957662</v>
      </c>
      <c r="C43" s="7" t="s">
        <v>11</v>
      </c>
      <c r="D43" s="7" t="str">
        <f>"温斐斐"</f>
        <v>温斐斐</v>
      </c>
      <c r="E43" s="6"/>
    </row>
    <row r="44" spans="1:5" s="2" customFormat="1" ht="34.5" customHeight="1">
      <c r="A44" s="6">
        <v>42</v>
      </c>
      <c r="B44" s="7" t="str">
        <f>"284120210227005543720"</f>
        <v>284120210227005543720</v>
      </c>
      <c r="C44" s="7" t="s">
        <v>11</v>
      </c>
      <c r="D44" s="7" t="str">
        <f>"王起林"</f>
        <v>王起林</v>
      </c>
      <c r="E44" s="6"/>
    </row>
    <row r="45" spans="1:5" s="2" customFormat="1" ht="34.5" customHeight="1">
      <c r="A45" s="6">
        <v>43</v>
      </c>
      <c r="B45" s="7" t="str">
        <f>"284120210227094201723"</f>
        <v>284120210227094201723</v>
      </c>
      <c r="C45" s="7" t="s">
        <v>11</v>
      </c>
      <c r="D45" s="7" t="str">
        <f>"邢鹏"</f>
        <v>邢鹏</v>
      </c>
      <c r="E45" s="6"/>
    </row>
    <row r="46" spans="1:5" s="2" customFormat="1" ht="34.5" customHeight="1">
      <c r="A46" s="6">
        <v>44</v>
      </c>
      <c r="B46" s="7" t="str">
        <f>"284120210227175239760"</f>
        <v>284120210227175239760</v>
      </c>
      <c r="C46" s="7" t="s">
        <v>11</v>
      </c>
      <c r="D46" s="7" t="str">
        <f>"唐洁"</f>
        <v>唐洁</v>
      </c>
      <c r="E46" s="6"/>
    </row>
    <row r="47" spans="1:5" s="2" customFormat="1" ht="34.5" customHeight="1">
      <c r="A47" s="6">
        <v>45</v>
      </c>
      <c r="B47" s="7" t="str">
        <f>"284120210228100409784"</f>
        <v>284120210228100409784</v>
      </c>
      <c r="C47" s="7" t="s">
        <v>11</v>
      </c>
      <c r="D47" s="7" t="str">
        <f>"徐晓然"</f>
        <v>徐晓然</v>
      </c>
      <c r="E47" s="6"/>
    </row>
    <row r="48" spans="1:5" s="2" customFormat="1" ht="34.5" customHeight="1">
      <c r="A48" s="6">
        <v>46</v>
      </c>
      <c r="B48" s="7" t="str">
        <f>"284120210228131753798"</f>
        <v>284120210228131753798</v>
      </c>
      <c r="C48" s="7" t="s">
        <v>11</v>
      </c>
      <c r="D48" s="7" t="str">
        <f>"符耿雪"</f>
        <v>符耿雪</v>
      </c>
      <c r="E48" s="6"/>
    </row>
    <row r="49" spans="1:5" s="2" customFormat="1" ht="34.5" customHeight="1">
      <c r="A49" s="6">
        <v>47</v>
      </c>
      <c r="B49" s="7" t="str">
        <f>"284120210228233552863"</f>
        <v>284120210228233552863</v>
      </c>
      <c r="C49" s="7" t="s">
        <v>11</v>
      </c>
      <c r="D49" s="7" t="str">
        <f>"高盈盈"</f>
        <v>高盈盈</v>
      </c>
      <c r="E49" s="6"/>
    </row>
    <row r="50" spans="1:5" s="2" customFormat="1" ht="34.5" customHeight="1">
      <c r="A50" s="6">
        <v>48</v>
      </c>
      <c r="B50" s="7" t="str">
        <f>"2841202103022219321172"</f>
        <v>2841202103022219321172</v>
      </c>
      <c r="C50" s="7" t="s">
        <v>11</v>
      </c>
      <c r="D50" s="7" t="str">
        <f>"吴忠志"</f>
        <v>吴忠志</v>
      </c>
      <c r="E50" s="6"/>
    </row>
    <row r="51" spans="1:5" s="2" customFormat="1" ht="34.5" customHeight="1">
      <c r="A51" s="6">
        <v>49</v>
      </c>
      <c r="B51" s="7" t="str">
        <f>"2841202103022329231189"</f>
        <v>2841202103022329231189</v>
      </c>
      <c r="C51" s="7" t="s">
        <v>11</v>
      </c>
      <c r="D51" s="7" t="str">
        <f>"周若娜"</f>
        <v>周若娜</v>
      </c>
      <c r="E51" s="6"/>
    </row>
    <row r="52" spans="1:5" s="2" customFormat="1" ht="34.5" customHeight="1">
      <c r="A52" s="6">
        <v>50</v>
      </c>
      <c r="B52" s="7" t="str">
        <f>"2841202103040915571334"</f>
        <v>2841202103040915571334</v>
      </c>
      <c r="C52" s="7" t="s">
        <v>11</v>
      </c>
      <c r="D52" s="7" t="str">
        <f>"姬琳"</f>
        <v>姬琳</v>
      </c>
      <c r="E52" s="6"/>
    </row>
    <row r="53" spans="1:5" s="2" customFormat="1" ht="34.5" customHeight="1">
      <c r="A53" s="6">
        <v>51</v>
      </c>
      <c r="B53" s="7" t="str">
        <f>"2841202103041447241387"</f>
        <v>2841202103041447241387</v>
      </c>
      <c r="C53" s="7" t="s">
        <v>11</v>
      </c>
      <c r="D53" s="7" t="str">
        <f>"崔媛媛"</f>
        <v>崔媛媛</v>
      </c>
      <c r="E53" s="6"/>
    </row>
    <row r="54" spans="1:5" s="2" customFormat="1" ht="34.5" customHeight="1">
      <c r="A54" s="6">
        <v>52</v>
      </c>
      <c r="B54" s="7" t="str">
        <f>"2841202103042309201487"</f>
        <v>2841202103042309201487</v>
      </c>
      <c r="C54" s="7" t="s">
        <v>11</v>
      </c>
      <c r="D54" s="7" t="str">
        <f>"王雪婷"</f>
        <v>王雪婷</v>
      </c>
      <c r="E54" s="6"/>
    </row>
    <row r="55" spans="1:5" s="2" customFormat="1" ht="34.5" customHeight="1">
      <c r="A55" s="6">
        <v>53</v>
      </c>
      <c r="B55" s="7" t="str">
        <f>"2841202103042346341492"</f>
        <v>2841202103042346341492</v>
      </c>
      <c r="C55" s="7" t="s">
        <v>11</v>
      </c>
      <c r="D55" s="7" t="str">
        <f>"李靖雅"</f>
        <v>李靖雅</v>
      </c>
      <c r="E55" s="6"/>
    </row>
    <row r="56" spans="1:5" s="2" customFormat="1" ht="34.5" customHeight="1">
      <c r="A56" s="6">
        <v>54</v>
      </c>
      <c r="B56" s="7" t="str">
        <f>"28412021022310314987"</f>
        <v>28412021022310314987</v>
      </c>
      <c r="C56" s="7" t="s">
        <v>12</v>
      </c>
      <c r="D56" s="7" t="str">
        <f>"于鸿淼"</f>
        <v>于鸿淼</v>
      </c>
      <c r="E56" s="6"/>
    </row>
    <row r="57" spans="1:5" s="2" customFormat="1" ht="34.5" customHeight="1">
      <c r="A57" s="6">
        <v>55</v>
      </c>
      <c r="B57" s="7" t="str">
        <f>"284120210223120458158"</f>
        <v>284120210223120458158</v>
      </c>
      <c r="C57" s="7" t="s">
        <v>12</v>
      </c>
      <c r="D57" s="7" t="str">
        <f>"渠城"</f>
        <v>渠城</v>
      </c>
      <c r="E57" s="6"/>
    </row>
    <row r="58" spans="1:5" s="2" customFormat="1" ht="34.5" customHeight="1">
      <c r="A58" s="6">
        <v>56</v>
      </c>
      <c r="B58" s="7" t="str">
        <f>"284120210223125625174"</f>
        <v>284120210223125625174</v>
      </c>
      <c r="C58" s="7" t="s">
        <v>12</v>
      </c>
      <c r="D58" s="7" t="str">
        <f>"王子林"</f>
        <v>王子林</v>
      </c>
      <c r="E58" s="6"/>
    </row>
    <row r="59" spans="1:5" s="2" customFormat="1" ht="34.5" customHeight="1">
      <c r="A59" s="6">
        <v>57</v>
      </c>
      <c r="B59" s="7" t="str">
        <f>"284120210223130421182"</f>
        <v>284120210223130421182</v>
      </c>
      <c r="C59" s="7" t="s">
        <v>12</v>
      </c>
      <c r="D59" s="7" t="str">
        <f>"郭琳"</f>
        <v>郭琳</v>
      </c>
      <c r="E59" s="6"/>
    </row>
    <row r="60" spans="1:5" s="2" customFormat="1" ht="34.5" customHeight="1">
      <c r="A60" s="6">
        <v>58</v>
      </c>
      <c r="B60" s="7" t="str">
        <f>"284120210223182725283"</f>
        <v>284120210223182725283</v>
      </c>
      <c r="C60" s="7" t="s">
        <v>12</v>
      </c>
      <c r="D60" s="7" t="str">
        <f>"荆健"</f>
        <v>荆健</v>
      </c>
      <c r="E60" s="6"/>
    </row>
    <row r="61" spans="1:5" s="2" customFormat="1" ht="34.5" customHeight="1">
      <c r="A61" s="6">
        <v>59</v>
      </c>
      <c r="B61" s="7" t="str">
        <f>"284120210223193743297"</f>
        <v>284120210223193743297</v>
      </c>
      <c r="C61" s="7" t="s">
        <v>12</v>
      </c>
      <c r="D61" s="7" t="str">
        <f>"李紫荷"</f>
        <v>李紫荷</v>
      </c>
      <c r="E61" s="6"/>
    </row>
    <row r="62" spans="1:5" s="2" customFormat="1" ht="34.5" customHeight="1">
      <c r="A62" s="6">
        <v>60</v>
      </c>
      <c r="B62" s="7" t="str">
        <f>"284120210224145829431"</f>
        <v>284120210224145829431</v>
      </c>
      <c r="C62" s="7" t="s">
        <v>12</v>
      </c>
      <c r="D62" s="7" t="str">
        <f>"李晓丹"</f>
        <v>李晓丹</v>
      </c>
      <c r="E62" s="6"/>
    </row>
    <row r="63" spans="1:5" s="2" customFormat="1" ht="34.5" customHeight="1">
      <c r="A63" s="6">
        <v>61</v>
      </c>
      <c r="B63" s="7" t="str">
        <f>"284120210224151743435"</f>
        <v>284120210224151743435</v>
      </c>
      <c r="C63" s="7" t="s">
        <v>12</v>
      </c>
      <c r="D63" s="7" t="str">
        <f>"靳启蒙"</f>
        <v>靳启蒙</v>
      </c>
      <c r="E63" s="6"/>
    </row>
    <row r="64" spans="1:5" s="2" customFormat="1" ht="34.5" customHeight="1">
      <c r="A64" s="6">
        <v>62</v>
      </c>
      <c r="B64" s="7" t="str">
        <f>"284120210224154647443"</f>
        <v>284120210224154647443</v>
      </c>
      <c r="C64" s="7" t="s">
        <v>12</v>
      </c>
      <c r="D64" s="7" t="str">
        <f>"韦誉"</f>
        <v>韦誉</v>
      </c>
      <c r="E64" s="6"/>
    </row>
    <row r="65" spans="1:5" s="2" customFormat="1" ht="34.5" customHeight="1">
      <c r="A65" s="6">
        <v>63</v>
      </c>
      <c r="B65" s="7" t="str">
        <f>"284120210224161556455"</f>
        <v>284120210224161556455</v>
      </c>
      <c r="C65" s="7" t="s">
        <v>12</v>
      </c>
      <c r="D65" s="7" t="str">
        <f>"王昌昱"</f>
        <v>王昌昱</v>
      </c>
      <c r="E65" s="6"/>
    </row>
    <row r="66" spans="1:5" s="2" customFormat="1" ht="34.5" customHeight="1">
      <c r="A66" s="6">
        <v>64</v>
      </c>
      <c r="B66" s="7" t="str">
        <f>"284120210224234636513"</f>
        <v>284120210224234636513</v>
      </c>
      <c r="C66" s="7" t="s">
        <v>12</v>
      </c>
      <c r="D66" s="7" t="str">
        <f>"满天"</f>
        <v>满天</v>
      </c>
      <c r="E66" s="6"/>
    </row>
    <row r="67" spans="1:5" s="2" customFormat="1" ht="34.5" customHeight="1">
      <c r="A67" s="6">
        <v>65</v>
      </c>
      <c r="B67" s="7" t="str">
        <f>"284120210225104753537"</f>
        <v>284120210225104753537</v>
      </c>
      <c r="C67" s="7" t="s">
        <v>12</v>
      </c>
      <c r="D67" s="7" t="str">
        <f>"梁春金"</f>
        <v>梁春金</v>
      </c>
      <c r="E67" s="6"/>
    </row>
    <row r="68" spans="1:5" s="2" customFormat="1" ht="34.5" customHeight="1">
      <c r="A68" s="6">
        <v>66</v>
      </c>
      <c r="B68" s="7" t="str">
        <f>"284120210227200118767"</f>
        <v>284120210227200118767</v>
      </c>
      <c r="C68" s="7" t="s">
        <v>12</v>
      </c>
      <c r="D68" s="7" t="str">
        <f>"李雪晴"</f>
        <v>李雪晴</v>
      </c>
      <c r="E68" s="6"/>
    </row>
    <row r="69" spans="1:5" s="2" customFormat="1" ht="34.5" customHeight="1">
      <c r="A69" s="6">
        <v>67</v>
      </c>
      <c r="B69" s="7" t="str">
        <f>"284120210228213851852"</f>
        <v>284120210228213851852</v>
      </c>
      <c r="C69" s="7" t="s">
        <v>12</v>
      </c>
      <c r="D69" s="7" t="str">
        <f>"符景帅"</f>
        <v>符景帅</v>
      </c>
      <c r="E69" s="6"/>
    </row>
    <row r="70" spans="1:5" s="2" customFormat="1" ht="34.5" customHeight="1">
      <c r="A70" s="6">
        <v>68</v>
      </c>
      <c r="B70" s="7" t="str">
        <f>"284120210228220919857"</f>
        <v>284120210228220919857</v>
      </c>
      <c r="C70" s="7" t="s">
        <v>12</v>
      </c>
      <c r="D70" s="7" t="str">
        <f>"张琦"</f>
        <v>张琦</v>
      </c>
      <c r="E70" s="6"/>
    </row>
    <row r="71" spans="1:5" s="2" customFormat="1" ht="34.5" customHeight="1">
      <c r="A71" s="6">
        <v>69</v>
      </c>
      <c r="B71" s="7" t="str">
        <f>"284120210301170227946"</f>
        <v>284120210301170227946</v>
      </c>
      <c r="C71" s="7" t="s">
        <v>12</v>
      </c>
      <c r="D71" s="7" t="str">
        <f>"陈琼远"</f>
        <v>陈琼远</v>
      </c>
      <c r="E71" s="6"/>
    </row>
    <row r="72" spans="1:5" s="2" customFormat="1" ht="34.5" customHeight="1">
      <c r="A72" s="6">
        <v>70</v>
      </c>
      <c r="B72" s="7" t="str">
        <f>"2841202103020032191023"</f>
        <v>2841202103020032191023</v>
      </c>
      <c r="C72" s="7" t="s">
        <v>12</v>
      </c>
      <c r="D72" s="7" t="str">
        <f>"宗亚奇"</f>
        <v>宗亚奇</v>
      </c>
      <c r="E72" s="6"/>
    </row>
    <row r="73" spans="1:5" s="2" customFormat="1" ht="34.5" customHeight="1">
      <c r="A73" s="6">
        <v>71</v>
      </c>
      <c r="B73" s="7" t="str">
        <f>"2841202103022244141176"</f>
        <v>2841202103022244141176</v>
      </c>
      <c r="C73" s="7" t="s">
        <v>12</v>
      </c>
      <c r="D73" s="7" t="str">
        <f>"陈运清"</f>
        <v>陈运清</v>
      </c>
      <c r="E73" s="6"/>
    </row>
    <row r="74" spans="1:5" s="2" customFormat="1" ht="34.5" customHeight="1">
      <c r="A74" s="6">
        <v>72</v>
      </c>
      <c r="B74" s="7" t="str">
        <f>"2841202103031827011271"</f>
        <v>2841202103031827011271</v>
      </c>
      <c r="C74" s="7" t="s">
        <v>12</v>
      </c>
      <c r="D74" s="7" t="str">
        <f>"刘亚玲"</f>
        <v>刘亚玲</v>
      </c>
      <c r="E74" s="6"/>
    </row>
    <row r="75" spans="1:5" s="2" customFormat="1" ht="34.5" customHeight="1">
      <c r="A75" s="6">
        <v>73</v>
      </c>
      <c r="B75" s="7" t="str">
        <f>"2841202103042107321458"</f>
        <v>2841202103042107321458</v>
      </c>
      <c r="C75" s="7" t="s">
        <v>12</v>
      </c>
      <c r="D75" s="7" t="str">
        <f>"杨文博"</f>
        <v>杨文博</v>
      </c>
      <c r="E75" s="6"/>
    </row>
    <row r="76" spans="1:5" s="2" customFormat="1" ht="34.5" customHeight="1">
      <c r="A76" s="6">
        <v>74</v>
      </c>
      <c r="B76" s="7" t="str">
        <f>"2841202103042304151486"</f>
        <v>2841202103042304151486</v>
      </c>
      <c r="C76" s="7" t="s">
        <v>12</v>
      </c>
      <c r="D76" s="7" t="str">
        <f>"熊华天"</f>
        <v>熊华天</v>
      </c>
      <c r="E76" s="6"/>
    </row>
    <row r="77" spans="1:5" s="2" customFormat="1" ht="34.5" customHeight="1">
      <c r="A77" s="6">
        <v>75</v>
      </c>
      <c r="B77" s="7" t="str">
        <f>"2841202103051536191608"</f>
        <v>2841202103051536191608</v>
      </c>
      <c r="C77" s="7" t="s">
        <v>12</v>
      </c>
      <c r="D77" s="7" t="str">
        <f>"费泽民"</f>
        <v>费泽民</v>
      </c>
      <c r="E77" s="6"/>
    </row>
    <row r="78" spans="1:5" s="2" customFormat="1" ht="34.5" customHeight="1">
      <c r="A78" s="6">
        <v>76</v>
      </c>
      <c r="B78" s="7" t="str">
        <f>"28412021022309542068"</f>
        <v>28412021022309542068</v>
      </c>
      <c r="C78" s="7" t="s">
        <v>13</v>
      </c>
      <c r="D78" s="7" t="str">
        <f>"王龙"</f>
        <v>王龙</v>
      </c>
      <c r="E78" s="6"/>
    </row>
    <row r="79" spans="1:5" s="2" customFormat="1" ht="34.5" customHeight="1">
      <c r="A79" s="6">
        <v>77</v>
      </c>
      <c r="B79" s="7" t="str">
        <f>"28412021022310403796"</f>
        <v>28412021022310403796</v>
      </c>
      <c r="C79" s="7" t="s">
        <v>13</v>
      </c>
      <c r="D79" s="7" t="str">
        <f>"陈娜"</f>
        <v>陈娜</v>
      </c>
      <c r="E79" s="6"/>
    </row>
    <row r="80" spans="1:5" s="2" customFormat="1" ht="34.5" customHeight="1">
      <c r="A80" s="6">
        <v>78</v>
      </c>
      <c r="B80" s="7" t="str">
        <f>"284120210223105719112"</f>
        <v>284120210223105719112</v>
      </c>
      <c r="C80" s="7" t="s">
        <v>13</v>
      </c>
      <c r="D80" s="7" t="str">
        <f>"黄昌锐"</f>
        <v>黄昌锐</v>
      </c>
      <c r="E80" s="6"/>
    </row>
    <row r="81" spans="1:5" s="2" customFormat="1" ht="34.5" customHeight="1">
      <c r="A81" s="6">
        <v>79</v>
      </c>
      <c r="B81" s="7" t="str">
        <f>"284120210223115001144"</f>
        <v>284120210223115001144</v>
      </c>
      <c r="C81" s="7" t="s">
        <v>13</v>
      </c>
      <c r="D81" s="7" t="str">
        <f>"潘沉"</f>
        <v>潘沉</v>
      </c>
      <c r="E81" s="6"/>
    </row>
    <row r="82" spans="1:5" s="2" customFormat="1" ht="34.5" customHeight="1">
      <c r="A82" s="6">
        <v>80</v>
      </c>
      <c r="B82" s="7" t="str">
        <f>"284120210223135138191"</f>
        <v>284120210223135138191</v>
      </c>
      <c r="C82" s="7" t="s">
        <v>13</v>
      </c>
      <c r="D82" s="7" t="str">
        <f>"管娟"</f>
        <v>管娟</v>
      </c>
      <c r="E82" s="6"/>
    </row>
    <row r="83" spans="1:5" s="2" customFormat="1" ht="34.5" customHeight="1">
      <c r="A83" s="6">
        <v>81</v>
      </c>
      <c r="B83" s="7" t="str">
        <f>"284120210223140918198"</f>
        <v>284120210223140918198</v>
      </c>
      <c r="C83" s="7" t="s">
        <v>13</v>
      </c>
      <c r="D83" s="7" t="str">
        <f>"占妍"</f>
        <v>占妍</v>
      </c>
      <c r="E83" s="6"/>
    </row>
    <row r="84" spans="1:5" s="2" customFormat="1" ht="34.5" customHeight="1">
      <c r="A84" s="6">
        <v>82</v>
      </c>
      <c r="B84" s="7" t="str">
        <f>"284120210223141157199"</f>
        <v>284120210223141157199</v>
      </c>
      <c r="C84" s="7" t="s">
        <v>13</v>
      </c>
      <c r="D84" s="7" t="str">
        <f>"罗香瑶"</f>
        <v>罗香瑶</v>
      </c>
      <c r="E84" s="6"/>
    </row>
    <row r="85" spans="1:5" s="2" customFormat="1" ht="34.5" customHeight="1">
      <c r="A85" s="6">
        <v>83</v>
      </c>
      <c r="B85" s="7" t="str">
        <f>"284120210223141736201"</f>
        <v>284120210223141736201</v>
      </c>
      <c r="C85" s="7" t="s">
        <v>13</v>
      </c>
      <c r="D85" s="7" t="str">
        <f>"杜梦"</f>
        <v>杜梦</v>
      </c>
      <c r="E85" s="6"/>
    </row>
    <row r="86" spans="1:5" s="2" customFormat="1" ht="34.5" customHeight="1">
      <c r="A86" s="6">
        <v>84</v>
      </c>
      <c r="B86" s="7" t="str">
        <f>"284120210223170859264"</f>
        <v>284120210223170859264</v>
      </c>
      <c r="C86" s="7" t="s">
        <v>13</v>
      </c>
      <c r="D86" s="7" t="str">
        <f>"孙先玲"</f>
        <v>孙先玲</v>
      </c>
      <c r="E86" s="6"/>
    </row>
    <row r="87" spans="1:5" s="2" customFormat="1" ht="34.5" customHeight="1">
      <c r="A87" s="6">
        <v>85</v>
      </c>
      <c r="B87" s="7" t="str">
        <f>"284120210223210448320"</f>
        <v>284120210223210448320</v>
      </c>
      <c r="C87" s="7" t="s">
        <v>13</v>
      </c>
      <c r="D87" s="7" t="str">
        <f>"张姣"</f>
        <v>张姣</v>
      </c>
      <c r="E87" s="6"/>
    </row>
    <row r="88" spans="1:5" s="2" customFormat="1" ht="34.5" customHeight="1">
      <c r="A88" s="6">
        <v>86</v>
      </c>
      <c r="B88" s="7" t="str">
        <f>"284120210223212118326"</f>
        <v>284120210223212118326</v>
      </c>
      <c r="C88" s="7" t="s">
        <v>13</v>
      </c>
      <c r="D88" s="7" t="str">
        <f>"汪欣"</f>
        <v>汪欣</v>
      </c>
      <c r="E88" s="6"/>
    </row>
    <row r="89" spans="1:5" s="2" customFormat="1" ht="34.5" customHeight="1">
      <c r="A89" s="6">
        <v>87</v>
      </c>
      <c r="B89" s="7" t="str">
        <f>"284120210224103108382"</f>
        <v>284120210224103108382</v>
      </c>
      <c r="C89" s="7" t="s">
        <v>13</v>
      </c>
      <c r="D89" s="7" t="str">
        <f>"王钰博"</f>
        <v>王钰博</v>
      </c>
      <c r="E89" s="6"/>
    </row>
    <row r="90" spans="1:5" s="2" customFormat="1" ht="34.5" customHeight="1">
      <c r="A90" s="6">
        <v>88</v>
      </c>
      <c r="B90" s="7" t="str">
        <f>"284120210224130749413"</f>
        <v>284120210224130749413</v>
      </c>
      <c r="C90" s="7" t="s">
        <v>13</v>
      </c>
      <c r="D90" s="7" t="str">
        <f>"戈云中"</f>
        <v>戈云中</v>
      </c>
      <c r="E90" s="6"/>
    </row>
    <row r="91" spans="1:5" s="2" customFormat="1" ht="34.5" customHeight="1">
      <c r="A91" s="6">
        <v>89</v>
      </c>
      <c r="B91" s="7" t="str">
        <f>"284120210224154546441"</f>
        <v>284120210224154546441</v>
      </c>
      <c r="C91" s="7" t="s">
        <v>13</v>
      </c>
      <c r="D91" s="7" t="str">
        <f>"林芳媛"</f>
        <v>林芳媛</v>
      </c>
      <c r="E91" s="6"/>
    </row>
    <row r="92" spans="1:5" s="2" customFormat="1" ht="34.5" customHeight="1">
      <c r="A92" s="6">
        <v>90</v>
      </c>
      <c r="B92" s="7" t="str">
        <f>"284120210224155022446"</f>
        <v>284120210224155022446</v>
      </c>
      <c r="C92" s="7" t="s">
        <v>13</v>
      </c>
      <c r="D92" s="7" t="str">
        <f>"刘少声"</f>
        <v>刘少声</v>
      </c>
      <c r="E92" s="6"/>
    </row>
    <row r="93" spans="1:5" s="2" customFormat="1" ht="34.5" customHeight="1">
      <c r="A93" s="6">
        <v>91</v>
      </c>
      <c r="B93" s="7" t="str">
        <f>"284120210224160515450"</f>
        <v>284120210224160515450</v>
      </c>
      <c r="C93" s="7" t="s">
        <v>13</v>
      </c>
      <c r="D93" s="7" t="str">
        <f>"王丽敏"</f>
        <v>王丽敏</v>
      </c>
      <c r="E93" s="6"/>
    </row>
    <row r="94" spans="1:5" s="2" customFormat="1" ht="34.5" customHeight="1">
      <c r="A94" s="6">
        <v>92</v>
      </c>
      <c r="B94" s="7" t="str">
        <f>"284120210225085522521"</f>
        <v>284120210225085522521</v>
      </c>
      <c r="C94" s="7" t="s">
        <v>13</v>
      </c>
      <c r="D94" s="7" t="str">
        <f>"杨欣"</f>
        <v>杨欣</v>
      </c>
      <c r="E94" s="6"/>
    </row>
    <row r="95" spans="1:5" s="2" customFormat="1" ht="34.5" customHeight="1">
      <c r="A95" s="6">
        <v>93</v>
      </c>
      <c r="B95" s="7" t="str">
        <f>"284120210225102341532"</f>
        <v>284120210225102341532</v>
      </c>
      <c r="C95" s="7" t="s">
        <v>13</v>
      </c>
      <c r="D95" s="7" t="str">
        <f>"李诗萱"</f>
        <v>李诗萱</v>
      </c>
      <c r="E95" s="6"/>
    </row>
    <row r="96" spans="1:5" s="2" customFormat="1" ht="34.5" customHeight="1">
      <c r="A96" s="6">
        <v>94</v>
      </c>
      <c r="B96" s="7" t="str">
        <f>"284120210225150905565"</f>
        <v>284120210225150905565</v>
      </c>
      <c r="C96" s="7" t="s">
        <v>13</v>
      </c>
      <c r="D96" s="7" t="str">
        <f>"朱莹莹"</f>
        <v>朱莹莹</v>
      </c>
      <c r="E96" s="6"/>
    </row>
    <row r="97" spans="1:5" s="2" customFormat="1" ht="34.5" customHeight="1">
      <c r="A97" s="6">
        <v>95</v>
      </c>
      <c r="B97" s="7" t="str">
        <f>"284120210225151145567"</f>
        <v>284120210225151145567</v>
      </c>
      <c r="C97" s="7" t="s">
        <v>13</v>
      </c>
      <c r="D97" s="7" t="str">
        <f>"李永鹏"</f>
        <v>李永鹏</v>
      </c>
      <c r="E97" s="6"/>
    </row>
    <row r="98" spans="1:5" s="2" customFormat="1" ht="34.5" customHeight="1">
      <c r="A98" s="6">
        <v>96</v>
      </c>
      <c r="B98" s="7" t="str">
        <f>"284120210226171501699"</f>
        <v>284120210226171501699</v>
      </c>
      <c r="C98" s="7" t="s">
        <v>13</v>
      </c>
      <c r="D98" s="7" t="str">
        <f>"沈玉玲"</f>
        <v>沈玉玲</v>
      </c>
      <c r="E98" s="6"/>
    </row>
    <row r="99" spans="1:5" s="2" customFormat="1" ht="34.5" customHeight="1">
      <c r="A99" s="6">
        <v>97</v>
      </c>
      <c r="B99" s="7" t="str">
        <f>"284120210226215106715"</f>
        <v>284120210226215106715</v>
      </c>
      <c r="C99" s="7" t="s">
        <v>13</v>
      </c>
      <c r="D99" s="7" t="str">
        <f>"陈琬森"</f>
        <v>陈琬森</v>
      </c>
      <c r="E99" s="6"/>
    </row>
    <row r="100" spans="1:5" s="2" customFormat="1" ht="34.5" customHeight="1">
      <c r="A100" s="6">
        <v>98</v>
      </c>
      <c r="B100" s="7" t="str">
        <f>"284120210228204725843"</f>
        <v>284120210228204725843</v>
      </c>
      <c r="C100" s="7" t="s">
        <v>13</v>
      </c>
      <c r="D100" s="7" t="str">
        <f>"谢柱成"</f>
        <v>谢柱成</v>
      </c>
      <c r="E100" s="6"/>
    </row>
    <row r="101" spans="1:5" s="2" customFormat="1" ht="34.5" customHeight="1">
      <c r="A101" s="6">
        <v>99</v>
      </c>
      <c r="B101" s="7" t="str">
        <f>"284120210301105654898"</f>
        <v>284120210301105654898</v>
      </c>
      <c r="C101" s="7" t="s">
        <v>13</v>
      </c>
      <c r="D101" s="7" t="str">
        <f>"赵卓琳"</f>
        <v>赵卓琳</v>
      </c>
      <c r="E101" s="6"/>
    </row>
    <row r="102" spans="1:5" s="2" customFormat="1" ht="34.5" customHeight="1">
      <c r="A102" s="6">
        <v>100</v>
      </c>
      <c r="B102" s="7" t="str">
        <f>"284120210301133013918"</f>
        <v>284120210301133013918</v>
      </c>
      <c r="C102" s="7" t="s">
        <v>13</v>
      </c>
      <c r="D102" s="7" t="str">
        <f>"李义佳"</f>
        <v>李义佳</v>
      </c>
      <c r="E102" s="6"/>
    </row>
    <row r="103" spans="1:5" s="2" customFormat="1" ht="34.5" customHeight="1">
      <c r="A103" s="6">
        <v>101</v>
      </c>
      <c r="B103" s="7" t="str">
        <f>"284120210301171341948"</f>
        <v>284120210301171341948</v>
      </c>
      <c r="C103" s="7" t="s">
        <v>13</v>
      </c>
      <c r="D103" s="7" t="str">
        <f>"吴姚睿"</f>
        <v>吴姚睿</v>
      </c>
      <c r="E103" s="6"/>
    </row>
    <row r="104" spans="1:5" s="2" customFormat="1" ht="34.5" customHeight="1">
      <c r="A104" s="6">
        <v>102</v>
      </c>
      <c r="B104" s="7" t="str">
        <f>"284120210301191635969"</f>
        <v>284120210301191635969</v>
      </c>
      <c r="C104" s="7" t="s">
        <v>13</v>
      </c>
      <c r="D104" s="7" t="str">
        <f>"单雪红"</f>
        <v>单雪红</v>
      </c>
      <c r="E104" s="6"/>
    </row>
    <row r="105" spans="1:5" s="2" customFormat="1" ht="34.5" customHeight="1">
      <c r="A105" s="6">
        <v>103</v>
      </c>
      <c r="B105" s="7" t="str">
        <f>"284120210301192204972"</f>
        <v>284120210301192204972</v>
      </c>
      <c r="C105" s="7" t="s">
        <v>13</v>
      </c>
      <c r="D105" s="7" t="str">
        <f>"王嘉艳"</f>
        <v>王嘉艳</v>
      </c>
      <c r="E105" s="6"/>
    </row>
    <row r="106" spans="1:5" s="2" customFormat="1" ht="34.5" customHeight="1">
      <c r="A106" s="6">
        <v>104</v>
      </c>
      <c r="B106" s="7" t="str">
        <f>"2841202103012245491015"</f>
        <v>2841202103012245491015</v>
      </c>
      <c r="C106" s="7" t="s">
        <v>13</v>
      </c>
      <c r="D106" s="7" t="str">
        <f>"朱文静"</f>
        <v>朱文静</v>
      </c>
      <c r="E106" s="6"/>
    </row>
    <row r="107" spans="1:5" s="2" customFormat="1" ht="34.5" customHeight="1">
      <c r="A107" s="6">
        <v>105</v>
      </c>
      <c r="B107" s="7" t="str">
        <f>"2841202103020904211035"</f>
        <v>2841202103020904211035</v>
      </c>
      <c r="C107" s="7" t="s">
        <v>13</v>
      </c>
      <c r="D107" s="7" t="str">
        <f>"苏菊"</f>
        <v>苏菊</v>
      </c>
      <c r="E107" s="6"/>
    </row>
    <row r="108" spans="1:5" s="2" customFormat="1" ht="34.5" customHeight="1">
      <c r="A108" s="6">
        <v>106</v>
      </c>
      <c r="B108" s="7" t="str">
        <f>"2841202103021131541066"</f>
        <v>2841202103021131541066</v>
      </c>
      <c r="C108" s="7" t="s">
        <v>13</v>
      </c>
      <c r="D108" s="7" t="str">
        <f>"李云龙"</f>
        <v>李云龙</v>
      </c>
      <c r="E108" s="6"/>
    </row>
    <row r="109" spans="1:5" s="2" customFormat="1" ht="34.5" customHeight="1">
      <c r="A109" s="6">
        <v>107</v>
      </c>
      <c r="B109" s="7" t="str">
        <f>"2841202103021717001129"</f>
        <v>2841202103021717001129</v>
      </c>
      <c r="C109" s="7" t="s">
        <v>13</v>
      </c>
      <c r="D109" s="7" t="str">
        <f>"李媛媛"</f>
        <v>李媛媛</v>
      </c>
      <c r="E109" s="6"/>
    </row>
    <row r="110" spans="1:5" s="2" customFormat="1" ht="34.5" customHeight="1">
      <c r="A110" s="6">
        <v>108</v>
      </c>
      <c r="B110" s="7" t="str">
        <f>"2841202103021732521130"</f>
        <v>2841202103021732521130</v>
      </c>
      <c r="C110" s="7" t="s">
        <v>13</v>
      </c>
      <c r="D110" s="7" t="str">
        <f>"陈天梅"</f>
        <v>陈天梅</v>
      </c>
      <c r="E110" s="6"/>
    </row>
    <row r="111" spans="1:5" s="2" customFormat="1" ht="34.5" customHeight="1">
      <c r="A111" s="6">
        <v>109</v>
      </c>
      <c r="B111" s="7" t="str">
        <f>"2841202103021834371141"</f>
        <v>2841202103021834371141</v>
      </c>
      <c r="C111" s="7" t="s">
        <v>13</v>
      </c>
      <c r="D111" s="7" t="str">
        <f>"王可欣"</f>
        <v>王可欣</v>
      </c>
      <c r="E111" s="6"/>
    </row>
    <row r="112" spans="1:5" s="2" customFormat="1" ht="34.5" customHeight="1">
      <c r="A112" s="6">
        <v>110</v>
      </c>
      <c r="B112" s="7" t="str">
        <f>"2841202103021945101151"</f>
        <v>2841202103021945101151</v>
      </c>
      <c r="C112" s="7" t="s">
        <v>13</v>
      </c>
      <c r="D112" s="7" t="str">
        <f>"黄津清"</f>
        <v>黄津清</v>
      </c>
      <c r="E112" s="6"/>
    </row>
    <row r="113" spans="1:5" s="2" customFormat="1" ht="34.5" customHeight="1">
      <c r="A113" s="6">
        <v>111</v>
      </c>
      <c r="B113" s="7" t="str">
        <f>"2841202103031421261238"</f>
        <v>2841202103031421261238</v>
      </c>
      <c r="C113" s="7" t="s">
        <v>13</v>
      </c>
      <c r="D113" s="7" t="str">
        <f>"黄丽平"</f>
        <v>黄丽平</v>
      </c>
      <c r="E113" s="6"/>
    </row>
    <row r="114" spans="1:5" s="2" customFormat="1" ht="34.5" customHeight="1">
      <c r="A114" s="6">
        <v>112</v>
      </c>
      <c r="B114" s="7" t="str">
        <f>"2841202103031721071261"</f>
        <v>2841202103031721071261</v>
      </c>
      <c r="C114" s="7" t="s">
        <v>13</v>
      </c>
      <c r="D114" s="7" t="str">
        <f>"张坤杰"</f>
        <v>张坤杰</v>
      </c>
      <c r="E114" s="6"/>
    </row>
    <row r="115" spans="1:5" s="2" customFormat="1" ht="34.5" customHeight="1">
      <c r="A115" s="6">
        <v>113</v>
      </c>
      <c r="B115" s="7" t="str">
        <f>"2841202103031953401281"</f>
        <v>2841202103031953401281</v>
      </c>
      <c r="C115" s="7" t="s">
        <v>13</v>
      </c>
      <c r="D115" s="7" t="str">
        <f>"吴小静"</f>
        <v>吴小静</v>
      </c>
      <c r="E115" s="6"/>
    </row>
    <row r="116" spans="1:5" s="2" customFormat="1" ht="34.5" customHeight="1">
      <c r="A116" s="6">
        <v>114</v>
      </c>
      <c r="B116" s="7" t="str">
        <f>"2841202103032017561286"</f>
        <v>2841202103032017561286</v>
      </c>
      <c r="C116" s="7" t="s">
        <v>13</v>
      </c>
      <c r="D116" s="7" t="str">
        <f>"姚晓佩"</f>
        <v>姚晓佩</v>
      </c>
      <c r="E116" s="6"/>
    </row>
    <row r="117" spans="1:5" s="2" customFormat="1" ht="34.5" customHeight="1">
      <c r="A117" s="6">
        <v>115</v>
      </c>
      <c r="B117" s="7" t="str">
        <f>"2841202103032154361305"</f>
        <v>2841202103032154361305</v>
      </c>
      <c r="C117" s="7" t="s">
        <v>13</v>
      </c>
      <c r="D117" s="7" t="str">
        <f>"黎俊琅"</f>
        <v>黎俊琅</v>
      </c>
      <c r="E117" s="6"/>
    </row>
    <row r="118" spans="1:5" s="2" customFormat="1" ht="34.5" customHeight="1">
      <c r="A118" s="6">
        <v>116</v>
      </c>
      <c r="B118" s="7" t="str">
        <f>"2841202103040310491326"</f>
        <v>2841202103040310491326</v>
      </c>
      <c r="C118" s="7" t="s">
        <v>13</v>
      </c>
      <c r="D118" s="7" t="str">
        <f>"刘芮岐"</f>
        <v>刘芮岐</v>
      </c>
      <c r="E118" s="6"/>
    </row>
    <row r="119" spans="1:5" s="2" customFormat="1" ht="34.5" customHeight="1">
      <c r="A119" s="6">
        <v>117</v>
      </c>
      <c r="B119" s="7" t="str">
        <f>"2841202103040916531335"</f>
        <v>2841202103040916531335</v>
      </c>
      <c r="C119" s="7" t="s">
        <v>13</v>
      </c>
      <c r="D119" s="7" t="str">
        <f>"刘远方"</f>
        <v>刘远方</v>
      </c>
      <c r="E119" s="6"/>
    </row>
    <row r="120" spans="1:5" s="2" customFormat="1" ht="34.5" customHeight="1">
      <c r="A120" s="6">
        <v>118</v>
      </c>
      <c r="B120" s="7" t="str">
        <f>"2841202103041056401351"</f>
        <v>2841202103041056401351</v>
      </c>
      <c r="C120" s="7" t="s">
        <v>13</v>
      </c>
      <c r="D120" s="7" t="str">
        <f>"南美文"</f>
        <v>南美文</v>
      </c>
      <c r="E120" s="6"/>
    </row>
    <row r="121" spans="1:5" s="2" customFormat="1" ht="34.5" customHeight="1">
      <c r="A121" s="6">
        <v>119</v>
      </c>
      <c r="B121" s="7" t="str">
        <f>"2841202103041622331402"</f>
        <v>2841202103041622331402</v>
      </c>
      <c r="C121" s="7" t="s">
        <v>13</v>
      </c>
      <c r="D121" s="7" t="str">
        <f>"郭满钰"</f>
        <v>郭满钰</v>
      </c>
      <c r="E121" s="6"/>
    </row>
    <row r="122" spans="1:5" s="2" customFormat="1" ht="34.5" customHeight="1">
      <c r="A122" s="6">
        <v>120</v>
      </c>
      <c r="B122" s="7" t="str">
        <f>"2841202103041907041433"</f>
        <v>2841202103041907041433</v>
      </c>
      <c r="C122" s="7" t="s">
        <v>13</v>
      </c>
      <c r="D122" s="7" t="str">
        <f>"钟明慧"</f>
        <v>钟明慧</v>
      </c>
      <c r="E122" s="6"/>
    </row>
    <row r="123" spans="1:5" s="2" customFormat="1" ht="34.5" customHeight="1">
      <c r="A123" s="6">
        <v>121</v>
      </c>
      <c r="B123" s="7" t="str">
        <f>"2841202103042027161445"</f>
        <v>2841202103042027161445</v>
      </c>
      <c r="C123" s="7" t="s">
        <v>13</v>
      </c>
      <c r="D123" s="7" t="str">
        <f>"余东蔓"</f>
        <v>余东蔓</v>
      </c>
      <c r="E123" s="6"/>
    </row>
    <row r="124" spans="1:5" s="2" customFormat="1" ht="34.5" customHeight="1">
      <c r="A124" s="6">
        <v>122</v>
      </c>
      <c r="B124" s="7" t="str">
        <f>"2841202103042052431451"</f>
        <v>2841202103042052431451</v>
      </c>
      <c r="C124" s="7" t="s">
        <v>13</v>
      </c>
      <c r="D124" s="7" t="str">
        <f>"陈旭"</f>
        <v>陈旭</v>
      </c>
      <c r="E124" s="6"/>
    </row>
    <row r="125" spans="1:5" s="2" customFormat="1" ht="34.5" customHeight="1">
      <c r="A125" s="6">
        <v>123</v>
      </c>
      <c r="B125" s="7" t="str">
        <f>"284120210223191802294"</f>
        <v>284120210223191802294</v>
      </c>
      <c r="C125" s="7" t="s">
        <v>14</v>
      </c>
      <c r="D125" s="7" t="str">
        <f>"陈宇"</f>
        <v>陈宇</v>
      </c>
      <c r="E125" s="6"/>
    </row>
    <row r="126" spans="1:5" s="2" customFormat="1" ht="34.5" customHeight="1">
      <c r="A126" s="6">
        <v>124</v>
      </c>
      <c r="B126" s="7" t="str">
        <f>"284120210226150851683"</f>
        <v>284120210226150851683</v>
      </c>
      <c r="C126" s="7" t="s">
        <v>14</v>
      </c>
      <c r="D126" s="7" t="str">
        <f>"羊光国"</f>
        <v>羊光国</v>
      </c>
      <c r="E126" s="6"/>
    </row>
    <row r="127" spans="1:5" s="2" customFormat="1" ht="34.5" customHeight="1">
      <c r="A127" s="6">
        <v>125</v>
      </c>
      <c r="B127" s="7" t="str">
        <f>"284120210301183932962"</f>
        <v>284120210301183932962</v>
      </c>
      <c r="C127" s="7" t="s">
        <v>14</v>
      </c>
      <c r="D127" s="7" t="str">
        <f>"孙春晓"</f>
        <v>孙春晓</v>
      </c>
      <c r="E127" s="6"/>
    </row>
    <row r="128" spans="1:5" s="2" customFormat="1" ht="34.5" customHeight="1">
      <c r="A128" s="6">
        <v>126</v>
      </c>
      <c r="B128" s="7" t="str">
        <f>"2841202103021645401125"</f>
        <v>2841202103021645401125</v>
      </c>
      <c r="C128" s="7" t="s">
        <v>14</v>
      </c>
      <c r="D128" s="7" t="str">
        <f>"羊贤德"</f>
        <v>羊贤德</v>
      </c>
      <c r="E128" s="6"/>
    </row>
    <row r="129" spans="1:5" s="2" customFormat="1" ht="34.5" customHeight="1">
      <c r="A129" s="6">
        <v>127</v>
      </c>
      <c r="B129" s="7" t="str">
        <f>"2841202103042348401493"</f>
        <v>2841202103042348401493</v>
      </c>
      <c r="C129" s="7" t="s">
        <v>14</v>
      </c>
      <c r="D129" s="7" t="str">
        <f>"王凯"</f>
        <v>王凯</v>
      </c>
      <c r="E129" s="6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wlp</cp:lastModifiedBy>
  <dcterms:created xsi:type="dcterms:W3CDTF">2021-03-11T09:22:48Z</dcterms:created>
  <dcterms:modified xsi:type="dcterms:W3CDTF">2021-03-12T14:21:55Z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