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969"/>
  </bookViews>
  <sheets>
    <sheet name="拟聘用人员" sheetId="26" r:id="rId1"/>
  </sheets>
  <definedNames>
    <definedName name="_xlnm._FilterDatabase" localSheetId="0" hidden="1">拟聘用人员!$A$2:$B$2</definedName>
    <definedName name="_xlnm.Print_Titles" localSheetId="0">拟聘用人员!$1:$2</definedName>
  </definedNames>
  <calcPr calcId="124519" iterate="1"/>
</workbook>
</file>

<file path=xl/calcChain.xml><?xml version="1.0" encoding="utf-8"?>
<calcChain xmlns="http://schemas.openxmlformats.org/spreadsheetml/2006/main">
  <c r="G30" i="26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G3"/>
  <c r="F3"/>
  <c r="E3"/>
  <c r="D3"/>
</calcChain>
</file>

<file path=xl/sharedStrings.xml><?xml version="1.0" encoding="utf-8"?>
<sst xmlns="http://schemas.openxmlformats.org/spreadsheetml/2006/main" count="87" uniqueCount="87">
  <si>
    <t>2020年海口市美兰区公开招聘事业单位工作人员拟聘用人员名单</t>
  </si>
  <si>
    <t>序号</t>
  </si>
  <si>
    <t>姓名</t>
  </si>
  <si>
    <t>准考证号</t>
  </si>
  <si>
    <t>性别</t>
  </si>
  <si>
    <t>所学专业</t>
  </si>
  <si>
    <t>学历</t>
  </si>
  <si>
    <t>学位</t>
  </si>
  <si>
    <t>报考岗位</t>
  </si>
  <si>
    <t>综合成绩</t>
  </si>
  <si>
    <t>符策辉</t>
  </si>
  <si>
    <t>10101000110</t>
  </si>
  <si>
    <t>2002-美兰区大致坡镇规划建设管理所</t>
  </si>
  <si>
    <t>陈小丰</t>
  </si>
  <si>
    <t>10101000221</t>
  </si>
  <si>
    <t>2005-美兰区白龙街道社会事务综合服务中心</t>
  </si>
  <si>
    <t>符诒凯</t>
  </si>
  <si>
    <t>10101000901</t>
  </si>
  <si>
    <t xml:space="preserve">2006-美兰区新埠街道社会事务综合服务中心 </t>
  </si>
  <si>
    <t>毛睿莹</t>
  </si>
  <si>
    <t>10101000603</t>
  </si>
  <si>
    <t>陈泽培</t>
  </si>
  <si>
    <t>10101000930</t>
  </si>
  <si>
    <t xml:space="preserve">2007-美兰区白沙街道社会事务综合服务中心 </t>
  </si>
  <si>
    <t>云永利</t>
  </si>
  <si>
    <t>10101001504</t>
  </si>
  <si>
    <t>2008-美兰区博爱街道社会事务综合服务中心</t>
  </si>
  <si>
    <t>王翔</t>
  </si>
  <si>
    <t>10101001326</t>
  </si>
  <si>
    <t>叶朝凯</t>
  </si>
  <si>
    <t>10101002212</t>
  </si>
  <si>
    <t>2009-美兰区海府街道社会事务综合服务中心</t>
  </si>
  <si>
    <t>蔡彬彬</t>
  </si>
  <si>
    <t>2010-美兰区和平南街道社会事务综合服务中心</t>
  </si>
  <si>
    <t>符星</t>
  </si>
  <si>
    <t>10101003213</t>
  </si>
  <si>
    <t>2011-美兰区蓝天街道社会事务综合服务中心</t>
  </si>
  <si>
    <t>何佳</t>
  </si>
  <si>
    <t>10101002522</t>
  </si>
  <si>
    <t>唐赞嵩</t>
  </si>
  <si>
    <t>10101004320</t>
  </si>
  <si>
    <t>2012-美兰区人民街道社会事务综合服务中心</t>
  </si>
  <si>
    <t>杜姝婧</t>
  </si>
  <si>
    <t>10101004624</t>
  </si>
  <si>
    <t>2013-美兰区海甸街道社会事务综合服务中心</t>
  </si>
  <si>
    <t>伍健伟</t>
  </si>
  <si>
    <t>10101004922</t>
  </si>
  <si>
    <t>2014-美兰区河湖水库服务中心</t>
  </si>
  <si>
    <t>邓雅欣</t>
  </si>
  <si>
    <t>2015-美兰区环境卫生监督检查大队</t>
  </si>
  <si>
    <t>石晨钰</t>
  </si>
  <si>
    <t>10101005501</t>
  </si>
  <si>
    <t>2016-美兰区土地征收服务中心</t>
  </si>
  <si>
    <t>陈虹旭</t>
  </si>
  <si>
    <t>10101005920</t>
  </si>
  <si>
    <t>2017-美兰区调查研究中心</t>
  </si>
  <si>
    <t>梁荣玲</t>
  </si>
  <si>
    <t>10101006222</t>
  </si>
  <si>
    <t>2018-美兰区社会治安综合治理中心</t>
  </si>
  <si>
    <t>林禄俊</t>
  </si>
  <si>
    <t>10101007313</t>
  </si>
  <si>
    <t>2019-美兰区社会治安综合治理中心</t>
  </si>
  <si>
    <t>符珏</t>
  </si>
  <si>
    <t>10101008025</t>
  </si>
  <si>
    <t>2020-美兰区社会治安综合治理中心</t>
  </si>
  <si>
    <t>简佳佳</t>
  </si>
  <si>
    <t>2021-美兰区法制教育中心</t>
  </si>
  <si>
    <t>李春晓</t>
  </si>
  <si>
    <t>10101008816</t>
  </si>
  <si>
    <t>2022-美兰区法律援助中心</t>
  </si>
  <si>
    <t>林森</t>
  </si>
  <si>
    <t>2023-美兰区规划建设服务中心</t>
  </si>
  <si>
    <t>邢维恒</t>
  </si>
  <si>
    <t>10101009807</t>
  </si>
  <si>
    <t>2024-美兰区市政维修管理中心</t>
  </si>
  <si>
    <t>陈冬瑶</t>
  </si>
  <si>
    <t>10101014528</t>
  </si>
  <si>
    <t>2025-美兰区招商服务中心</t>
  </si>
  <si>
    <t>陈秋艳</t>
  </si>
  <si>
    <t>10101015930</t>
  </si>
  <si>
    <t>2026-美兰区动植物检疫防控中心</t>
  </si>
  <si>
    <t>苏小玉</t>
  </si>
  <si>
    <t>10101016117</t>
  </si>
  <si>
    <t>蔡坤</t>
  </si>
  <si>
    <t>10101017326</t>
  </si>
  <si>
    <t>2027-美兰区建设工程质量安全监督站</t>
  </si>
  <si>
    <t>备注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</si>
</sst>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华文中宋"/>
      <charset val="134"/>
    </font>
    <font>
      <sz val="18"/>
      <color theme="1"/>
      <name val="仿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9"/>
      <name val="宋体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M3" sqref="M3"/>
    </sheetView>
  </sheetViews>
  <sheetFormatPr defaultColWidth="9" defaultRowHeight="18.75"/>
  <cols>
    <col min="1" max="1" width="6.5" style="3" customWidth="1"/>
    <col min="2" max="2" width="10.125" style="4" customWidth="1"/>
    <col min="3" max="3" width="16.5" style="2" customWidth="1"/>
    <col min="4" max="4" width="7.5" style="2" customWidth="1"/>
    <col min="5" max="5" width="17.625" style="2" customWidth="1"/>
    <col min="6" max="6" width="9" style="2"/>
    <col min="7" max="7" width="7.875" style="2" customWidth="1"/>
    <col min="8" max="8" width="28.125" style="5" customWidth="1"/>
    <col min="9" max="9" width="17.75" style="2" customWidth="1"/>
    <col min="10" max="16384" width="9" style="2"/>
  </cols>
  <sheetData>
    <row r="1" spans="1:10" ht="42" customHeight="1">
      <c r="A1" s="20" t="s">
        <v>0</v>
      </c>
      <c r="B1" s="20"/>
      <c r="C1" s="20"/>
      <c r="D1" s="20"/>
      <c r="E1" s="20"/>
      <c r="F1" s="20"/>
      <c r="G1" s="20"/>
      <c r="H1" s="21"/>
      <c r="I1" s="20"/>
    </row>
    <row r="2" spans="1:10" s="1" customFormat="1" ht="33.95000000000000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86</v>
      </c>
    </row>
    <row r="3" spans="1:10" ht="30" customHeight="1">
      <c r="A3" s="9">
        <v>1</v>
      </c>
      <c r="B3" s="10" t="s">
        <v>10</v>
      </c>
      <c r="C3" s="11" t="s">
        <v>11</v>
      </c>
      <c r="D3" s="12" t="str">
        <f>"男"</f>
        <v>男</v>
      </c>
      <c r="E3" s="12" t="str">
        <f>"人力资源管理"</f>
        <v>人力资源管理</v>
      </c>
      <c r="F3" s="12" t="str">
        <f>"本科"</f>
        <v>本科</v>
      </c>
      <c r="G3" s="12" t="str">
        <f>"无"</f>
        <v>无</v>
      </c>
      <c r="H3" s="13" t="s">
        <v>12</v>
      </c>
      <c r="I3" s="14">
        <v>56.17</v>
      </c>
      <c r="J3" s="15"/>
    </row>
    <row r="4" spans="1:10" ht="30" customHeight="1">
      <c r="A4" s="9">
        <v>2</v>
      </c>
      <c r="B4" s="10" t="s">
        <v>13</v>
      </c>
      <c r="C4" s="11" t="s">
        <v>14</v>
      </c>
      <c r="D4" s="12" t="str">
        <f>"女"</f>
        <v>女</v>
      </c>
      <c r="E4" s="12" t="str">
        <f>"食品科学与工程"</f>
        <v>食品科学与工程</v>
      </c>
      <c r="F4" s="12" t="str">
        <f>"本科"</f>
        <v>本科</v>
      </c>
      <c r="G4" s="12" t="str">
        <f>"学士"</f>
        <v>学士</v>
      </c>
      <c r="H4" s="13" t="s">
        <v>15</v>
      </c>
      <c r="I4" s="16">
        <v>71.260000000000005</v>
      </c>
      <c r="J4" s="15"/>
    </row>
    <row r="5" spans="1:10" ht="30" customHeight="1">
      <c r="A5" s="9">
        <v>3</v>
      </c>
      <c r="B5" s="10" t="s">
        <v>16</v>
      </c>
      <c r="C5" s="17" t="s">
        <v>17</v>
      </c>
      <c r="D5" s="12" t="str">
        <f>"男"</f>
        <v>男</v>
      </c>
      <c r="E5" s="12" t="str">
        <f>"投资学"</f>
        <v>投资学</v>
      </c>
      <c r="F5" s="12" t="str">
        <f>"本科"</f>
        <v>本科</v>
      </c>
      <c r="G5" s="12" t="str">
        <f>"学士"</f>
        <v>学士</v>
      </c>
      <c r="H5" s="22" t="s">
        <v>18</v>
      </c>
      <c r="I5" s="14">
        <v>72.599999999999994</v>
      </c>
      <c r="J5" s="15"/>
    </row>
    <row r="6" spans="1:10" ht="30" customHeight="1">
      <c r="A6" s="9">
        <v>4</v>
      </c>
      <c r="B6" s="10" t="s">
        <v>19</v>
      </c>
      <c r="C6" s="17" t="s">
        <v>20</v>
      </c>
      <c r="D6" s="12" t="str">
        <f>"女"</f>
        <v>女</v>
      </c>
      <c r="E6" s="12" t="str">
        <f>"食品质量与安全"</f>
        <v>食品质量与安全</v>
      </c>
      <c r="F6" s="12" t="str">
        <f>"本科"</f>
        <v>本科</v>
      </c>
      <c r="G6" s="12" t="str">
        <f>"学士"</f>
        <v>学士</v>
      </c>
      <c r="H6" s="23"/>
      <c r="I6" s="14">
        <v>72.34</v>
      </c>
      <c r="J6" s="15"/>
    </row>
    <row r="7" spans="1:10" ht="30" customHeight="1">
      <c r="A7" s="9">
        <v>5</v>
      </c>
      <c r="B7" s="10" t="s">
        <v>21</v>
      </c>
      <c r="C7" s="11" t="s">
        <v>22</v>
      </c>
      <c r="D7" s="12" t="str">
        <f t="shared" ref="D7:D12" si="0">"男"</f>
        <v>男</v>
      </c>
      <c r="E7" s="12" t="str">
        <f>"社会学"</f>
        <v>社会学</v>
      </c>
      <c r="F7" s="12" t="str">
        <f t="shared" ref="F7:F14" si="1">"本科"</f>
        <v>本科</v>
      </c>
      <c r="G7" s="12" t="str">
        <f t="shared" ref="G7:G14" si="2">"学士"</f>
        <v>学士</v>
      </c>
      <c r="H7" s="13" t="s">
        <v>23</v>
      </c>
      <c r="I7" s="14">
        <v>67.849999999999994</v>
      </c>
      <c r="J7" s="15"/>
    </row>
    <row r="8" spans="1:10" ht="30" customHeight="1">
      <c r="A8" s="9">
        <v>6</v>
      </c>
      <c r="B8" s="10" t="s">
        <v>24</v>
      </c>
      <c r="C8" s="11" t="s">
        <v>25</v>
      </c>
      <c r="D8" s="12" t="str">
        <f t="shared" si="0"/>
        <v>男</v>
      </c>
      <c r="E8" s="12" t="str">
        <f>"材料科学与工程"</f>
        <v>材料科学与工程</v>
      </c>
      <c r="F8" s="12" t="str">
        <f t="shared" si="1"/>
        <v>本科</v>
      </c>
      <c r="G8" s="12" t="str">
        <f t="shared" si="2"/>
        <v>学士</v>
      </c>
      <c r="H8" s="24" t="s">
        <v>26</v>
      </c>
      <c r="I8" s="14">
        <v>74.62</v>
      </c>
      <c r="J8" s="15"/>
    </row>
    <row r="9" spans="1:10" ht="30" customHeight="1">
      <c r="A9" s="9">
        <v>7</v>
      </c>
      <c r="B9" s="10" t="s">
        <v>27</v>
      </c>
      <c r="C9" s="11" t="s">
        <v>28</v>
      </c>
      <c r="D9" s="12" t="str">
        <f t="shared" si="0"/>
        <v>男</v>
      </c>
      <c r="E9" s="12" t="str">
        <f>"行政管理"</f>
        <v>行政管理</v>
      </c>
      <c r="F9" s="12" t="str">
        <f t="shared" si="1"/>
        <v>本科</v>
      </c>
      <c r="G9" s="12" t="str">
        <f t="shared" si="2"/>
        <v>学士</v>
      </c>
      <c r="H9" s="25"/>
      <c r="I9" s="14">
        <v>70.319999999999993</v>
      </c>
      <c r="J9" s="15"/>
    </row>
    <row r="10" spans="1:10" ht="30" customHeight="1">
      <c r="A10" s="9">
        <v>8</v>
      </c>
      <c r="B10" s="10" t="s">
        <v>29</v>
      </c>
      <c r="C10" s="11" t="s">
        <v>30</v>
      </c>
      <c r="D10" s="12" t="str">
        <f t="shared" si="0"/>
        <v>男</v>
      </c>
      <c r="E10" s="12" t="str">
        <f>"机械设计制造及其自动化"</f>
        <v>机械设计制造及其自动化</v>
      </c>
      <c r="F10" s="12" t="str">
        <f t="shared" si="1"/>
        <v>本科</v>
      </c>
      <c r="G10" s="12" t="str">
        <f t="shared" si="2"/>
        <v>学士</v>
      </c>
      <c r="H10" s="13" t="s">
        <v>31</v>
      </c>
      <c r="I10" s="14">
        <v>74.290000000000006</v>
      </c>
      <c r="J10" s="15"/>
    </row>
    <row r="11" spans="1:10" ht="30" customHeight="1">
      <c r="A11" s="9">
        <v>9</v>
      </c>
      <c r="B11" s="10" t="s">
        <v>32</v>
      </c>
      <c r="C11" s="11">
        <v>10101002323</v>
      </c>
      <c r="D11" s="12" t="str">
        <f t="shared" si="0"/>
        <v>男</v>
      </c>
      <c r="E11" s="12" t="str">
        <f>"生物信息学"</f>
        <v>生物信息学</v>
      </c>
      <c r="F11" s="12" t="str">
        <f t="shared" si="1"/>
        <v>本科</v>
      </c>
      <c r="G11" s="12" t="str">
        <f t="shared" si="2"/>
        <v>学士</v>
      </c>
      <c r="H11" s="18" t="s">
        <v>33</v>
      </c>
      <c r="I11" s="14">
        <v>63.97</v>
      </c>
      <c r="J11" s="15"/>
    </row>
    <row r="12" spans="1:10" ht="30" customHeight="1">
      <c r="A12" s="9">
        <v>10</v>
      </c>
      <c r="B12" s="10" t="s">
        <v>34</v>
      </c>
      <c r="C12" s="11" t="s">
        <v>35</v>
      </c>
      <c r="D12" s="12" t="str">
        <f t="shared" si="0"/>
        <v>男</v>
      </c>
      <c r="E12" s="12" t="str">
        <f>"教育技术学"</f>
        <v>教育技术学</v>
      </c>
      <c r="F12" s="12" t="str">
        <f t="shared" si="1"/>
        <v>本科</v>
      </c>
      <c r="G12" s="12" t="str">
        <f t="shared" si="2"/>
        <v>学士</v>
      </c>
      <c r="H12" s="24" t="s">
        <v>36</v>
      </c>
      <c r="I12" s="14">
        <v>75.45</v>
      </c>
      <c r="J12" s="15"/>
    </row>
    <row r="13" spans="1:10" ht="30" customHeight="1">
      <c r="A13" s="9">
        <v>11</v>
      </c>
      <c r="B13" s="10" t="s">
        <v>37</v>
      </c>
      <c r="C13" s="11" t="s">
        <v>38</v>
      </c>
      <c r="D13" s="12" t="str">
        <f>"女"</f>
        <v>女</v>
      </c>
      <c r="E13" s="12" t="str">
        <f>"经济学"</f>
        <v>经济学</v>
      </c>
      <c r="F13" s="12" t="str">
        <f t="shared" si="1"/>
        <v>本科</v>
      </c>
      <c r="G13" s="12" t="str">
        <f t="shared" si="2"/>
        <v>学士</v>
      </c>
      <c r="H13" s="25"/>
      <c r="I13" s="14">
        <v>74.13</v>
      </c>
      <c r="J13" s="15"/>
    </row>
    <row r="14" spans="1:10" ht="30" customHeight="1">
      <c r="A14" s="9">
        <v>12</v>
      </c>
      <c r="B14" s="10" t="s">
        <v>39</v>
      </c>
      <c r="C14" s="11" t="s">
        <v>40</v>
      </c>
      <c r="D14" s="12" t="str">
        <f>"男"</f>
        <v>男</v>
      </c>
      <c r="E14" s="12" t="str">
        <f>"服装设计与工程"</f>
        <v>服装设计与工程</v>
      </c>
      <c r="F14" s="12" t="str">
        <f t="shared" si="1"/>
        <v>本科</v>
      </c>
      <c r="G14" s="12" t="str">
        <f t="shared" si="2"/>
        <v>学士</v>
      </c>
      <c r="H14" s="13" t="s">
        <v>41</v>
      </c>
      <c r="I14" s="14">
        <v>70.900000000000006</v>
      </c>
      <c r="J14" s="15"/>
    </row>
    <row r="15" spans="1:10" ht="30" customHeight="1">
      <c r="A15" s="9">
        <v>13</v>
      </c>
      <c r="B15" s="10" t="s">
        <v>42</v>
      </c>
      <c r="C15" s="11" t="s">
        <v>43</v>
      </c>
      <c r="D15" s="12" t="str">
        <f>"女"</f>
        <v>女</v>
      </c>
      <c r="E15" s="12" t="str">
        <f>"工商管理"</f>
        <v>工商管理</v>
      </c>
      <c r="F15" s="12" t="str">
        <f>"研究生"</f>
        <v>研究生</v>
      </c>
      <c r="G15" s="12" t="str">
        <f>"硕士"</f>
        <v>硕士</v>
      </c>
      <c r="H15" s="13" t="s">
        <v>44</v>
      </c>
      <c r="I15" s="14">
        <v>68.78</v>
      </c>
      <c r="J15" s="15"/>
    </row>
    <row r="16" spans="1:10" ht="30" customHeight="1">
      <c r="A16" s="9">
        <v>14</v>
      </c>
      <c r="B16" s="10" t="s">
        <v>45</v>
      </c>
      <c r="C16" s="11" t="s">
        <v>46</v>
      </c>
      <c r="D16" s="12" t="str">
        <f>"男"</f>
        <v>男</v>
      </c>
      <c r="E16" s="12" t="str">
        <f>"资源勘查工程"</f>
        <v>资源勘查工程</v>
      </c>
      <c r="F16" s="12" t="str">
        <f t="shared" ref="F16:F30" si="3">"本科"</f>
        <v>本科</v>
      </c>
      <c r="G16" s="12" t="str">
        <f t="shared" ref="G16:G30" si="4">"学士"</f>
        <v>学士</v>
      </c>
      <c r="H16" s="13" t="s">
        <v>47</v>
      </c>
      <c r="I16" s="14">
        <v>72.2</v>
      </c>
      <c r="J16" s="15"/>
    </row>
    <row r="17" spans="1:10" ht="30" customHeight="1">
      <c r="A17" s="9">
        <v>15</v>
      </c>
      <c r="B17" s="10" t="s">
        <v>48</v>
      </c>
      <c r="C17" s="11">
        <v>10101005222</v>
      </c>
      <c r="D17" s="12" t="str">
        <f>"女"</f>
        <v>女</v>
      </c>
      <c r="E17" s="12" t="str">
        <f>"会计学"</f>
        <v>会计学</v>
      </c>
      <c r="F17" s="12" t="str">
        <f t="shared" si="3"/>
        <v>本科</v>
      </c>
      <c r="G17" s="12" t="str">
        <f t="shared" si="4"/>
        <v>学士</v>
      </c>
      <c r="H17" s="13" t="s">
        <v>49</v>
      </c>
      <c r="I17" s="14">
        <v>66.540000000000006</v>
      </c>
      <c r="J17" s="15"/>
    </row>
    <row r="18" spans="1:10" ht="30" customHeight="1">
      <c r="A18" s="9">
        <v>16</v>
      </c>
      <c r="B18" s="10" t="s">
        <v>50</v>
      </c>
      <c r="C18" s="11" t="s">
        <v>51</v>
      </c>
      <c r="D18" s="12" t="str">
        <f>"女"</f>
        <v>女</v>
      </c>
      <c r="E18" s="12" t="str">
        <f>"财务管理"</f>
        <v>财务管理</v>
      </c>
      <c r="F18" s="12" t="str">
        <f t="shared" si="3"/>
        <v>本科</v>
      </c>
      <c r="G18" s="12" t="str">
        <f t="shared" si="4"/>
        <v>学士</v>
      </c>
      <c r="H18" s="13" t="s">
        <v>52</v>
      </c>
      <c r="I18" s="14">
        <v>78.77</v>
      </c>
      <c r="J18" s="15"/>
    </row>
    <row r="19" spans="1:10" ht="30" customHeight="1">
      <c r="A19" s="9">
        <v>17</v>
      </c>
      <c r="B19" s="10" t="s">
        <v>53</v>
      </c>
      <c r="C19" s="11" t="s">
        <v>54</v>
      </c>
      <c r="D19" s="12" t="str">
        <f>"女"</f>
        <v>女</v>
      </c>
      <c r="E19" s="12" t="str">
        <f>"汉语言文学"</f>
        <v>汉语言文学</v>
      </c>
      <c r="F19" s="12" t="str">
        <f t="shared" si="3"/>
        <v>本科</v>
      </c>
      <c r="G19" s="12" t="str">
        <f t="shared" si="4"/>
        <v>学士</v>
      </c>
      <c r="H19" s="13" t="s">
        <v>55</v>
      </c>
      <c r="I19" s="14">
        <v>72.67</v>
      </c>
      <c r="J19" s="15"/>
    </row>
    <row r="20" spans="1:10" ht="30" customHeight="1">
      <c r="A20" s="9">
        <v>18</v>
      </c>
      <c r="B20" s="10" t="s">
        <v>56</v>
      </c>
      <c r="C20" s="11" t="s">
        <v>57</v>
      </c>
      <c r="D20" s="12" t="str">
        <f>"女"</f>
        <v>女</v>
      </c>
      <c r="E20" s="12" t="str">
        <f>"汉语国际教育专业"</f>
        <v>汉语国际教育专业</v>
      </c>
      <c r="F20" s="12" t="str">
        <f t="shared" si="3"/>
        <v>本科</v>
      </c>
      <c r="G20" s="12" t="str">
        <f t="shared" si="4"/>
        <v>学士</v>
      </c>
      <c r="H20" s="13" t="s">
        <v>58</v>
      </c>
      <c r="I20" s="14">
        <v>69.33</v>
      </c>
      <c r="J20" s="15"/>
    </row>
    <row r="21" spans="1:10" ht="30" customHeight="1">
      <c r="A21" s="9">
        <v>19</v>
      </c>
      <c r="B21" s="10" t="s">
        <v>59</v>
      </c>
      <c r="C21" s="11" t="s">
        <v>60</v>
      </c>
      <c r="D21" s="12" t="str">
        <f>"男"</f>
        <v>男</v>
      </c>
      <c r="E21" s="12" t="str">
        <f>"自动化"</f>
        <v>自动化</v>
      </c>
      <c r="F21" s="12" t="str">
        <f t="shared" si="3"/>
        <v>本科</v>
      </c>
      <c r="G21" s="12" t="str">
        <f t="shared" si="4"/>
        <v>学士</v>
      </c>
      <c r="H21" s="13" t="s">
        <v>61</v>
      </c>
      <c r="I21" s="14">
        <v>77.290000000000006</v>
      </c>
      <c r="J21" s="15"/>
    </row>
    <row r="22" spans="1:10" ht="30" customHeight="1">
      <c r="A22" s="9">
        <v>20</v>
      </c>
      <c r="B22" s="10" t="s">
        <v>62</v>
      </c>
      <c r="C22" s="11" t="s">
        <v>63</v>
      </c>
      <c r="D22" s="12" t="str">
        <f>"女"</f>
        <v>女</v>
      </c>
      <c r="E22" s="12" t="str">
        <f>"法学"</f>
        <v>法学</v>
      </c>
      <c r="F22" s="12" t="str">
        <f t="shared" si="3"/>
        <v>本科</v>
      </c>
      <c r="G22" s="12" t="str">
        <f t="shared" si="4"/>
        <v>学士</v>
      </c>
      <c r="H22" s="13" t="s">
        <v>64</v>
      </c>
      <c r="I22" s="14">
        <v>71.510000000000005</v>
      </c>
      <c r="J22" s="15"/>
    </row>
    <row r="23" spans="1:10" ht="30" customHeight="1">
      <c r="A23" s="9">
        <v>21</v>
      </c>
      <c r="B23" s="10" t="s">
        <v>65</v>
      </c>
      <c r="C23" s="11">
        <v>10101008315</v>
      </c>
      <c r="D23" s="12" t="str">
        <f>"女"</f>
        <v>女</v>
      </c>
      <c r="E23" s="12" t="str">
        <f>"法学"</f>
        <v>法学</v>
      </c>
      <c r="F23" s="12" t="str">
        <f t="shared" si="3"/>
        <v>本科</v>
      </c>
      <c r="G23" s="12" t="str">
        <f t="shared" si="4"/>
        <v>学士</v>
      </c>
      <c r="H23" s="18" t="s">
        <v>66</v>
      </c>
      <c r="I23" s="14">
        <v>68.73</v>
      </c>
      <c r="J23" s="15"/>
    </row>
    <row r="24" spans="1:10" ht="30" customHeight="1">
      <c r="A24" s="9">
        <v>22</v>
      </c>
      <c r="B24" s="10" t="s">
        <v>67</v>
      </c>
      <c r="C24" s="11" t="s">
        <v>68</v>
      </c>
      <c r="D24" s="12" t="str">
        <f>"女"</f>
        <v>女</v>
      </c>
      <c r="E24" s="12" t="str">
        <f>"法学"</f>
        <v>法学</v>
      </c>
      <c r="F24" s="12" t="str">
        <f t="shared" si="3"/>
        <v>本科</v>
      </c>
      <c r="G24" s="12" t="str">
        <f t="shared" si="4"/>
        <v>学士</v>
      </c>
      <c r="H24" s="13" t="s">
        <v>69</v>
      </c>
      <c r="I24" s="14">
        <v>70.58</v>
      </c>
      <c r="J24" s="15"/>
    </row>
    <row r="25" spans="1:10" ht="30" customHeight="1">
      <c r="A25" s="9">
        <v>23</v>
      </c>
      <c r="B25" s="10" t="s">
        <v>70</v>
      </c>
      <c r="C25" s="11">
        <v>10101009316</v>
      </c>
      <c r="D25" s="12" t="str">
        <f>"男"</f>
        <v>男</v>
      </c>
      <c r="E25" s="12" t="str">
        <f>"城乡规划"</f>
        <v>城乡规划</v>
      </c>
      <c r="F25" s="12" t="str">
        <f t="shared" si="3"/>
        <v>本科</v>
      </c>
      <c r="G25" s="12" t="str">
        <f t="shared" si="4"/>
        <v>学士</v>
      </c>
      <c r="H25" s="13" t="s">
        <v>71</v>
      </c>
      <c r="I25" s="14">
        <v>74.03</v>
      </c>
      <c r="J25" s="15"/>
    </row>
    <row r="26" spans="1:10" ht="30" customHeight="1">
      <c r="A26" s="9">
        <v>24</v>
      </c>
      <c r="B26" s="10" t="s">
        <v>72</v>
      </c>
      <c r="C26" s="11" t="s">
        <v>73</v>
      </c>
      <c r="D26" s="12" t="str">
        <f>"男"</f>
        <v>男</v>
      </c>
      <c r="E26" s="12" t="str">
        <f>"城市地下空间工程专业"</f>
        <v>城市地下空间工程专业</v>
      </c>
      <c r="F26" s="12" t="str">
        <f t="shared" si="3"/>
        <v>本科</v>
      </c>
      <c r="G26" s="12" t="str">
        <f t="shared" si="4"/>
        <v>学士</v>
      </c>
      <c r="H26" s="13" t="s">
        <v>74</v>
      </c>
      <c r="I26" s="14">
        <v>70.47</v>
      </c>
      <c r="J26" s="15"/>
    </row>
    <row r="27" spans="1:10" ht="30" customHeight="1">
      <c r="A27" s="9">
        <v>25</v>
      </c>
      <c r="B27" s="10" t="s">
        <v>75</v>
      </c>
      <c r="C27" s="11" t="s">
        <v>76</v>
      </c>
      <c r="D27" s="12" t="str">
        <f>"女"</f>
        <v>女</v>
      </c>
      <c r="E27" s="12" t="str">
        <f>"管理科学"</f>
        <v>管理科学</v>
      </c>
      <c r="F27" s="12" t="str">
        <f t="shared" si="3"/>
        <v>本科</v>
      </c>
      <c r="G27" s="12" t="str">
        <f t="shared" si="4"/>
        <v>学士</v>
      </c>
      <c r="H27" s="13" t="s">
        <v>77</v>
      </c>
      <c r="I27" s="14">
        <v>78.37</v>
      </c>
      <c r="J27" s="15"/>
    </row>
    <row r="28" spans="1:10" ht="30" customHeight="1">
      <c r="A28" s="9">
        <v>26</v>
      </c>
      <c r="B28" s="10" t="s">
        <v>78</v>
      </c>
      <c r="C28" s="11" t="s">
        <v>79</v>
      </c>
      <c r="D28" s="12" t="str">
        <f>"女"</f>
        <v>女</v>
      </c>
      <c r="E28" s="12" t="str">
        <f>"植物保护"</f>
        <v>植物保护</v>
      </c>
      <c r="F28" s="12" t="str">
        <f t="shared" si="3"/>
        <v>本科</v>
      </c>
      <c r="G28" s="12" t="str">
        <f t="shared" si="4"/>
        <v>学士</v>
      </c>
      <c r="H28" s="24" t="s">
        <v>80</v>
      </c>
      <c r="I28" s="14">
        <v>75.739999999999995</v>
      </c>
      <c r="J28" s="15"/>
    </row>
    <row r="29" spans="1:10" ht="30" customHeight="1">
      <c r="A29" s="9">
        <v>27</v>
      </c>
      <c r="B29" s="10" t="s">
        <v>81</v>
      </c>
      <c r="C29" s="11" t="s">
        <v>82</v>
      </c>
      <c r="D29" s="12" t="str">
        <f>"男"</f>
        <v>男</v>
      </c>
      <c r="E29" s="12" t="str">
        <f>"植物保护"</f>
        <v>植物保护</v>
      </c>
      <c r="F29" s="12" t="str">
        <f t="shared" si="3"/>
        <v>本科</v>
      </c>
      <c r="G29" s="12" t="str">
        <f t="shared" si="4"/>
        <v>学士</v>
      </c>
      <c r="H29" s="26"/>
      <c r="I29" s="14">
        <v>73.66</v>
      </c>
      <c r="J29" s="15"/>
    </row>
    <row r="30" spans="1:10" ht="30" customHeight="1">
      <c r="A30" s="9">
        <v>28</v>
      </c>
      <c r="B30" s="10" t="s">
        <v>83</v>
      </c>
      <c r="C30" s="11" t="s">
        <v>84</v>
      </c>
      <c r="D30" s="12" t="str">
        <f>"男"</f>
        <v>男</v>
      </c>
      <c r="E30" s="12" t="str">
        <f>"土木工程"</f>
        <v>土木工程</v>
      </c>
      <c r="F30" s="12" t="str">
        <f t="shared" si="3"/>
        <v>本科</v>
      </c>
      <c r="G30" s="19" t="str">
        <f t="shared" si="4"/>
        <v>学士</v>
      </c>
      <c r="H30" s="13" t="s">
        <v>85</v>
      </c>
      <c r="I30" s="14">
        <v>80.19</v>
      </c>
      <c r="J30" s="15"/>
    </row>
    <row r="31" spans="1:10" ht="14.25">
      <c r="C31" s="7"/>
      <c r="H31" s="8"/>
    </row>
    <row r="32" spans="1:10" ht="14.25">
      <c r="C32" s="7"/>
      <c r="H32" s="8"/>
    </row>
  </sheetData>
  <sheetProtection selectLockedCells="1" selectUnlockedCells="1"/>
  <mergeCells count="5">
    <mergeCell ref="A1:I1"/>
    <mergeCell ref="H5:H6"/>
    <mergeCell ref="H8:H9"/>
    <mergeCell ref="H12:H13"/>
    <mergeCell ref="H28:H29"/>
  </mergeCells>
  <phoneticPr fontId="8" type="noConversion"/>
  <printOptions horizontalCentered="1"/>
  <pageMargins left="0.70866141732283505" right="0.70866141732283505" top="0.511811023622047" bottom="0.511811023622047" header="0.31496062992126" footer="0.31496062992126"/>
  <pageSetup paperSize="9" scale="73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</vt:lpstr>
      <vt:lpstr>拟聘用人员!Print_Titles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2020-11-24T02:06:00Z</cp:lastPrinted>
  <dcterms:created xsi:type="dcterms:W3CDTF">2006-09-16T00:00:00Z</dcterms:created>
  <dcterms:modified xsi:type="dcterms:W3CDTF">2021-01-29T02:19:24Z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