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<sst xmlns="http://schemas.openxmlformats.org/spreadsheetml/2006/main" count="235" uniqueCount="47">
  <si>
    <t>蒙城县2019年县委办等18家单位公开招考编外工作人员
拟聘用人员名单</t>
  </si>
  <si>
    <t>序号</t>
  </si>
  <si>
    <t>报考单位</t>
  </si>
  <si>
    <t>报考岗位</t>
  </si>
  <si>
    <t>岗位代码</t>
  </si>
  <si>
    <t>姓名</t>
  </si>
  <si>
    <t>准考证号</t>
  </si>
  <si>
    <t>备注</t>
  </si>
  <si>
    <t>县委办公室</t>
  </si>
  <si>
    <t>县委办工作人员</t>
  </si>
  <si>
    <t>考察递补</t>
  </si>
  <si>
    <t>督查中心工作人员</t>
  </si>
  <si>
    <t>体检递补</t>
  </si>
  <si>
    <t>县政府办公室</t>
  </si>
  <si>
    <t>办公室工作人员</t>
  </si>
  <si>
    <t>县政协</t>
  </si>
  <si>
    <t>办公室</t>
  </si>
  <si>
    <t>县科技局</t>
  </si>
  <si>
    <t>科技业务工作人员</t>
  </si>
  <si>
    <t>县城管执法局</t>
  </si>
  <si>
    <t>农村和执法大队协管员</t>
  </si>
  <si>
    <t>县效能办</t>
  </si>
  <si>
    <t>工作人员</t>
  </si>
  <si>
    <t>县供销社</t>
  </si>
  <si>
    <t>县法院</t>
  </si>
  <si>
    <t>雇员制书记员</t>
  </si>
  <si>
    <t>县自然资源局
（林业局）</t>
  </si>
  <si>
    <t>森林公安协警</t>
  </si>
  <si>
    <t>县人社局</t>
  </si>
  <si>
    <t>劳动保障监察综合执法辅助人员</t>
  </si>
  <si>
    <t>县水利局</t>
  </si>
  <si>
    <t>河长制办</t>
  </si>
  <si>
    <t>重点工程管理局</t>
  </si>
  <si>
    <t>县交通运输局</t>
  </si>
  <si>
    <t>工程技术人员</t>
  </si>
  <si>
    <t>县住建局</t>
  </si>
  <si>
    <t>工程管理工作人员</t>
  </si>
  <si>
    <t>城建档案管理工作人员</t>
  </si>
  <si>
    <t>环保工作人员</t>
  </si>
  <si>
    <t>县扶贫开发局</t>
  </si>
  <si>
    <t>县数据资源管理局</t>
  </si>
  <si>
    <t>中心引导服务人员</t>
  </si>
  <si>
    <t>综合代办前台人员</t>
  </si>
  <si>
    <t>县发展和改革委员会</t>
  </si>
  <si>
    <t>公共资源交易监管人员等岗位</t>
  </si>
  <si>
    <t>县地方金融监督管理局</t>
  </si>
  <si>
    <t>县审计局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</si>
</sst>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b/>
      <sz val="12"/>
      <color theme="1"/>
      <name val="仿宋_GB2312"/>
      <charset val="134"/>
    </font>
    <font>
      <sz val="12"/>
      <color theme="1"/>
      <name val="仿宋_GB2312"/>
      <charset val="134"/>
    </font>
    <font>
      <b/>
      <sz val="18"/>
      <color theme="1"/>
      <name val="宋体"/>
      <charset val="134"/>
    </font>
    <font>
      <sz val="12"/>
      <name val="仿宋_GB2312"/>
      <charset val="134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0" fillId="6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4" borderId="7" applyNumberFormat="0" applyFont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2" fillId="2" borderId="8" applyNumberFormat="0" applyAlignment="0" applyProtection="0">
      <alignment vertical="center"/>
    </xf>
    <xf numFmtId="0" fontId="5" fillId="2" borderId="2" applyNumberFormat="0" applyAlignment="0" applyProtection="0">
      <alignment vertical="center"/>
    </xf>
    <xf numFmtId="0" fontId="8" fillId="4" borderId="3" applyNumberFormat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</cellStyleXfs>
  <cellXfs count="10">
    <xf numFmtId="0" fontId="0" fillId="0" borderId="0" xfId="0"/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10"/>
  <sheetViews>
    <sheetView tabSelected="1" topLeftCell="A100" workbookViewId="0">
      <selection activeCell="D112" sqref="D112"/>
    </sheetView>
  </sheetViews>
  <sheetFormatPr defaultColWidth="7.875" defaultRowHeight="30" customHeight="1" outlineLevelCol="6"/>
  <cols>
    <col min="1" max="1" width="6.58333333333333" style="3" customWidth="1"/>
    <col min="2" max="2" width="16.9583333333333" style="3" customWidth="1"/>
    <col min="3" max="3" width="17.5" style="3" customWidth="1"/>
    <col min="4" max="4" width="13" style="3" customWidth="1"/>
    <col min="5" max="5" width="12.75" style="3" customWidth="1"/>
    <col min="6" max="6" width="16.75" style="3" customWidth="1"/>
    <col min="7" max="7" width="14.75" style="3" customWidth="1"/>
    <col min="8" max="16384" width="7.875" style="3"/>
  </cols>
  <sheetData>
    <row r="1" ht="55" customHeight="1" spans="1:7">
      <c r="A1" s="4" t="s">
        <v>0</v>
      </c>
      <c r="B1" s="4"/>
      <c r="C1" s="4"/>
      <c r="D1" s="4"/>
      <c r="E1" s="4"/>
      <c r="F1" s="4"/>
      <c r="G1" s="4"/>
    </row>
    <row r="2" s="1" customFormat="1" customHeight="1" spans="1:7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</row>
    <row r="3" s="2" customFormat="1" customHeight="1" spans="1:7">
      <c r="A3" s="6">
        <v>1</v>
      </c>
      <c r="B3" s="7" t="s">
        <v>8</v>
      </c>
      <c r="C3" s="7" t="s">
        <v>9</v>
      </c>
      <c r="D3" s="7">
        <v>201901</v>
      </c>
      <c r="E3" s="8" t="str">
        <f>"胡晨曦"</f>
        <v>胡晨曦</v>
      </c>
      <c r="F3" s="7" t="str">
        <f>"20190100117"</f>
        <v>20190100117</v>
      </c>
      <c r="G3" s="6" t="s">
        <v>10</v>
      </c>
    </row>
    <row r="4" s="2" customFormat="1" customHeight="1" spans="1:7">
      <c r="A4" s="7">
        <v>2</v>
      </c>
      <c r="B4" s="7" t="s">
        <v>8</v>
      </c>
      <c r="C4" s="7" t="s">
        <v>9</v>
      </c>
      <c r="D4" s="7">
        <v>201902</v>
      </c>
      <c r="E4" s="7" t="str">
        <f>"陈秋瑾"</f>
        <v>陈秋瑾</v>
      </c>
      <c r="F4" s="7" t="str">
        <f>"20190200216"</f>
        <v>20190200216</v>
      </c>
      <c r="G4" s="7"/>
    </row>
    <row r="5" s="2" customFormat="1" customHeight="1" spans="1:7">
      <c r="A5" s="6">
        <v>3</v>
      </c>
      <c r="B5" s="7" t="s">
        <v>8</v>
      </c>
      <c r="C5" s="7" t="s">
        <v>11</v>
      </c>
      <c r="D5" s="7">
        <v>201903</v>
      </c>
      <c r="E5" s="7" t="str">
        <f>"于明明"</f>
        <v>于明明</v>
      </c>
      <c r="F5" s="7" t="str">
        <f>"20190300309"</f>
        <v>20190300309</v>
      </c>
      <c r="G5" s="7"/>
    </row>
    <row r="6" s="2" customFormat="1" customHeight="1" spans="1:7">
      <c r="A6" s="7">
        <v>4</v>
      </c>
      <c r="B6" s="7" t="s">
        <v>8</v>
      </c>
      <c r="C6" s="7" t="s">
        <v>11</v>
      </c>
      <c r="D6" s="7">
        <v>201903</v>
      </c>
      <c r="E6" s="7" t="str">
        <f>"王新"</f>
        <v>王新</v>
      </c>
      <c r="F6" s="7" t="str">
        <f>"20190300327"</f>
        <v>20190300327</v>
      </c>
      <c r="G6" s="7"/>
    </row>
    <row r="7" s="2" customFormat="1" customHeight="1" spans="1:7">
      <c r="A7" s="6">
        <v>5</v>
      </c>
      <c r="B7" s="7" t="s">
        <v>8</v>
      </c>
      <c r="C7" s="7" t="s">
        <v>11</v>
      </c>
      <c r="D7" s="7">
        <v>201903</v>
      </c>
      <c r="E7" s="7" t="str">
        <f>"王龙"</f>
        <v>王龙</v>
      </c>
      <c r="F7" s="7" t="str">
        <f>"20190300410"</f>
        <v>20190300410</v>
      </c>
      <c r="G7" s="7" t="s">
        <v>12</v>
      </c>
    </row>
    <row r="8" s="2" customFormat="1" customHeight="1" spans="1:7">
      <c r="A8" s="7">
        <v>6</v>
      </c>
      <c r="B8" s="7" t="s">
        <v>13</v>
      </c>
      <c r="C8" s="7" t="s">
        <v>14</v>
      </c>
      <c r="D8" s="7">
        <v>201904</v>
      </c>
      <c r="E8" s="7" t="str">
        <f>"刘山"</f>
        <v>刘山</v>
      </c>
      <c r="F8" s="7" t="str">
        <f>"20190400709"</f>
        <v>20190400709</v>
      </c>
      <c r="G8" s="7"/>
    </row>
    <row r="9" s="2" customFormat="1" customHeight="1" spans="1:7">
      <c r="A9" s="6">
        <v>7</v>
      </c>
      <c r="B9" s="7" t="s">
        <v>13</v>
      </c>
      <c r="C9" s="7" t="s">
        <v>14</v>
      </c>
      <c r="D9" s="7">
        <v>201904</v>
      </c>
      <c r="E9" s="7" t="str">
        <f>"司劝劝"</f>
        <v>司劝劝</v>
      </c>
      <c r="F9" s="7" t="str">
        <f>"20190400706"</f>
        <v>20190400706</v>
      </c>
      <c r="G9" s="7"/>
    </row>
    <row r="10" s="2" customFormat="1" customHeight="1" spans="1:7">
      <c r="A10" s="7">
        <v>8</v>
      </c>
      <c r="B10" s="7" t="s">
        <v>13</v>
      </c>
      <c r="C10" s="7" t="s">
        <v>14</v>
      </c>
      <c r="D10" s="7">
        <v>201904</v>
      </c>
      <c r="E10" s="7" t="str">
        <f>"梁启航"</f>
        <v>梁启航</v>
      </c>
      <c r="F10" s="7" t="str">
        <f>"20190400718"</f>
        <v>20190400718</v>
      </c>
      <c r="G10" s="7"/>
    </row>
    <row r="11" s="2" customFormat="1" customHeight="1" spans="1:7">
      <c r="A11" s="6">
        <v>9</v>
      </c>
      <c r="B11" s="7" t="s">
        <v>13</v>
      </c>
      <c r="C11" s="7" t="s">
        <v>14</v>
      </c>
      <c r="D11" s="7">
        <v>201904</v>
      </c>
      <c r="E11" s="7" t="str">
        <f>"胡亮"</f>
        <v>胡亮</v>
      </c>
      <c r="F11" s="7" t="str">
        <f>"20190400427"</f>
        <v>20190400427</v>
      </c>
      <c r="G11" s="7"/>
    </row>
    <row r="12" s="2" customFormat="1" customHeight="1" spans="1:7">
      <c r="A12" s="7">
        <v>10</v>
      </c>
      <c r="B12" s="7" t="s">
        <v>13</v>
      </c>
      <c r="C12" s="7" t="s">
        <v>14</v>
      </c>
      <c r="D12" s="7">
        <v>201904</v>
      </c>
      <c r="E12" s="7" t="str">
        <f>"刘明朗"</f>
        <v>刘明朗</v>
      </c>
      <c r="F12" s="7" t="str">
        <f>"20190400824"</f>
        <v>20190400824</v>
      </c>
      <c r="G12" s="7"/>
    </row>
    <row r="13" s="2" customFormat="1" customHeight="1" spans="1:7">
      <c r="A13" s="6">
        <v>11</v>
      </c>
      <c r="B13" s="7" t="s">
        <v>13</v>
      </c>
      <c r="C13" s="7" t="s">
        <v>14</v>
      </c>
      <c r="D13" s="7">
        <v>201904</v>
      </c>
      <c r="E13" s="7" t="str">
        <f>"王晓菲"</f>
        <v>王晓菲</v>
      </c>
      <c r="F13" s="7" t="str">
        <f>"20190400722"</f>
        <v>20190400722</v>
      </c>
      <c r="G13" s="7"/>
    </row>
    <row r="14" s="2" customFormat="1" customHeight="1" spans="1:7">
      <c r="A14" s="7">
        <v>12</v>
      </c>
      <c r="B14" s="7" t="s">
        <v>13</v>
      </c>
      <c r="C14" s="7" t="s">
        <v>14</v>
      </c>
      <c r="D14" s="7">
        <v>201904</v>
      </c>
      <c r="E14" s="7" t="str">
        <f>"谢丛林"</f>
        <v>谢丛林</v>
      </c>
      <c r="F14" s="7" t="str">
        <f>"20190400628"</f>
        <v>20190400628</v>
      </c>
      <c r="G14" s="7"/>
    </row>
    <row r="15" s="2" customFormat="1" customHeight="1" spans="1:7">
      <c r="A15" s="6">
        <v>13</v>
      </c>
      <c r="B15" s="7" t="s">
        <v>13</v>
      </c>
      <c r="C15" s="7" t="s">
        <v>14</v>
      </c>
      <c r="D15" s="7">
        <v>201904</v>
      </c>
      <c r="E15" s="7" t="str">
        <f>"刘宇阳"</f>
        <v>刘宇阳</v>
      </c>
      <c r="F15" s="7" t="str">
        <f>"20190400513"</f>
        <v>20190400513</v>
      </c>
      <c r="G15" s="7"/>
    </row>
    <row r="16" s="2" customFormat="1" customHeight="1" spans="1:7">
      <c r="A16" s="7">
        <v>14</v>
      </c>
      <c r="B16" s="7" t="s">
        <v>13</v>
      </c>
      <c r="C16" s="7" t="s">
        <v>14</v>
      </c>
      <c r="D16" s="7">
        <v>201904</v>
      </c>
      <c r="E16" s="7" t="str">
        <f>"赵润泽"</f>
        <v>赵润泽</v>
      </c>
      <c r="F16" s="7" t="str">
        <f>"20190400601"</f>
        <v>20190400601</v>
      </c>
      <c r="G16" s="7"/>
    </row>
    <row r="17" s="2" customFormat="1" customHeight="1" spans="1:7">
      <c r="A17" s="6">
        <v>15</v>
      </c>
      <c r="B17" s="7" t="s">
        <v>13</v>
      </c>
      <c r="C17" s="7" t="s">
        <v>14</v>
      </c>
      <c r="D17" s="7">
        <v>201904</v>
      </c>
      <c r="E17" s="7" t="str">
        <f>"巢涛"</f>
        <v>巢涛</v>
      </c>
      <c r="F17" s="7" t="str">
        <f>"20190400716"</f>
        <v>20190400716</v>
      </c>
      <c r="G17" s="7"/>
    </row>
    <row r="18" s="2" customFormat="1" customHeight="1" spans="1:7">
      <c r="A18" s="7">
        <v>16</v>
      </c>
      <c r="B18" s="7" t="s">
        <v>13</v>
      </c>
      <c r="C18" s="7" t="s">
        <v>14</v>
      </c>
      <c r="D18" s="7">
        <v>201904</v>
      </c>
      <c r="E18" s="7" t="str">
        <f>"孙家鑫"</f>
        <v>孙家鑫</v>
      </c>
      <c r="F18" s="7" t="str">
        <f>"20190400714"</f>
        <v>20190400714</v>
      </c>
      <c r="G18" s="7" t="s">
        <v>12</v>
      </c>
    </row>
    <row r="19" s="2" customFormat="1" customHeight="1" spans="1:7">
      <c r="A19" s="6">
        <v>17</v>
      </c>
      <c r="B19" s="7" t="s">
        <v>13</v>
      </c>
      <c r="C19" s="7" t="s">
        <v>14</v>
      </c>
      <c r="D19" s="7">
        <v>201904</v>
      </c>
      <c r="E19" s="7" t="str">
        <f>"周彩云"</f>
        <v>周彩云</v>
      </c>
      <c r="F19" s="7" t="str">
        <f>"20190400609"</f>
        <v>20190400609</v>
      </c>
      <c r="G19" s="7" t="s">
        <v>12</v>
      </c>
    </row>
    <row r="20" s="2" customFormat="1" customHeight="1" spans="1:7">
      <c r="A20" s="7">
        <v>18</v>
      </c>
      <c r="B20" s="7" t="s">
        <v>13</v>
      </c>
      <c r="C20" s="7" t="s">
        <v>14</v>
      </c>
      <c r="D20" s="7">
        <v>201904</v>
      </c>
      <c r="E20" s="7" t="str">
        <f>"田洪利"</f>
        <v>田洪利</v>
      </c>
      <c r="F20" s="7" t="str">
        <f>"20190400421"</f>
        <v>20190400421</v>
      </c>
      <c r="G20" s="7" t="s">
        <v>12</v>
      </c>
    </row>
    <row r="21" s="2" customFormat="1" customHeight="1" spans="1:7">
      <c r="A21" s="6">
        <v>19</v>
      </c>
      <c r="B21" s="7" t="s">
        <v>15</v>
      </c>
      <c r="C21" s="7" t="s">
        <v>16</v>
      </c>
      <c r="D21" s="7">
        <v>201905</v>
      </c>
      <c r="E21" s="7" t="str">
        <f>"牛一然"</f>
        <v>牛一然</v>
      </c>
      <c r="F21" s="7" t="str">
        <f>"20190500917"</f>
        <v>20190500917</v>
      </c>
      <c r="G21" s="7"/>
    </row>
    <row r="22" s="2" customFormat="1" customHeight="1" spans="1:7">
      <c r="A22" s="7">
        <v>20</v>
      </c>
      <c r="B22" s="7" t="s">
        <v>15</v>
      </c>
      <c r="C22" s="7" t="s">
        <v>16</v>
      </c>
      <c r="D22" s="7">
        <v>201905</v>
      </c>
      <c r="E22" s="7" t="str">
        <f>"刘浩"</f>
        <v>刘浩</v>
      </c>
      <c r="F22" s="7" t="str">
        <f>"20190500904"</f>
        <v>20190500904</v>
      </c>
      <c r="G22" s="7" t="s">
        <v>12</v>
      </c>
    </row>
    <row r="23" s="2" customFormat="1" customHeight="1" spans="1:7">
      <c r="A23" s="6">
        <v>21</v>
      </c>
      <c r="B23" s="7" t="s">
        <v>17</v>
      </c>
      <c r="C23" s="7" t="s">
        <v>18</v>
      </c>
      <c r="D23" s="7">
        <v>201906</v>
      </c>
      <c r="E23" s="7" t="str">
        <f>"袁凯旋"</f>
        <v>袁凯旋</v>
      </c>
      <c r="F23" s="7" t="str">
        <f>"20190600927"</f>
        <v>20190600927</v>
      </c>
      <c r="G23" s="7"/>
    </row>
    <row r="24" s="2" customFormat="1" customHeight="1" spans="1:7">
      <c r="A24" s="7">
        <v>22</v>
      </c>
      <c r="B24" s="7" t="s">
        <v>19</v>
      </c>
      <c r="C24" s="9" t="s">
        <v>20</v>
      </c>
      <c r="D24" s="7">
        <v>201907</v>
      </c>
      <c r="E24" s="7" t="str">
        <f>"王亚莉"</f>
        <v>王亚莉</v>
      </c>
      <c r="F24" s="7" t="str">
        <f>"20190701012"</f>
        <v>20190701012</v>
      </c>
      <c r="G24" s="7"/>
    </row>
    <row r="25" s="2" customFormat="1" customHeight="1" spans="1:7">
      <c r="A25" s="6">
        <v>23</v>
      </c>
      <c r="B25" s="7" t="s">
        <v>19</v>
      </c>
      <c r="C25" s="9" t="s">
        <v>20</v>
      </c>
      <c r="D25" s="7">
        <v>201907</v>
      </c>
      <c r="E25" s="7" t="str">
        <f>"王峰"</f>
        <v>王峰</v>
      </c>
      <c r="F25" s="7" t="str">
        <f>"20190701116"</f>
        <v>20190701116</v>
      </c>
      <c r="G25" s="7"/>
    </row>
    <row r="26" s="2" customFormat="1" customHeight="1" spans="1:7">
      <c r="A26" s="7">
        <v>24</v>
      </c>
      <c r="B26" s="7" t="s">
        <v>19</v>
      </c>
      <c r="C26" s="9" t="s">
        <v>20</v>
      </c>
      <c r="D26" s="7">
        <v>201907</v>
      </c>
      <c r="E26" s="7" t="str">
        <f>"康弦"</f>
        <v>康弦</v>
      </c>
      <c r="F26" s="7" t="str">
        <f>"20190701016"</f>
        <v>20190701016</v>
      </c>
      <c r="G26" s="7"/>
    </row>
    <row r="27" s="2" customFormat="1" customHeight="1" spans="1:7">
      <c r="A27" s="6">
        <v>25</v>
      </c>
      <c r="B27" s="7" t="s">
        <v>19</v>
      </c>
      <c r="C27" s="9" t="s">
        <v>20</v>
      </c>
      <c r="D27" s="7">
        <v>201907</v>
      </c>
      <c r="E27" s="7" t="str">
        <f>"王鑫"</f>
        <v>王鑫</v>
      </c>
      <c r="F27" s="7" t="str">
        <f>"20190701113"</f>
        <v>20190701113</v>
      </c>
      <c r="G27" s="7"/>
    </row>
    <row r="28" s="2" customFormat="1" customHeight="1" spans="1:7">
      <c r="A28" s="7">
        <v>26</v>
      </c>
      <c r="B28" s="7" t="s">
        <v>19</v>
      </c>
      <c r="C28" s="9" t="s">
        <v>20</v>
      </c>
      <c r="D28" s="7">
        <v>201907</v>
      </c>
      <c r="E28" s="7" t="str">
        <f>"王黎明"</f>
        <v>王黎明</v>
      </c>
      <c r="F28" s="7" t="str">
        <f>"20190701019"</f>
        <v>20190701019</v>
      </c>
      <c r="G28" s="7"/>
    </row>
    <row r="29" s="2" customFormat="1" customHeight="1" spans="1:7">
      <c r="A29" s="6">
        <v>27</v>
      </c>
      <c r="B29" s="7" t="s">
        <v>19</v>
      </c>
      <c r="C29" s="9" t="s">
        <v>20</v>
      </c>
      <c r="D29" s="7">
        <v>201907</v>
      </c>
      <c r="E29" s="7" t="str">
        <f>"李全宝"</f>
        <v>李全宝</v>
      </c>
      <c r="F29" s="7" t="str">
        <f>"20190701007"</f>
        <v>20190701007</v>
      </c>
      <c r="G29" s="7"/>
    </row>
    <row r="30" s="2" customFormat="1" customHeight="1" spans="1:7">
      <c r="A30" s="7">
        <v>28</v>
      </c>
      <c r="B30" s="7" t="s">
        <v>19</v>
      </c>
      <c r="C30" s="9" t="s">
        <v>20</v>
      </c>
      <c r="D30" s="7">
        <v>201907</v>
      </c>
      <c r="E30" s="7" t="str">
        <f>"郁天宇"</f>
        <v>郁天宇</v>
      </c>
      <c r="F30" s="7" t="str">
        <f>"20190701009"</f>
        <v>20190701009</v>
      </c>
      <c r="G30" s="7"/>
    </row>
    <row r="31" s="2" customFormat="1" customHeight="1" spans="1:7">
      <c r="A31" s="6">
        <v>29</v>
      </c>
      <c r="B31" s="7" t="s">
        <v>19</v>
      </c>
      <c r="C31" s="9" t="s">
        <v>20</v>
      </c>
      <c r="D31" s="7">
        <v>201907</v>
      </c>
      <c r="E31" s="7" t="str">
        <f>"张瑶瑶"</f>
        <v>张瑶瑶</v>
      </c>
      <c r="F31" s="7" t="str">
        <f>"20190701123"</f>
        <v>20190701123</v>
      </c>
      <c r="G31" s="7"/>
    </row>
    <row r="32" s="2" customFormat="1" customHeight="1" spans="1:7">
      <c r="A32" s="7">
        <v>30</v>
      </c>
      <c r="B32" s="7" t="s">
        <v>19</v>
      </c>
      <c r="C32" s="9" t="s">
        <v>20</v>
      </c>
      <c r="D32" s="7">
        <v>201907</v>
      </c>
      <c r="E32" s="7" t="str">
        <f>"席春林"</f>
        <v>席春林</v>
      </c>
      <c r="F32" s="7" t="str">
        <f>"20190701114"</f>
        <v>20190701114</v>
      </c>
      <c r="G32" s="7"/>
    </row>
    <row r="33" s="2" customFormat="1" customHeight="1" spans="1:7">
      <c r="A33" s="6">
        <v>31</v>
      </c>
      <c r="B33" s="7" t="s">
        <v>19</v>
      </c>
      <c r="C33" s="9" t="s">
        <v>20</v>
      </c>
      <c r="D33" s="7">
        <v>201907</v>
      </c>
      <c r="E33" s="7" t="str">
        <f>"丁国立"</f>
        <v>丁国立</v>
      </c>
      <c r="F33" s="7" t="str">
        <f>"20190701023"</f>
        <v>20190701023</v>
      </c>
      <c r="G33" s="7"/>
    </row>
    <row r="34" s="2" customFormat="1" customHeight="1" spans="1:7">
      <c r="A34" s="7">
        <v>32</v>
      </c>
      <c r="B34" s="7" t="s">
        <v>19</v>
      </c>
      <c r="C34" s="9" t="s">
        <v>20</v>
      </c>
      <c r="D34" s="7">
        <v>201907</v>
      </c>
      <c r="E34" s="7" t="str">
        <f>"高明"</f>
        <v>高明</v>
      </c>
      <c r="F34" s="7" t="str">
        <f>"20190701022"</f>
        <v>20190701022</v>
      </c>
      <c r="G34" s="7"/>
    </row>
    <row r="35" s="2" customFormat="1" customHeight="1" spans="1:7">
      <c r="A35" s="6">
        <v>33</v>
      </c>
      <c r="B35" s="7" t="s">
        <v>19</v>
      </c>
      <c r="C35" s="9" t="s">
        <v>20</v>
      </c>
      <c r="D35" s="7">
        <v>201907</v>
      </c>
      <c r="E35" s="7" t="str">
        <f>"马丹丹"</f>
        <v>马丹丹</v>
      </c>
      <c r="F35" s="7" t="str">
        <f>"20190701010"</f>
        <v>20190701010</v>
      </c>
      <c r="G35" s="7"/>
    </row>
    <row r="36" s="2" customFormat="1" customHeight="1" spans="1:7">
      <c r="A36" s="7">
        <v>34</v>
      </c>
      <c r="B36" s="7" t="s">
        <v>19</v>
      </c>
      <c r="C36" s="9" t="s">
        <v>20</v>
      </c>
      <c r="D36" s="7">
        <v>201907</v>
      </c>
      <c r="E36" s="7" t="str">
        <f>"刘然然"</f>
        <v>刘然然</v>
      </c>
      <c r="F36" s="7" t="str">
        <f>"20190701115"</f>
        <v>20190701115</v>
      </c>
      <c r="G36" s="7"/>
    </row>
    <row r="37" s="2" customFormat="1" customHeight="1" spans="1:7">
      <c r="A37" s="6">
        <v>35</v>
      </c>
      <c r="B37" s="7" t="s">
        <v>21</v>
      </c>
      <c r="C37" s="7" t="s">
        <v>22</v>
      </c>
      <c r="D37" s="7">
        <v>201908</v>
      </c>
      <c r="E37" s="7" t="str">
        <f>"李杨"</f>
        <v>李杨</v>
      </c>
      <c r="F37" s="7" t="str">
        <f>"20190801230"</f>
        <v>20190801230</v>
      </c>
      <c r="G37" s="7"/>
    </row>
    <row r="38" s="2" customFormat="1" customHeight="1" spans="1:7">
      <c r="A38" s="7">
        <v>36</v>
      </c>
      <c r="B38" s="7" t="s">
        <v>21</v>
      </c>
      <c r="C38" s="7" t="s">
        <v>22</v>
      </c>
      <c r="D38" s="7">
        <v>201908</v>
      </c>
      <c r="E38" s="7" t="str">
        <f>"李宇航"</f>
        <v>李宇航</v>
      </c>
      <c r="F38" s="7" t="str">
        <f>"20190801203"</f>
        <v>20190801203</v>
      </c>
      <c r="G38" s="7"/>
    </row>
    <row r="39" s="2" customFormat="1" customHeight="1" spans="1:7">
      <c r="A39" s="6">
        <v>37</v>
      </c>
      <c r="B39" s="7" t="s">
        <v>23</v>
      </c>
      <c r="C39" s="7" t="s">
        <v>22</v>
      </c>
      <c r="D39" s="7">
        <v>201909</v>
      </c>
      <c r="E39" s="7" t="str">
        <f>"杨莉"</f>
        <v>杨莉</v>
      </c>
      <c r="F39" s="7" t="str">
        <f>"20190901025"</f>
        <v>20190901025</v>
      </c>
      <c r="G39" s="7"/>
    </row>
    <row r="40" s="2" customFormat="1" customHeight="1" spans="1:7">
      <c r="A40" s="7">
        <v>38</v>
      </c>
      <c r="B40" s="7" t="s">
        <v>23</v>
      </c>
      <c r="C40" s="7" t="s">
        <v>22</v>
      </c>
      <c r="D40" s="7">
        <v>201910</v>
      </c>
      <c r="E40" s="7" t="str">
        <f>"王飞"</f>
        <v>王飞</v>
      </c>
      <c r="F40" s="7" t="str">
        <f>"20191003308"</f>
        <v>20191003308</v>
      </c>
      <c r="G40" s="7"/>
    </row>
    <row r="41" s="2" customFormat="1" customHeight="1" spans="1:7">
      <c r="A41" s="6">
        <v>39</v>
      </c>
      <c r="B41" s="7" t="s">
        <v>24</v>
      </c>
      <c r="C41" s="7" t="s">
        <v>25</v>
      </c>
      <c r="D41" s="7">
        <v>201911</v>
      </c>
      <c r="E41" s="7" t="str">
        <f>"郑雨佳"</f>
        <v>郑雨佳</v>
      </c>
      <c r="F41" s="7" t="str">
        <f>"20191101413"</f>
        <v>20191101413</v>
      </c>
      <c r="G41" s="7"/>
    </row>
    <row r="42" s="2" customFormat="1" customHeight="1" spans="1:7">
      <c r="A42" s="7">
        <v>40</v>
      </c>
      <c r="B42" s="7" t="s">
        <v>24</v>
      </c>
      <c r="C42" s="7" t="s">
        <v>25</v>
      </c>
      <c r="D42" s="7">
        <v>201911</v>
      </c>
      <c r="E42" s="7" t="str">
        <f>"刘猛"</f>
        <v>刘猛</v>
      </c>
      <c r="F42" s="7" t="str">
        <f>"20191101308"</f>
        <v>20191101308</v>
      </c>
      <c r="G42" s="7"/>
    </row>
    <row r="43" s="2" customFormat="1" customHeight="1" spans="1:7">
      <c r="A43" s="6">
        <v>41</v>
      </c>
      <c r="B43" s="7" t="s">
        <v>24</v>
      </c>
      <c r="C43" s="7" t="s">
        <v>25</v>
      </c>
      <c r="D43" s="7">
        <v>201911</v>
      </c>
      <c r="E43" s="7" t="str">
        <f>"陈鹏"</f>
        <v>陈鹏</v>
      </c>
      <c r="F43" s="7" t="str">
        <f>"20191101307"</f>
        <v>20191101307</v>
      </c>
      <c r="G43" s="7"/>
    </row>
    <row r="44" s="2" customFormat="1" customHeight="1" spans="1:7">
      <c r="A44" s="7">
        <v>42</v>
      </c>
      <c r="B44" s="7" t="s">
        <v>24</v>
      </c>
      <c r="C44" s="7" t="s">
        <v>25</v>
      </c>
      <c r="D44" s="7">
        <v>201911</v>
      </c>
      <c r="E44" s="7" t="str">
        <f>"张婷婷"</f>
        <v>张婷婷</v>
      </c>
      <c r="F44" s="7" t="str">
        <f>"20191101403"</f>
        <v>20191101403</v>
      </c>
      <c r="G44" s="7"/>
    </row>
    <row r="45" s="2" customFormat="1" customHeight="1" spans="1:7">
      <c r="A45" s="6">
        <v>43</v>
      </c>
      <c r="B45" s="7" t="s">
        <v>24</v>
      </c>
      <c r="C45" s="7" t="s">
        <v>25</v>
      </c>
      <c r="D45" s="7">
        <v>201911</v>
      </c>
      <c r="E45" s="7" t="str">
        <f>"刘士彰"</f>
        <v>刘士彰</v>
      </c>
      <c r="F45" s="7" t="str">
        <f>"20191101516"</f>
        <v>20191101516</v>
      </c>
      <c r="G45" s="7"/>
    </row>
    <row r="46" s="2" customFormat="1" customHeight="1" spans="1:7">
      <c r="A46" s="7">
        <v>44</v>
      </c>
      <c r="B46" s="7" t="s">
        <v>24</v>
      </c>
      <c r="C46" s="7" t="s">
        <v>25</v>
      </c>
      <c r="D46" s="7">
        <v>201911</v>
      </c>
      <c r="E46" s="7" t="str">
        <f>"李发勇"</f>
        <v>李发勇</v>
      </c>
      <c r="F46" s="7" t="str">
        <f>"20191101504"</f>
        <v>20191101504</v>
      </c>
      <c r="G46" s="7"/>
    </row>
    <row r="47" s="2" customFormat="1" customHeight="1" spans="1:7">
      <c r="A47" s="6">
        <v>45</v>
      </c>
      <c r="B47" s="7" t="s">
        <v>24</v>
      </c>
      <c r="C47" s="7" t="s">
        <v>25</v>
      </c>
      <c r="D47" s="7">
        <v>201911</v>
      </c>
      <c r="E47" s="7" t="str">
        <f>"张梦茹"</f>
        <v>张梦茹</v>
      </c>
      <c r="F47" s="7" t="str">
        <f>"20191101326"</f>
        <v>20191101326</v>
      </c>
      <c r="G47" s="7"/>
    </row>
    <row r="48" s="2" customFormat="1" customHeight="1" spans="1:7">
      <c r="A48" s="7">
        <v>46</v>
      </c>
      <c r="B48" s="7" t="s">
        <v>24</v>
      </c>
      <c r="C48" s="7" t="s">
        <v>25</v>
      </c>
      <c r="D48" s="7">
        <v>201911</v>
      </c>
      <c r="E48" s="7" t="str">
        <f>"李雨"</f>
        <v>李雨</v>
      </c>
      <c r="F48" s="7" t="str">
        <f>"20191101527"</f>
        <v>20191101527</v>
      </c>
      <c r="G48" s="7"/>
    </row>
    <row r="49" s="2" customFormat="1" customHeight="1" spans="1:7">
      <c r="A49" s="6">
        <v>47</v>
      </c>
      <c r="B49" s="7" t="s">
        <v>24</v>
      </c>
      <c r="C49" s="7" t="s">
        <v>25</v>
      </c>
      <c r="D49" s="7">
        <v>201911</v>
      </c>
      <c r="E49" s="7" t="str">
        <f>"吴莹莹"</f>
        <v>吴莹莹</v>
      </c>
      <c r="F49" s="7" t="str">
        <f>"20191101301"</f>
        <v>20191101301</v>
      </c>
      <c r="G49" s="7"/>
    </row>
    <row r="50" s="2" customFormat="1" customHeight="1" spans="1:7">
      <c r="A50" s="7">
        <v>48</v>
      </c>
      <c r="B50" s="7" t="s">
        <v>24</v>
      </c>
      <c r="C50" s="7" t="s">
        <v>25</v>
      </c>
      <c r="D50" s="7">
        <v>201911</v>
      </c>
      <c r="E50" s="7" t="str">
        <f>"李亚辉"</f>
        <v>李亚辉</v>
      </c>
      <c r="F50" s="7" t="str">
        <f>"20191101430"</f>
        <v>20191101430</v>
      </c>
      <c r="G50" s="7"/>
    </row>
    <row r="51" s="2" customFormat="1" customHeight="1" spans="1:7">
      <c r="A51" s="6">
        <v>49</v>
      </c>
      <c r="B51" s="7" t="s">
        <v>24</v>
      </c>
      <c r="C51" s="7" t="s">
        <v>25</v>
      </c>
      <c r="D51" s="7">
        <v>201911</v>
      </c>
      <c r="E51" s="7" t="str">
        <f>"张强"</f>
        <v>张强</v>
      </c>
      <c r="F51" s="7" t="str">
        <f>"20191101522"</f>
        <v>20191101522</v>
      </c>
      <c r="G51" s="7"/>
    </row>
    <row r="52" s="2" customFormat="1" customHeight="1" spans="1:7">
      <c r="A52" s="7">
        <v>50</v>
      </c>
      <c r="B52" s="7" t="s">
        <v>24</v>
      </c>
      <c r="C52" s="7" t="s">
        <v>25</v>
      </c>
      <c r="D52" s="7">
        <v>201911</v>
      </c>
      <c r="E52" s="7" t="str">
        <f>"李宝嘉"</f>
        <v>李宝嘉</v>
      </c>
      <c r="F52" s="7" t="str">
        <f>"20191101321"</f>
        <v>20191101321</v>
      </c>
      <c r="G52" s="7"/>
    </row>
    <row r="53" s="2" customFormat="1" customHeight="1" spans="1:7">
      <c r="A53" s="6">
        <v>51</v>
      </c>
      <c r="B53" s="9" t="s">
        <v>26</v>
      </c>
      <c r="C53" s="7" t="s">
        <v>27</v>
      </c>
      <c r="D53" s="7">
        <v>201912</v>
      </c>
      <c r="E53" s="7" t="str">
        <f>"何明亮"</f>
        <v>何明亮</v>
      </c>
      <c r="F53" s="7" t="str">
        <f>"20191201607"</f>
        <v>20191201607</v>
      </c>
      <c r="G53" s="7"/>
    </row>
    <row r="54" s="2" customFormat="1" customHeight="1" spans="1:7">
      <c r="A54" s="7">
        <v>52</v>
      </c>
      <c r="B54" s="9" t="s">
        <v>26</v>
      </c>
      <c r="C54" s="7" t="s">
        <v>27</v>
      </c>
      <c r="D54" s="7">
        <v>201912</v>
      </c>
      <c r="E54" s="7" t="str">
        <f>"李景龙"</f>
        <v>李景龙</v>
      </c>
      <c r="F54" s="7" t="str">
        <f>"20191201613"</f>
        <v>20191201613</v>
      </c>
      <c r="G54" s="7"/>
    </row>
    <row r="55" s="2" customFormat="1" customHeight="1" spans="1:7">
      <c r="A55" s="6">
        <v>53</v>
      </c>
      <c r="B55" s="9" t="s">
        <v>26</v>
      </c>
      <c r="C55" s="7" t="s">
        <v>27</v>
      </c>
      <c r="D55" s="7">
        <v>201912</v>
      </c>
      <c r="E55" s="7" t="str">
        <f>"彭兆地"</f>
        <v>彭兆地</v>
      </c>
      <c r="F55" s="7" t="str">
        <f>"20191201620"</f>
        <v>20191201620</v>
      </c>
      <c r="G55" s="7"/>
    </row>
    <row r="56" s="2" customFormat="1" customHeight="1" spans="1:7">
      <c r="A56" s="7">
        <v>54</v>
      </c>
      <c r="B56" s="9" t="s">
        <v>26</v>
      </c>
      <c r="C56" s="7" t="s">
        <v>27</v>
      </c>
      <c r="D56" s="7">
        <v>201912</v>
      </c>
      <c r="E56" s="7" t="str">
        <f>"刘玉卿"</f>
        <v>刘玉卿</v>
      </c>
      <c r="F56" s="7" t="str">
        <f>"20191201624"</f>
        <v>20191201624</v>
      </c>
      <c r="G56" s="7"/>
    </row>
    <row r="57" s="2" customFormat="1" customHeight="1" spans="1:7">
      <c r="A57" s="6">
        <v>55</v>
      </c>
      <c r="B57" s="9" t="s">
        <v>28</v>
      </c>
      <c r="C57" s="9" t="s">
        <v>29</v>
      </c>
      <c r="D57" s="7">
        <v>201913</v>
      </c>
      <c r="E57" s="7" t="str">
        <f>"李泽宇"</f>
        <v>李泽宇</v>
      </c>
      <c r="F57" s="7" t="str">
        <f>"20191301708"</f>
        <v>20191301708</v>
      </c>
      <c r="G57" s="7"/>
    </row>
    <row r="58" s="2" customFormat="1" customHeight="1" spans="1:7">
      <c r="A58" s="7">
        <v>56</v>
      </c>
      <c r="B58" s="9" t="s">
        <v>28</v>
      </c>
      <c r="C58" s="9" t="s">
        <v>29</v>
      </c>
      <c r="D58" s="7">
        <v>201913</v>
      </c>
      <c r="E58" s="7" t="str">
        <f>"呼智龙"</f>
        <v>呼智龙</v>
      </c>
      <c r="F58" s="7" t="str">
        <f>"20191301723"</f>
        <v>20191301723</v>
      </c>
      <c r="G58" s="7"/>
    </row>
    <row r="59" s="2" customFormat="1" customHeight="1" spans="1:7">
      <c r="A59" s="6">
        <v>57</v>
      </c>
      <c r="B59" s="9" t="s">
        <v>28</v>
      </c>
      <c r="C59" s="9" t="s">
        <v>29</v>
      </c>
      <c r="D59" s="7">
        <v>201913</v>
      </c>
      <c r="E59" s="7" t="str">
        <f>"李双双"</f>
        <v>李双双</v>
      </c>
      <c r="F59" s="7" t="str">
        <f>"20191301726"</f>
        <v>20191301726</v>
      </c>
      <c r="G59" s="7"/>
    </row>
    <row r="60" s="2" customFormat="1" customHeight="1" spans="1:7">
      <c r="A60" s="7">
        <v>58</v>
      </c>
      <c r="B60" s="7" t="s">
        <v>30</v>
      </c>
      <c r="C60" s="7" t="s">
        <v>31</v>
      </c>
      <c r="D60" s="7">
        <v>201914</v>
      </c>
      <c r="E60" s="7" t="str">
        <f>"胡梦炜"</f>
        <v>胡梦炜</v>
      </c>
      <c r="F60" s="7" t="str">
        <f>"20191402901"</f>
        <v>20191402901</v>
      </c>
      <c r="G60" s="7"/>
    </row>
    <row r="61" s="2" customFormat="1" customHeight="1" spans="1:7">
      <c r="A61" s="6">
        <v>59</v>
      </c>
      <c r="B61" s="7" t="s">
        <v>30</v>
      </c>
      <c r="C61" s="7" t="s">
        <v>31</v>
      </c>
      <c r="D61" s="7">
        <v>201915</v>
      </c>
      <c r="E61" s="7" t="str">
        <f>"张项羽"</f>
        <v>张项羽</v>
      </c>
      <c r="F61" s="7" t="str">
        <f>"20191501805"</f>
        <v>20191501805</v>
      </c>
      <c r="G61" s="7" t="s">
        <v>12</v>
      </c>
    </row>
    <row r="62" s="2" customFormat="1" customHeight="1" spans="1:7">
      <c r="A62" s="7">
        <v>60</v>
      </c>
      <c r="B62" s="7" t="s">
        <v>30</v>
      </c>
      <c r="C62" s="7" t="s">
        <v>32</v>
      </c>
      <c r="D62" s="7">
        <v>201916</v>
      </c>
      <c r="E62" s="7" t="str">
        <f>"蔡开宇"</f>
        <v>蔡开宇</v>
      </c>
      <c r="F62" s="7" t="str">
        <f>"20191603013"</f>
        <v>20191603013</v>
      </c>
      <c r="G62" s="7"/>
    </row>
    <row r="63" s="2" customFormat="1" customHeight="1" spans="1:7">
      <c r="A63" s="6">
        <v>61</v>
      </c>
      <c r="B63" s="7" t="s">
        <v>30</v>
      </c>
      <c r="C63" s="7" t="s">
        <v>32</v>
      </c>
      <c r="D63" s="7">
        <v>201916</v>
      </c>
      <c r="E63" s="7" t="str">
        <f>"李霖"</f>
        <v>李霖</v>
      </c>
      <c r="F63" s="7" t="str">
        <f>"20191603004"</f>
        <v>20191603004</v>
      </c>
      <c r="G63" s="7"/>
    </row>
    <row r="64" s="2" customFormat="1" customHeight="1" spans="1:7">
      <c r="A64" s="7">
        <v>62</v>
      </c>
      <c r="B64" s="7" t="s">
        <v>30</v>
      </c>
      <c r="C64" s="7" t="s">
        <v>32</v>
      </c>
      <c r="D64" s="7">
        <v>201917</v>
      </c>
      <c r="E64" s="7" t="str">
        <f>"邵林夕"</f>
        <v>邵林夕</v>
      </c>
      <c r="F64" s="7" t="str">
        <f>"20191701830"</f>
        <v>20191701830</v>
      </c>
      <c r="G64" s="7"/>
    </row>
    <row r="65" s="2" customFormat="1" customHeight="1" spans="1:7">
      <c r="A65" s="6">
        <v>63</v>
      </c>
      <c r="B65" s="7" t="s">
        <v>30</v>
      </c>
      <c r="C65" s="7" t="s">
        <v>32</v>
      </c>
      <c r="D65" s="7">
        <v>201917</v>
      </c>
      <c r="E65" s="7" t="str">
        <f>"屈大利"</f>
        <v>屈大利</v>
      </c>
      <c r="F65" s="7" t="str">
        <f>"20191701903"</f>
        <v>20191701903</v>
      </c>
      <c r="G65" s="7"/>
    </row>
    <row r="66" s="2" customFormat="1" customHeight="1" spans="1:7">
      <c r="A66" s="7">
        <v>64</v>
      </c>
      <c r="B66" s="7" t="s">
        <v>33</v>
      </c>
      <c r="C66" s="7" t="s">
        <v>34</v>
      </c>
      <c r="D66" s="7">
        <v>201918</v>
      </c>
      <c r="E66" s="7" t="str">
        <f>"庞烁"</f>
        <v>庞烁</v>
      </c>
      <c r="F66" s="7" t="str">
        <f>"20191802911"</f>
        <v>20191802911</v>
      </c>
      <c r="G66" s="7"/>
    </row>
    <row r="67" s="2" customFormat="1" customHeight="1" spans="1:7">
      <c r="A67" s="6">
        <v>65</v>
      </c>
      <c r="B67" s="7" t="s">
        <v>33</v>
      </c>
      <c r="C67" s="7" t="s">
        <v>34</v>
      </c>
      <c r="D67" s="7">
        <v>201918</v>
      </c>
      <c r="E67" s="7" t="str">
        <f>"葛琪琪"</f>
        <v>葛琪琪</v>
      </c>
      <c r="F67" s="7" t="str">
        <f>"20191802909"</f>
        <v>20191802909</v>
      </c>
      <c r="G67" s="7"/>
    </row>
    <row r="68" s="2" customFormat="1" customHeight="1" spans="1:7">
      <c r="A68" s="7">
        <v>66</v>
      </c>
      <c r="B68" s="7" t="s">
        <v>33</v>
      </c>
      <c r="C68" s="7" t="s">
        <v>34</v>
      </c>
      <c r="D68" s="7">
        <v>201918</v>
      </c>
      <c r="E68" s="7" t="str">
        <f>"姚远"</f>
        <v>姚远</v>
      </c>
      <c r="F68" s="7" t="str">
        <f>"20191802914"</f>
        <v>20191802914</v>
      </c>
      <c r="G68" s="7"/>
    </row>
    <row r="69" s="2" customFormat="1" customHeight="1" spans="1:7">
      <c r="A69" s="6">
        <v>67</v>
      </c>
      <c r="B69" s="7" t="s">
        <v>33</v>
      </c>
      <c r="C69" s="7" t="s">
        <v>34</v>
      </c>
      <c r="D69" s="7">
        <v>201918</v>
      </c>
      <c r="E69" s="7" t="str">
        <f>"种杰龙"</f>
        <v>种杰龙</v>
      </c>
      <c r="F69" s="7" t="str">
        <f>"20191802918"</f>
        <v>20191802918</v>
      </c>
      <c r="G69" s="7"/>
    </row>
    <row r="70" s="2" customFormat="1" customHeight="1" spans="1:7">
      <c r="A70" s="7">
        <v>68</v>
      </c>
      <c r="B70" s="7" t="s">
        <v>33</v>
      </c>
      <c r="C70" s="7" t="s">
        <v>34</v>
      </c>
      <c r="D70" s="7">
        <v>201918</v>
      </c>
      <c r="E70" s="7" t="str">
        <f>"赵毅"</f>
        <v>赵毅</v>
      </c>
      <c r="F70" s="7" t="str">
        <f>"20191802917"</f>
        <v>20191802917</v>
      </c>
      <c r="G70" s="7"/>
    </row>
    <row r="71" s="2" customFormat="1" customHeight="1" spans="1:7">
      <c r="A71" s="6">
        <v>69</v>
      </c>
      <c r="B71" s="7" t="s">
        <v>35</v>
      </c>
      <c r="C71" s="7" t="s">
        <v>36</v>
      </c>
      <c r="D71" s="7">
        <v>201919</v>
      </c>
      <c r="E71" s="7" t="str">
        <f>"李利峰"</f>
        <v>李利峰</v>
      </c>
      <c r="F71" s="7" t="str">
        <f>"20191903206"</f>
        <v>20191903206</v>
      </c>
      <c r="G71" s="7"/>
    </row>
    <row r="72" s="2" customFormat="1" customHeight="1" spans="1:7">
      <c r="A72" s="7">
        <v>70</v>
      </c>
      <c r="B72" s="7" t="s">
        <v>35</v>
      </c>
      <c r="C72" s="7" t="s">
        <v>36</v>
      </c>
      <c r="D72" s="7">
        <v>201919</v>
      </c>
      <c r="E72" s="7" t="str">
        <f>"刁红银"</f>
        <v>刁红银</v>
      </c>
      <c r="F72" s="7" t="str">
        <f>"20191903227"</f>
        <v>20191903227</v>
      </c>
      <c r="G72" s="7"/>
    </row>
    <row r="73" s="2" customFormat="1" customHeight="1" spans="1:7">
      <c r="A73" s="6">
        <v>71</v>
      </c>
      <c r="B73" s="7" t="s">
        <v>35</v>
      </c>
      <c r="C73" s="7" t="s">
        <v>36</v>
      </c>
      <c r="D73" s="7">
        <v>201919</v>
      </c>
      <c r="E73" s="7" t="str">
        <f>"杨浩然"</f>
        <v>杨浩然</v>
      </c>
      <c r="F73" s="7" t="str">
        <f>"20191903123"</f>
        <v>20191903123</v>
      </c>
      <c r="G73" s="7"/>
    </row>
    <row r="74" s="2" customFormat="1" customHeight="1" spans="1:7">
      <c r="A74" s="7">
        <v>72</v>
      </c>
      <c r="B74" s="7" t="s">
        <v>35</v>
      </c>
      <c r="C74" s="7" t="s">
        <v>36</v>
      </c>
      <c r="D74" s="7">
        <v>201919</v>
      </c>
      <c r="E74" s="7" t="str">
        <f>"宋效光"</f>
        <v>宋效光</v>
      </c>
      <c r="F74" s="7" t="str">
        <f>"20191903026"</f>
        <v>20191903026</v>
      </c>
      <c r="G74" s="7"/>
    </row>
    <row r="75" s="2" customFormat="1" customHeight="1" spans="1:7">
      <c r="A75" s="6">
        <v>73</v>
      </c>
      <c r="B75" s="7" t="s">
        <v>35</v>
      </c>
      <c r="C75" s="7" t="s">
        <v>36</v>
      </c>
      <c r="D75" s="7">
        <v>201919</v>
      </c>
      <c r="E75" s="7" t="str">
        <f>"赵金琦"</f>
        <v>赵金琦</v>
      </c>
      <c r="F75" s="7" t="str">
        <f>"20191903125"</f>
        <v>20191903125</v>
      </c>
      <c r="G75" s="7"/>
    </row>
    <row r="76" s="2" customFormat="1" customHeight="1" spans="1:7">
      <c r="A76" s="7">
        <v>74</v>
      </c>
      <c r="B76" s="7" t="s">
        <v>35</v>
      </c>
      <c r="C76" s="7" t="s">
        <v>36</v>
      </c>
      <c r="D76" s="7">
        <v>201919</v>
      </c>
      <c r="E76" s="7" t="str">
        <f>"张鑫"</f>
        <v>张鑫</v>
      </c>
      <c r="F76" s="7" t="str">
        <f>"20191903024"</f>
        <v>20191903024</v>
      </c>
      <c r="G76" s="7"/>
    </row>
    <row r="77" s="2" customFormat="1" customHeight="1" spans="1:7">
      <c r="A77" s="6">
        <v>75</v>
      </c>
      <c r="B77" s="7" t="s">
        <v>35</v>
      </c>
      <c r="C77" s="7" t="s">
        <v>36</v>
      </c>
      <c r="D77" s="7">
        <v>201919</v>
      </c>
      <c r="E77" s="7" t="str">
        <f>"刘云鹏"</f>
        <v>刘云鹏</v>
      </c>
      <c r="F77" s="7" t="str">
        <f>"20191903129"</f>
        <v>20191903129</v>
      </c>
      <c r="G77" s="7"/>
    </row>
    <row r="78" s="2" customFormat="1" customHeight="1" spans="1:7">
      <c r="A78" s="7">
        <v>76</v>
      </c>
      <c r="B78" s="7" t="s">
        <v>35</v>
      </c>
      <c r="C78" s="7" t="s">
        <v>36</v>
      </c>
      <c r="D78" s="7">
        <v>201919</v>
      </c>
      <c r="E78" s="7" t="str">
        <f>"胡浩然"</f>
        <v>胡浩然</v>
      </c>
      <c r="F78" s="7" t="str">
        <f>"20191903217"</f>
        <v>20191903217</v>
      </c>
      <c r="G78" s="7"/>
    </row>
    <row r="79" s="2" customFormat="1" customHeight="1" spans="1:7">
      <c r="A79" s="6">
        <v>77</v>
      </c>
      <c r="B79" s="7" t="s">
        <v>35</v>
      </c>
      <c r="C79" s="7" t="s">
        <v>36</v>
      </c>
      <c r="D79" s="7">
        <v>201919</v>
      </c>
      <c r="E79" s="7" t="str">
        <f>"张箫柯"</f>
        <v>张箫柯</v>
      </c>
      <c r="F79" s="7" t="str">
        <f>"20191903029"</f>
        <v>20191903029</v>
      </c>
      <c r="G79" s="7"/>
    </row>
    <row r="80" s="2" customFormat="1" customHeight="1" spans="1:7">
      <c r="A80" s="7">
        <v>78</v>
      </c>
      <c r="B80" s="7" t="s">
        <v>35</v>
      </c>
      <c r="C80" s="7" t="s">
        <v>36</v>
      </c>
      <c r="D80" s="7">
        <v>201919</v>
      </c>
      <c r="E80" s="7" t="str">
        <f>"王兴旋"</f>
        <v>王兴旋</v>
      </c>
      <c r="F80" s="7" t="str">
        <f>"20191903205"</f>
        <v>20191903205</v>
      </c>
      <c r="G80" s="7"/>
    </row>
    <row r="81" s="2" customFormat="1" customHeight="1" spans="1:7">
      <c r="A81" s="6">
        <v>79</v>
      </c>
      <c r="B81" s="7" t="s">
        <v>35</v>
      </c>
      <c r="C81" s="7" t="s">
        <v>36</v>
      </c>
      <c r="D81" s="7">
        <v>201919</v>
      </c>
      <c r="E81" s="7" t="str">
        <f>"顾成斌"</f>
        <v>顾成斌</v>
      </c>
      <c r="F81" s="7" t="str">
        <f>"20191903118"</f>
        <v>20191903118</v>
      </c>
      <c r="G81" s="7"/>
    </row>
    <row r="82" s="2" customFormat="1" customHeight="1" spans="1:7">
      <c r="A82" s="7">
        <v>80</v>
      </c>
      <c r="B82" s="7" t="s">
        <v>35</v>
      </c>
      <c r="C82" s="7" t="s">
        <v>37</v>
      </c>
      <c r="D82" s="7">
        <v>201920</v>
      </c>
      <c r="E82" s="7" t="str">
        <f>"李鑫"</f>
        <v>李鑫</v>
      </c>
      <c r="F82" s="7" t="str">
        <f>"20192002501"</f>
        <v>20192002501</v>
      </c>
      <c r="G82" s="7"/>
    </row>
    <row r="83" s="2" customFormat="1" customHeight="1" spans="1:7">
      <c r="A83" s="6">
        <v>81</v>
      </c>
      <c r="B83" s="7" t="s">
        <v>35</v>
      </c>
      <c r="C83" s="7" t="s">
        <v>37</v>
      </c>
      <c r="D83" s="7">
        <v>201920</v>
      </c>
      <c r="E83" s="7" t="str">
        <f>"李猛"</f>
        <v>李猛</v>
      </c>
      <c r="F83" s="7" t="str">
        <f>"20192002525"</f>
        <v>20192002525</v>
      </c>
      <c r="G83" s="7"/>
    </row>
    <row r="84" s="2" customFormat="1" customHeight="1" spans="1:7">
      <c r="A84" s="7">
        <v>82</v>
      </c>
      <c r="B84" s="7" t="s">
        <v>35</v>
      </c>
      <c r="C84" s="7" t="s">
        <v>38</v>
      </c>
      <c r="D84" s="7">
        <v>201921</v>
      </c>
      <c r="E84" s="7" t="str">
        <f>"管浩辰"</f>
        <v>管浩辰</v>
      </c>
      <c r="F84" s="7" t="str">
        <f>"20192103325"</f>
        <v>20192103325</v>
      </c>
      <c r="G84" s="7"/>
    </row>
    <row r="85" s="2" customFormat="1" customHeight="1" spans="1:7">
      <c r="A85" s="6">
        <v>83</v>
      </c>
      <c r="B85" s="7" t="s">
        <v>35</v>
      </c>
      <c r="C85" s="7" t="s">
        <v>38</v>
      </c>
      <c r="D85" s="7">
        <v>201921</v>
      </c>
      <c r="E85" s="7" t="str">
        <f>"齐鑫"</f>
        <v>齐鑫</v>
      </c>
      <c r="F85" s="7" t="str">
        <f>"20192103324"</f>
        <v>20192103324</v>
      </c>
      <c r="G85" s="7"/>
    </row>
    <row r="86" s="2" customFormat="1" customHeight="1" spans="1:7">
      <c r="A86" s="7">
        <v>84</v>
      </c>
      <c r="B86" s="7" t="s">
        <v>35</v>
      </c>
      <c r="C86" s="7" t="s">
        <v>38</v>
      </c>
      <c r="D86" s="7">
        <v>201921</v>
      </c>
      <c r="E86" s="7" t="str">
        <f>"付美琪"</f>
        <v>付美琪</v>
      </c>
      <c r="F86" s="7" t="str">
        <f>"20192102927"</f>
        <v>20192102927</v>
      </c>
      <c r="G86" s="7"/>
    </row>
    <row r="87" s="2" customFormat="1" customHeight="1" spans="1:7">
      <c r="A87" s="6">
        <v>85</v>
      </c>
      <c r="B87" s="7" t="s">
        <v>39</v>
      </c>
      <c r="C87" s="7" t="s">
        <v>22</v>
      </c>
      <c r="D87" s="7">
        <v>201922</v>
      </c>
      <c r="E87" s="7" t="str">
        <f>"葛玲玲"</f>
        <v>葛玲玲</v>
      </c>
      <c r="F87" s="7" t="str">
        <f>"20192201912"</f>
        <v>20192201912</v>
      </c>
      <c r="G87" s="7"/>
    </row>
    <row r="88" s="2" customFormat="1" customHeight="1" spans="1:7">
      <c r="A88" s="7">
        <v>86</v>
      </c>
      <c r="B88" s="7" t="s">
        <v>39</v>
      </c>
      <c r="C88" s="7" t="s">
        <v>22</v>
      </c>
      <c r="D88" s="7">
        <v>201922</v>
      </c>
      <c r="E88" s="7" t="str">
        <f>"熊运成"</f>
        <v>熊运成</v>
      </c>
      <c r="F88" s="7" t="str">
        <f>"20192201922"</f>
        <v>20192201922</v>
      </c>
      <c r="G88" s="7"/>
    </row>
    <row r="89" s="2" customFormat="1" customHeight="1" spans="1:7">
      <c r="A89" s="6">
        <v>87</v>
      </c>
      <c r="B89" s="9" t="s">
        <v>40</v>
      </c>
      <c r="C89" s="9" t="s">
        <v>41</v>
      </c>
      <c r="D89" s="7">
        <v>201923</v>
      </c>
      <c r="E89" s="7" t="str">
        <f>"牛春"</f>
        <v>牛春</v>
      </c>
      <c r="F89" s="7" t="str">
        <f>"20192302612"</f>
        <v>20192302612</v>
      </c>
      <c r="G89" s="7"/>
    </row>
    <row r="90" s="2" customFormat="1" customHeight="1" spans="1:7">
      <c r="A90" s="7">
        <v>88</v>
      </c>
      <c r="B90" s="9" t="s">
        <v>40</v>
      </c>
      <c r="C90" s="9" t="s">
        <v>41</v>
      </c>
      <c r="D90" s="7">
        <v>201923</v>
      </c>
      <c r="E90" s="7" t="str">
        <f>"康创蒙"</f>
        <v>康创蒙</v>
      </c>
      <c r="F90" s="7" t="str">
        <f>"20192302119"</f>
        <v>20192302119</v>
      </c>
      <c r="G90" s="7"/>
    </row>
    <row r="91" s="2" customFormat="1" customHeight="1" spans="1:7">
      <c r="A91" s="6">
        <v>89</v>
      </c>
      <c r="B91" s="9" t="s">
        <v>40</v>
      </c>
      <c r="C91" s="9" t="s">
        <v>41</v>
      </c>
      <c r="D91" s="7">
        <v>201923</v>
      </c>
      <c r="E91" s="7" t="str">
        <f>"刘璐"</f>
        <v>刘璐</v>
      </c>
      <c r="F91" s="7" t="str">
        <f>"20192302105"</f>
        <v>20192302105</v>
      </c>
      <c r="G91" s="7"/>
    </row>
    <row r="92" s="2" customFormat="1" customHeight="1" spans="1:7">
      <c r="A92" s="7">
        <v>90</v>
      </c>
      <c r="B92" s="9" t="s">
        <v>40</v>
      </c>
      <c r="C92" s="9" t="s">
        <v>42</v>
      </c>
      <c r="D92" s="7">
        <v>201924</v>
      </c>
      <c r="E92" s="7" t="str">
        <f>"郁成乾"</f>
        <v>郁成乾</v>
      </c>
      <c r="F92" s="7" t="str">
        <f>"20192402323"</f>
        <v>20192402323</v>
      </c>
      <c r="G92" s="7"/>
    </row>
    <row r="93" s="2" customFormat="1" customHeight="1" spans="1:7">
      <c r="A93" s="6">
        <v>91</v>
      </c>
      <c r="B93" s="9" t="s">
        <v>40</v>
      </c>
      <c r="C93" s="9" t="s">
        <v>42</v>
      </c>
      <c r="D93" s="7">
        <v>201924</v>
      </c>
      <c r="E93" s="7" t="str">
        <f>"代艳"</f>
        <v>代艳</v>
      </c>
      <c r="F93" s="7" t="str">
        <f>"20192402420"</f>
        <v>20192402420</v>
      </c>
      <c r="G93" s="7"/>
    </row>
    <row r="94" s="2" customFormat="1" customHeight="1" spans="1:7">
      <c r="A94" s="7">
        <v>92</v>
      </c>
      <c r="B94" s="9" t="s">
        <v>40</v>
      </c>
      <c r="C94" s="9" t="s">
        <v>42</v>
      </c>
      <c r="D94" s="7">
        <v>201924</v>
      </c>
      <c r="E94" s="7" t="str">
        <f>"董伟"</f>
        <v>董伟</v>
      </c>
      <c r="F94" s="7" t="str">
        <f>"20192402410"</f>
        <v>20192402410</v>
      </c>
      <c r="G94" s="7"/>
    </row>
    <row r="95" s="2" customFormat="1" customHeight="1" spans="1:7">
      <c r="A95" s="6">
        <v>93</v>
      </c>
      <c r="B95" s="9" t="s">
        <v>40</v>
      </c>
      <c r="C95" s="9" t="s">
        <v>42</v>
      </c>
      <c r="D95" s="7">
        <v>201924</v>
      </c>
      <c r="E95" s="7" t="str">
        <f>"胡紫鹏"</f>
        <v>胡紫鹏</v>
      </c>
      <c r="F95" s="7" t="str">
        <f>"20192402402"</f>
        <v>20192402402</v>
      </c>
      <c r="G95" s="7"/>
    </row>
    <row r="96" s="2" customFormat="1" customHeight="1" spans="1:7">
      <c r="A96" s="7">
        <v>94</v>
      </c>
      <c r="B96" s="9" t="s">
        <v>40</v>
      </c>
      <c r="C96" s="9" t="s">
        <v>42</v>
      </c>
      <c r="D96" s="7">
        <v>201924</v>
      </c>
      <c r="E96" s="7" t="str">
        <f>"刘辉"</f>
        <v>刘辉</v>
      </c>
      <c r="F96" s="7" t="str">
        <f>"20192402202"</f>
        <v>20192402202</v>
      </c>
      <c r="G96" s="7"/>
    </row>
    <row r="97" s="2" customFormat="1" customHeight="1" spans="1:7">
      <c r="A97" s="6">
        <v>95</v>
      </c>
      <c r="B97" s="9" t="s">
        <v>40</v>
      </c>
      <c r="C97" s="9" t="s">
        <v>42</v>
      </c>
      <c r="D97" s="7">
        <v>201924</v>
      </c>
      <c r="E97" s="7" t="str">
        <f>"王婷"</f>
        <v>王婷</v>
      </c>
      <c r="F97" s="7" t="str">
        <f>"20192402225"</f>
        <v>20192402225</v>
      </c>
      <c r="G97" s="7"/>
    </row>
    <row r="98" s="2" customFormat="1" customHeight="1" spans="1:7">
      <c r="A98" s="7">
        <v>96</v>
      </c>
      <c r="B98" s="9" t="s">
        <v>40</v>
      </c>
      <c r="C98" s="9" t="s">
        <v>42</v>
      </c>
      <c r="D98" s="7">
        <v>201924</v>
      </c>
      <c r="E98" s="7" t="str">
        <f>"李伟"</f>
        <v>李伟</v>
      </c>
      <c r="F98" s="7" t="str">
        <f>"20192402418"</f>
        <v>20192402418</v>
      </c>
      <c r="G98" s="7"/>
    </row>
    <row r="99" s="2" customFormat="1" customHeight="1" spans="1:7">
      <c r="A99" s="6">
        <v>97</v>
      </c>
      <c r="B99" s="9" t="s">
        <v>40</v>
      </c>
      <c r="C99" s="9" t="s">
        <v>42</v>
      </c>
      <c r="D99" s="7">
        <v>201924</v>
      </c>
      <c r="E99" s="7" t="str">
        <f>"邵婧婷"</f>
        <v>邵婧婷</v>
      </c>
      <c r="F99" s="7" t="str">
        <f>"20192402404"</f>
        <v>20192402404</v>
      </c>
      <c r="G99" s="7"/>
    </row>
    <row r="100" s="2" customFormat="1" customHeight="1" spans="1:7">
      <c r="A100" s="7">
        <v>98</v>
      </c>
      <c r="B100" s="9" t="s">
        <v>40</v>
      </c>
      <c r="C100" s="9" t="s">
        <v>42</v>
      </c>
      <c r="D100" s="7">
        <v>201924</v>
      </c>
      <c r="E100" s="7" t="str">
        <f>"孙小琮"</f>
        <v>孙小琮</v>
      </c>
      <c r="F100" s="7" t="str">
        <f>"20192402415"</f>
        <v>20192402415</v>
      </c>
      <c r="G100" s="7" t="s">
        <v>12</v>
      </c>
    </row>
    <row r="101" s="2" customFormat="1" customHeight="1" spans="1:7">
      <c r="A101" s="6">
        <v>99</v>
      </c>
      <c r="B101" s="9" t="s">
        <v>40</v>
      </c>
      <c r="C101" s="9" t="s">
        <v>42</v>
      </c>
      <c r="D101" s="7">
        <v>201924</v>
      </c>
      <c r="E101" s="7" t="str">
        <f>"邓乃润"</f>
        <v>邓乃润</v>
      </c>
      <c r="F101" s="7" t="str">
        <f>"20192402426"</f>
        <v>20192402426</v>
      </c>
      <c r="G101" s="7" t="s">
        <v>12</v>
      </c>
    </row>
    <row r="102" s="2" customFormat="1" customHeight="1" spans="1:7">
      <c r="A102" s="7">
        <v>100</v>
      </c>
      <c r="B102" s="9" t="s">
        <v>40</v>
      </c>
      <c r="C102" s="9" t="s">
        <v>42</v>
      </c>
      <c r="D102" s="7">
        <v>201924</v>
      </c>
      <c r="E102" s="8" t="str">
        <f>"单振翔"</f>
        <v>单振翔</v>
      </c>
      <c r="F102" s="7" t="str">
        <f>"20192402326"</f>
        <v>20192402326</v>
      </c>
      <c r="G102" s="7" t="s">
        <v>10</v>
      </c>
    </row>
    <row r="103" s="2" customFormat="1" customHeight="1" spans="1:7">
      <c r="A103" s="6">
        <v>101</v>
      </c>
      <c r="B103" s="9" t="s">
        <v>43</v>
      </c>
      <c r="C103" s="9" t="s">
        <v>44</v>
      </c>
      <c r="D103" s="7">
        <v>201925</v>
      </c>
      <c r="E103" s="7" t="str">
        <f>"沈迪迪"</f>
        <v>沈迪迪</v>
      </c>
      <c r="F103" s="7" t="str">
        <f>"20192502702"</f>
        <v>20192502702</v>
      </c>
      <c r="G103" s="7"/>
    </row>
    <row r="104" s="2" customFormat="1" customHeight="1" spans="1:7">
      <c r="A104" s="7">
        <v>102</v>
      </c>
      <c r="B104" s="9" t="s">
        <v>43</v>
      </c>
      <c r="C104" s="9" t="s">
        <v>44</v>
      </c>
      <c r="D104" s="7">
        <v>201925</v>
      </c>
      <c r="E104" s="7" t="str">
        <f>"于士光"</f>
        <v>于士光</v>
      </c>
      <c r="F104" s="7" t="str">
        <f>"20192502703"</f>
        <v>20192502703</v>
      </c>
      <c r="G104" s="7"/>
    </row>
    <row r="105" s="2" customFormat="1" customHeight="1" spans="1:7">
      <c r="A105" s="6">
        <v>103</v>
      </c>
      <c r="B105" s="9" t="s">
        <v>43</v>
      </c>
      <c r="C105" s="9" t="s">
        <v>44</v>
      </c>
      <c r="D105" s="7">
        <v>201925</v>
      </c>
      <c r="E105" s="7" t="str">
        <f>"秦子豪"</f>
        <v>秦子豪</v>
      </c>
      <c r="F105" s="7" t="str">
        <f>"20192502701"</f>
        <v>20192502701</v>
      </c>
      <c r="G105" s="7"/>
    </row>
    <row r="106" s="2" customFormat="1" customHeight="1" spans="1:7">
      <c r="A106" s="7">
        <v>104</v>
      </c>
      <c r="B106" s="9" t="s">
        <v>45</v>
      </c>
      <c r="C106" s="7" t="s">
        <v>22</v>
      </c>
      <c r="D106" s="7">
        <v>201926</v>
      </c>
      <c r="E106" s="7" t="str">
        <f>"丁二帅"</f>
        <v>丁二帅</v>
      </c>
      <c r="F106" s="7" t="str">
        <f>"20192602816"</f>
        <v>20192602816</v>
      </c>
      <c r="G106" s="7"/>
    </row>
    <row r="107" s="2" customFormat="1" customHeight="1" spans="1:7">
      <c r="A107" s="6">
        <v>105</v>
      </c>
      <c r="B107" s="9" t="s">
        <v>45</v>
      </c>
      <c r="C107" s="7" t="s">
        <v>22</v>
      </c>
      <c r="D107" s="7">
        <v>201926</v>
      </c>
      <c r="E107" s="7" t="str">
        <f>"楚箫"</f>
        <v>楚箫</v>
      </c>
      <c r="F107" s="7" t="str">
        <f>"20192602825"</f>
        <v>20192602825</v>
      </c>
      <c r="G107" s="7"/>
    </row>
    <row r="108" s="2" customFormat="1" customHeight="1" spans="1:7">
      <c r="A108" s="7">
        <v>106</v>
      </c>
      <c r="B108" s="9" t="s">
        <v>45</v>
      </c>
      <c r="C108" s="7" t="s">
        <v>22</v>
      </c>
      <c r="D108" s="7">
        <v>201926</v>
      </c>
      <c r="E108" s="7" t="str">
        <f>"汝雪雪"</f>
        <v>汝雪雪</v>
      </c>
      <c r="F108" s="7" t="str">
        <f>"20192602808"</f>
        <v>20192602808</v>
      </c>
      <c r="G108" s="7" t="s">
        <v>12</v>
      </c>
    </row>
    <row r="109" s="2" customFormat="1" customHeight="1" spans="1:7">
      <c r="A109" s="6">
        <v>107</v>
      </c>
      <c r="B109" s="7" t="s">
        <v>46</v>
      </c>
      <c r="C109" s="7" t="s">
        <v>22</v>
      </c>
      <c r="D109" s="7">
        <v>201927</v>
      </c>
      <c r="E109" s="7" t="str">
        <f>"韩雪迪"</f>
        <v>韩雪迪</v>
      </c>
      <c r="F109" s="7" t="str">
        <f>"20192702727"</f>
        <v>20192702727</v>
      </c>
      <c r="G109" s="7"/>
    </row>
    <row r="110" s="2" customFormat="1" customHeight="1" spans="1:7">
      <c r="A110" s="7">
        <v>108</v>
      </c>
      <c r="B110" s="7" t="s">
        <v>46</v>
      </c>
      <c r="C110" s="7" t="s">
        <v>22</v>
      </c>
      <c r="D110" s="7">
        <v>201927</v>
      </c>
      <c r="E110" s="7" t="str">
        <f>"胡蝶"</f>
        <v>胡蝶</v>
      </c>
      <c r="F110" s="7" t="str">
        <f>"20192702724"</f>
        <v>20192702724</v>
      </c>
      <c r="G110" s="7"/>
    </row>
  </sheetData>
  <mergeCells count="1">
    <mergeCell ref="A1:G1"/>
  </mergeCells>
  <pageMargins left="0.432638888888889" right="0.156944444444444" top="0.354166666666667" bottom="0.354330708661417" header="0.31496062992126" footer="0.3149606299212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白白</cp:lastModifiedBy>
  <dcterms:created xsi:type="dcterms:W3CDTF">2006-09-16T00:00:00Z</dcterms:created>
  <dcterms:modified xsi:type="dcterms:W3CDTF">2019-10-12T01:38:14Z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2052-11.1.0.9098</vt:lpwstr>
  </property>
</Properties>
</file>