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840" windowHeight="9555" firstSheet="2" activeTab="2"/>
  </bookViews>
  <sheets>
    <sheet name="疆内考试总成绩（10.24）" sheetId="5" r:id="rId1"/>
    <sheet name="疆内考试总成绩（10.24）计算" sheetId="6" r:id="rId2"/>
    <sheet name="考生总成绩" sheetId="8" r:id="rId3"/>
  </sheets>
  <externalReferences>
    <externalReference r:id="rId4"/>
  </externalReferences>
  <definedNames>
    <definedName name="_xlnm._FilterDatabase" localSheetId="2" hidden="1">考生总成绩!$A$3:$M$55</definedName>
    <definedName name="_xlnm.Print_Titles" localSheetId="0">'疆内考试总成绩（10.24）'!$2:$2</definedName>
    <definedName name="_xlnm.Print_Titles" localSheetId="1">'疆内考试总成绩（10.24）计算'!$2:$2</definedName>
    <definedName name="_xlnm.Print_Titles" localSheetId="2">考生总成绩!$3:$3</definedName>
  </definedNames>
  <calcPr calcId="125725"/>
</workbook>
</file>

<file path=xl/calcChain.xml><?xml version="1.0" encoding="utf-8"?>
<calcChain xmlns="http://schemas.openxmlformats.org/spreadsheetml/2006/main">
  <c r="J45" i="8"/>
  <c r="J55"/>
  <c r="J54"/>
  <c r="J53"/>
  <c r="J51"/>
  <c r="J52"/>
  <c r="J50"/>
  <c r="J48"/>
  <c r="J49"/>
  <c r="J47"/>
  <c r="J46"/>
  <c r="J42"/>
  <c r="J43"/>
  <c r="J44"/>
  <c r="J41"/>
  <c r="J39"/>
  <c r="J38"/>
  <c r="J40"/>
  <c r="J37"/>
  <c r="J35"/>
  <c r="J36"/>
  <c r="J34"/>
  <c r="J32"/>
  <c r="J33"/>
  <c r="J31"/>
  <c r="J30"/>
  <c r="J28"/>
  <c r="J29"/>
  <c r="J27"/>
  <c r="J26"/>
  <c r="J25"/>
  <c r="J24"/>
  <c r="J23"/>
  <c r="J22"/>
  <c r="J21"/>
  <c r="J20"/>
  <c r="J19"/>
  <c r="J18"/>
  <c r="J17"/>
  <c r="J16"/>
  <c r="J15"/>
  <c r="G14"/>
  <c r="J14" s="1"/>
  <c r="G13"/>
  <c r="J13" s="1"/>
  <c r="J11"/>
  <c r="J12"/>
  <c r="J10"/>
  <c r="J8"/>
  <c r="J9"/>
  <c r="J7"/>
  <c r="J6"/>
  <c r="J5"/>
  <c r="J4"/>
  <c r="N58" i="6"/>
  <c r="P58" s="1"/>
  <c r="N57"/>
  <c r="M58"/>
  <c r="M57"/>
  <c r="N56"/>
  <c r="N59"/>
  <c r="N60"/>
  <c r="P60" s="1"/>
  <c r="N61"/>
  <c r="N62"/>
  <c r="N63"/>
  <c r="N64"/>
  <c r="P64" s="1"/>
  <c r="N65"/>
  <c r="N66"/>
  <c r="N67"/>
  <c r="N68"/>
  <c r="P68" s="1"/>
  <c r="N69"/>
  <c r="M56"/>
  <c r="M59"/>
  <c r="M60"/>
  <c r="M61"/>
  <c r="P61" s="1"/>
  <c r="M62"/>
  <c r="P62" s="1"/>
  <c r="M63"/>
  <c r="M64"/>
  <c r="M65"/>
  <c r="P65" s="1"/>
  <c r="M66"/>
  <c r="P66" s="1"/>
  <c r="M67"/>
  <c r="M68"/>
  <c r="M69"/>
  <c r="P56"/>
  <c r="P59"/>
  <c r="P63"/>
  <c r="P67"/>
  <c r="P55"/>
  <c r="N55"/>
  <c r="M55"/>
  <c r="P51"/>
  <c r="P52"/>
  <c r="P53"/>
  <c r="P43"/>
  <c r="P44"/>
  <c r="P45"/>
  <c r="P46"/>
  <c r="P47"/>
  <c r="P48"/>
  <c r="P49"/>
  <c r="P50"/>
  <c r="P42"/>
  <c r="P25"/>
  <c r="P26"/>
  <c r="P27"/>
  <c r="P28"/>
  <c r="P29"/>
  <c r="P30"/>
  <c r="P31"/>
  <c r="P32"/>
  <c r="P33"/>
  <c r="P34"/>
  <c r="P35"/>
  <c r="P36"/>
  <c r="P37"/>
  <c r="P38"/>
  <c r="P39"/>
  <c r="P40"/>
  <c r="P41"/>
  <c r="P24"/>
  <c r="Q25"/>
  <c r="Q26"/>
  <c r="Q27"/>
  <c r="Q28"/>
  <c r="Q29"/>
  <c r="Q30"/>
  <c r="Q31"/>
  <c r="Q32"/>
  <c r="Q33"/>
  <c r="Q34"/>
  <c r="Q35"/>
  <c r="Q36"/>
  <c r="Q37"/>
  <c r="Q38"/>
  <c r="Q39"/>
  <c r="Q40"/>
  <c r="Q41"/>
  <c r="Q24"/>
  <c r="P4"/>
  <c r="P5"/>
  <c r="P6"/>
  <c r="P7"/>
  <c r="P8"/>
  <c r="P9"/>
  <c r="P10"/>
  <c r="P11"/>
  <c r="P12"/>
  <c r="P13"/>
  <c r="P16"/>
  <c r="P17"/>
  <c r="P18"/>
  <c r="P19"/>
  <c r="P20"/>
  <c r="P21"/>
  <c r="P22"/>
  <c r="P23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3"/>
  <c r="M4"/>
  <c r="M5"/>
  <c r="M6"/>
  <c r="M7"/>
  <c r="M8"/>
  <c r="M9"/>
  <c r="M10"/>
  <c r="M11"/>
  <c r="M12"/>
  <c r="M13"/>
  <c r="M14"/>
  <c r="P14" s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3"/>
  <c r="T68"/>
  <c r="T67"/>
  <c r="T66"/>
  <c r="T65"/>
  <c r="T63"/>
  <c r="T62"/>
  <c r="T61"/>
  <c r="T59"/>
  <c r="T58"/>
  <c r="T57"/>
  <c r="T53"/>
  <c r="T52"/>
  <c r="T51"/>
  <c r="T49"/>
  <c r="T48"/>
  <c r="T47"/>
  <c r="T46"/>
  <c r="T43"/>
  <c r="T41"/>
  <c r="T40"/>
  <c r="T38"/>
  <c r="T37"/>
  <c r="T36"/>
  <c r="T35"/>
  <c r="T34"/>
  <c r="T33"/>
  <c r="T32"/>
  <c r="T31"/>
  <c r="T30"/>
  <c r="T28"/>
  <c r="T27"/>
  <c r="T25"/>
  <c r="T24"/>
  <c r="T23"/>
  <c r="T22"/>
  <c r="T21"/>
  <c r="T20"/>
  <c r="T19"/>
  <c r="T18"/>
  <c r="T16"/>
  <c r="I15"/>
  <c r="T15" s="1"/>
  <c r="I14"/>
  <c r="T14" s="1"/>
  <c r="T13"/>
  <c r="T12"/>
  <c r="T10"/>
  <c r="T8"/>
  <c r="T7"/>
  <c r="T6"/>
  <c r="T5"/>
  <c r="T4"/>
  <c r="T3"/>
  <c r="M63" i="5"/>
  <c r="M65"/>
  <c r="M66"/>
  <c r="M67"/>
  <c r="M68"/>
  <c r="M61"/>
  <c r="M62"/>
  <c r="M59"/>
  <c r="M57"/>
  <c r="M46"/>
  <c r="M47"/>
  <c r="M48"/>
  <c r="M49"/>
  <c r="M51"/>
  <c r="M52"/>
  <c r="M53"/>
  <c r="M58"/>
  <c r="M43"/>
  <c r="M27"/>
  <c r="M28"/>
  <c r="M30"/>
  <c r="M31"/>
  <c r="M32"/>
  <c r="M33"/>
  <c r="M34"/>
  <c r="M35"/>
  <c r="M36"/>
  <c r="M37"/>
  <c r="M38"/>
  <c r="M40"/>
  <c r="M41"/>
  <c r="M25"/>
  <c r="M24"/>
  <c r="M12"/>
  <c r="M13"/>
  <c r="M14"/>
  <c r="M15"/>
  <c r="M16"/>
  <c r="M18"/>
  <c r="M19"/>
  <c r="M20"/>
  <c r="M21"/>
  <c r="M22"/>
  <c r="M23"/>
  <c r="M6"/>
  <c r="M7"/>
  <c r="M8"/>
  <c r="M10"/>
  <c r="M4"/>
  <c r="M5"/>
  <c r="M3"/>
  <c r="I15"/>
  <c r="I14"/>
  <c r="P69" i="6" l="1"/>
  <c r="P57"/>
  <c r="M15"/>
  <c r="P15" s="1"/>
</calcChain>
</file>

<file path=xl/sharedStrings.xml><?xml version="1.0" encoding="utf-8"?>
<sst xmlns="http://schemas.openxmlformats.org/spreadsheetml/2006/main" count="706" uniqueCount="119">
  <si>
    <t>序号</t>
  </si>
  <si>
    <t>单位名称</t>
  </si>
  <si>
    <t>岗位类别</t>
  </si>
  <si>
    <t>岗位代码</t>
  </si>
  <si>
    <t>招聘名额</t>
  </si>
  <si>
    <t>自治区草原总站</t>
  </si>
  <si>
    <t>专业技术岗位</t>
  </si>
  <si>
    <t>自治区卡拉麦里山有蹄类野生动物自然保护区管理中心</t>
  </si>
  <si>
    <t>新疆林业规划院</t>
    <phoneticPr fontId="1" type="noConversion"/>
  </si>
  <si>
    <t>新疆罗布泊野骆驼国家级自然保护区管理局</t>
    <phoneticPr fontId="1" type="noConversion"/>
  </si>
  <si>
    <t>新疆林业科学院</t>
    <phoneticPr fontId="1" type="noConversion"/>
  </si>
  <si>
    <t>自治区天山东部国有林管理局</t>
    <phoneticPr fontId="1" type="noConversion"/>
  </si>
  <si>
    <t>管理岗位</t>
    <phoneticPr fontId="1" type="noConversion"/>
  </si>
  <si>
    <t xml:space="preserve">
新疆林业学校</t>
    <phoneticPr fontId="1" type="noConversion"/>
  </si>
  <si>
    <t>自治区林业生态监测总站</t>
    <phoneticPr fontId="5" type="noConversion"/>
  </si>
  <si>
    <t>自治区蝗虫鼠害预测预报防治中心站</t>
    <phoneticPr fontId="1" type="noConversion"/>
  </si>
  <si>
    <t>姓名</t>
    <phoneticPr fontId="9" type="noConversion"/>
  </si>
  <si>
    <t>民族</t>
    <phoneticPr fontId="9" type="noConversion"/>
  </si>
  <si>
    <t>性别</t>
    <phoneticPr fontId="9" type="noConversion"/>
  </si>
  <si>
    <t>艾尔西丁·艾尔肯</t>
    <phoneticPr fontId="1" type="noConversion"/>
  </si>
  <si>
    <t>男</t>
    <phoneticPr fontId="1" type="noConversion"/>
  </si>
  <si>
    <t>维吾尔族</t>
    <phoneticPr fontId="1" type="noConversion"/>
  </si>
  <si>
    <t>尹欣悦</t>
    <phoneticPr fontId="1" type="noConversion"/>
  </si>
  <si>
    <t>女</t>
    <phoneticPr fontId="1" type="noConversion"/>
  </si>
  <si>
    <t>汉族</t>
    <phoneticPr fontId="1" type="noConversion"/>
  </si>
  <si>
    <t>吾力江·卡马力</t>
    <phoneticPr fontId="1" type="noConversion"/>
  </si>
  <si>
    <t>哈萨克族</t>
    <phoneticPr fontId="1" type="noConversion"/>
  </si>
  <si>
    <t>笔试
成绩</t>
    <phoneticPr fontId="9" type="noConversion"/>
  </si>
  <si>
    <t>备注</t>
    <phoneticPr fontId="9" type="noConversion"/>
  </si>
  <si>
    <t>徐艳萍</t>
    <phoneticPr fontId="1" type="noConversion"/>
  </si>
  <si>
    <t>阿依娜·木拉提</t>
    <phoneticPr fontId="1" type="noConversion"/>
  </si>
  <si>
    <t>布海丽齐·麦麦提</t>
    <phoneticPr fontId="1" type="noConversion"/>
  </si>
  <si>
    <t>高敬</t>
    <phoneticPr fontId="1" type="noConversion"/>
  </si>
  <si>
    <t>张婉茹</t>
    <phoneticPr fontId="1" type="noConversion"/>
  </si>
  <si>
    <t>张琪</t>
    <phoneticPr fontId="1" type="noConversion"/>
  </si>
  <si>
    <t>沙力瓦·拍依祖拉木</t>
    <phoneticPr fontId="1" type="noConversion"/>
  </si>
  <si>
    <t>李娜</t>
    <phoneticPr fontId="1" type="noConversion"/>
  </si>
  <si>
    <t>王飞雪</t>
    <phoneticPr fontId="1" type="noConversion"/>
  </si>
  <si>
    <t>王琦</t>
    <phoneticPr fontId="1" type="noConversion"/>
  </si>
  <si>
    <t>马雪莉</t>
    <phoneticPr fontId="1" type="noConversion"/>
  </si>
  <si>
    <t>回族</t>
    <phoneticPr fontId="1" type="noConversion"/>
  </si>
  <si>
    <t>丁俊杰</t>
    <phoneticPr fontId="1" type="noConversion"/>
  </si>
  <si>
    <t>阿不都拉·艾克拜尔</t>
    <phoneticPr fontId="1" type="noConversion"/>
  </si>
  <si>
    <t>李亚强</t>
    <phoneticPr fontId="1" type="noConversion"/>
  </si>
  <si>
    <t>刘梦婷</t>
    <phoneticPr fontId="1" type="noConversion"/>
  </si>
  <si>
    <t>杨光</t>
    <phoneticPr fontId="1" type="noConversion"/>
  </si>
  <si>
    <t>范少丽</t>
    <phoneticPr fontId="1" type="noConversion"/>
  </si>
  <si>
    <t>赵九阳</t>
    <phoneticPr fontId="1" type="noConversion"/>
  </si>
  <si>
    <t>胡又兮</t>
    <phoneticPr fontId="1" type="noConversion"/>
  </si>
  <si>
    <t>马佳文</t>
    <phoneticPr fontId="1" type="noConversion"/>
  </si>
  <si>
    <t>赵颖</t>
    <phoneticPr fontId="1" type="noConversion"/>
  </si>
  <si>
    <t>朱建梅</t>
    <phoneticPr fontId="1" type="noConversion"/>
  </si>
  <si>
    <t>王瑞</t>
    <phoneticPr fontId="1" type="noConversion"/>
  </si>
  <si>
    <t>朱容娴</t>
    <phoneticPr fontId="1" type="noConversion"/>
  </si>
  <si>
    <t>李瑶</t>
    <phoneticPr fontId="1" type="noConversion"/>
  </si>
  <si>
    <t>瑞扎·库尔曼别克</t>
    <phoneticPr fontId="1" type="noConversion"/>
  </si>
  <si>
    <t>排祖拉·排尔哈提</t>
    <phoneticPr fontId="1" type="noConversion"/>
  </si>
  <si>
    <t>蒲志宇</t>
    <phoneticPr fontId="1" type="noConversion"/>
  </si>
  <si>
    <t>宋念之</t>
    <phoneticPr fontId="1" type="noConversion"/>
  </si>
  <si>
    <t>骆悦</t>
    <phoneticPr fontId="1" type="noConversion"/>
  </si>
  <si>
    <t>赵西</t>
    <phoneticPr fontId="1" type="noConversion"/>
  </si>
  <si>
    <t>郭冬</t>
    <phoneticPr fontId="1" type="noConversion"/>
  </si>
  <si>
    <t>韩婧婷</t>
    <phoneticPr fontId="1" type="noConversion"/>
  </si>
  <si>
    <t>任希</t>
    <phoneticPr fontId="1" type="noConversion"/>
  </si>
  <si>
    <t>锡伯族</t>
    <phoneticPr fontId="1" type="noConversion"/>
  </si>
  <si>
    <t>侯亚丽</t>
    <phoneticPr fontId="1" type="noConversion"/>
  </si>
  <si>
    <t>古丽米拉·乌斯热汉</t>
    <phoneticPr fontId="1" type="noConversion"/>
  </si>
  <si>
    <t>蔡怡莹</t>
    <phoneticPr fontId="1" type="noConversion"/>
  </si>
  <si>
    <t>董晓宇</t>
    <phoneticPr fontId="1" type="noConversion"/>
  </si>
  <si>
    <t>马合沙提·努尔别克</t>
    <phoneticPr fontId="1" type="noConversion"/>
  </si>
  <si>
    <t>娜迪热·克尤木</t>
    <phoneticPr fontId="1" type="noConversion"/>
  </si>
  <si>
    <t>麦合木提·艾尼</t>
    <phoneticPr fontId="1" type="noConversion"/>
  </si>
  <si>
    <t>木斯它帕·买买提江</t>
    <phoneticPr fontId="1" type="noConversion"/>
  </si>
  <si>
    <t>阿迪力·阿布力孜</t>
    <phoneticPr fontId="1" type="noConversion"/>
  </si>
  <si>
    <t>努尔比亚·艾尔肯</t>
    <phoneticPr fontId="1" type="noConversion"/>
  </si>
  <si>
    <t>古丽巴哈尔·依斯拉木</t>
    <phoneticPr fontId="1" type="noConversion"/>
  </si>
  <si>
    <t>张月明</t>
    <phoneticPr fontId="1" type="noConversion"/>
  </si>
  <si>
    <t>王欣琪</t>
    <phoneticPr fontId="1" type="noConversion"/>
  </si>
  <si>
    <t>满族</t>
    <phoneticPr fontId="1" type="noConversion"/>
  </si>
  <si>
    <t>郭建文</t>
    <phoneticPr fontId="1" type="noConversion"/>
  </si>
  <si>
    <t>加娜·也里满</t>
    <phoneticPr fontId="1" type="noConversion"/>
  </si>
  <si>
    <t>朱弈锦</t>
    <phoneticPr fontId="1" type="noConversion"/>
  </si>
  <si>
    <t>马淑旖</t>
    <phoneticPr fontId="1" type="noConversion"/>
  </si>
  <si>
    <t>米娜尔·哈依热提</t>
    <phoneticPr fontId="1" type="noConversion"/>
  </si>
  <si>
    <t>李向东</t>
    <phoneticPr fontId="1" type="noConversion"/>
  </si>
  <si>
    <t>蒙古族</t>
    <phoneticPr fontId="1" type="noConversion"/>
  </si>
  <si>
    <t>米尔扎提江·包尔汗</t>
    <phoneticPr fontId="1" type="noConversion"/>
  </si>
  <si>
    <t>陈志峰</t>
    <phoneticPr fontId="1" type="noConversion"/>
  </si>
  <si>
    <t>樊晓鸥</t>
    <phoneticPr fontId="1" type="noConversion"/>
  </si>
  <si>
    <t>张雪萍</t>
    <phoneticPr fontId="1" type="noConversion"/>
  </si>
  <si>
    <t>蒲旭洁</t>
    <phoneticPr fontId="1" type="noConversion"/>
  </si>
  <si>
    <t>张红海</t>
    <phoneticPr fontId="1" type="noConversion"/>
  </si>
  <si>
    <t>吴悦琛</t>
    <phoneticPr fontId="1" type="noConversion"/>
  </si>
  <si>
    <t>哈西旦·保本</t>
    <phoneticPr fontId="1" type="noConversion"/>
  </si>
  <si>
    <t>吾尔开希·吾麦尔</t>
  </si>
  <si>
    <t>张梦楚</t>
    <phoneticPr fontId="1" type="noConversion"/>
  </si>
  <si>
    <t>王梦瑄</t>
    <phoneticPr fontId="1" type="noConversion"/>
  </si>
  <si>
    <t>面试
成绩</t>
    <phoneticPr fontId="9" type="noConversion"/>
  </si>
  <si>
    <t>试讲
成绩</t>
    <phoneticPr fontId="9" type="noConversion"/>
  </si>
  <si>
    <t>总成绩</t>
    <phoneticPr fontId="9" type="noConversion"/>
  </si>
  <si>
    <t>排名</t>
    <phoneticPr fontId="9" type="noConversion"/>
  </si>
  <si>
    <t>是否体检</t>
    <phoneticPr fontId="9" type="noConversion"/>
  </si>
  <si>
    <t>备注</t>
    <phoneticPr fontId="9" type="noConversion"/>
  </si>
  <si>
    <t>自治区林业和草原局所属事业单位2020年面向社会公开招聘考试总成绩</t>
    <phoneticPr fontId="1" type="noConversion"/>
  </si>
  <si>
    <t>弃权</t>
    <phoneticPr fontId="9" type="noConversion"/>
  </si>
  <si>
    <t>放弃</t>
    <phoneticPr fontId="9" type="noConversion"/>
  </si>
  <si>
    <t>总成绩换算</t>
    <phoneticPr fontId="9" type="noConversion"/>
  </si>
  <si>
    <t>笔试（40%）+ 面试（60%）</t>
    <phoneticPr fontId="9" type="noConversion"/>
  </si>
  <si>
    <t xml:space="preserve">  笔试 +（结构化 + 试讲 ）
（40%）+（ 60%   + 40%  ）*60</t>
    <phoneticPr fontId="9" type="noConversion"/>
  </si>
  <si>
    <t>笔试（50%）+ 面试（50%）</t>
    <phoneticPr fontId="9" type="noConversion"/>
  </si>
  <si>
    <t>该岗位空出</t>
    <phoneticPr fontId="9" type="noConversion"/>
  </si>
  <si>
    <t>面试未达到合格分数线（60分）</t>
    <phoneticPr fontId="9" type="noConversion"/>
  </si>
  <si>
    <t>笔试%</t>
    <phoneticPr fontId="9" type="noConversion"/>
  </si>
  <si>
    <t>面试%</t>
    <phoneticPr fontId="9" type="noConversion"/>
  </si>
  <si>
    <t>试讲%</t>
    <phoneticPr fontId="9" type="noConversion"/>
  </si>
  <si>
    <t>是否参加体检</t>
    <phoneticPr fontId="9" type="noConversion"/>
  </si>
  <si>
    <t>是</t>
    <phoneticPr fontId="9" type="noConversion"/>
  </si>
  <si>
    <t>自治区林业和草原局所属事业单位2020年面向社会公开招聘考试总成绩及
参加体检人员名单</t>
    <phoneticPr fontId="1" type="noConversion"/>
  </si>
  <si>
    <t>附件1：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</si>
</sst>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3"/>
      <color theme="1"/>
      <name val="宋体"/>
      <family val="3"/>
      <charset val="134"/>
      <scheme val="minor"/>
    </font>
    <font>
      <sz val="13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2" borderId="6" xfId="0" applyFill="1" applyBorder="1">
      <alignment vertical="center"/>
    </xf>
    <xf numFmtId="0" fontId="3" fillId="2" borderId="8" xfId="0" applyFont="1" applyFill="1" applyBorder="1">
      <alignment vertical="center"/>
    </xf>
    <xf numFmtId="0" fontId="0" fillId="2" borderId="9" xfId="0" applyFill="1" applyBorder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76" fontId="11" fillId="2" borderId="16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76" fontId="11" fillId="2" borderId="24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6" fontId="11" fillId="2" borderId="22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177" fontId="10" fillId="0" borderId="24" xfId="0" applyNumberFormat="1" applyFont="1" applyFill="1" applyBorder="1" applyAlignment="1">
      <alignment horizontal="center" vertical="center" wrapText="1"/>
    </xf>
    <xf numFmtId="177" fontId="12" fillId="4" borderId="24" xfId="0" applyNumberFormat="1" applyFont="1" applyFill="1" applyBorder="1" applyAlignment="1">
      <alignment horizontal="center" vertical="center" wrapText="1"/>
    </xf>
    <xf numFmtId="177" fontId="12" fillId="0" borderId="24" xfId="0" applyNumberFormat="1" applyFont="1" applyFill="1" applyBorder="1" applyAlignment="1">
      <alignment horizontal="center" vertical="center" wrapText="1"/>
    </xf>
    <xf numFmtId="177" fontId="12" fillId="0" borderId="30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10" fillId="6" borderId="1" xfId="0" applyNumberFormat="1" applyFont="1" applyFill="1" applyBorder="1" applyAlignment="1">
      <alignment horizontal="center" vertical="center" wrapText="1"/>
    </xf>
    <xf numFmtId="177" fontId="11" fillId="0" borderId="30" xfId="0" applyNumberFormat="1" applyFont="1" applyFill="1" applyBorder="1" applyAlignment="1">
      <alignment horizontal="center" vertical="center" wrapText="1"/>
    </xf>
    <xf numFmtId="177" fontId="10" fillId="0" borderId="30" xfId="0" applyNumberFormat="1" applyFont="1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vertical="center" wrapText="1"/>
    </xf>
    <xf numFmtId="177" fontId="10" fillId="0" borderId="22" xfId="0" applyNumberFormat="1" applyFont="1" applyFill="1" applyBorder="1" applyAlignment="1">
      <alignment horizontal="center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7" fontId="13" fillId="5" borderId="1" xfId="0" applyNumberFormat="1" applyFont="1" applyFill="1" applyBorder="1" applyAlignment="1">
      <alignment horizontal="center" vertical="center" wrapText="1"/>
    </xf>
    <xf numFmtId="176" fontId="14" fillId="7" borderId="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vertical="center" wrapText="1"/>
    </xf>
    <xf numFmtId="177" fontId="15" fillId="4" borderId="1" xfId="0" applyNumberFormat="1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</cellXfs>
  <cellStyles count="37">
    <cellStyle name="常规" xfId="0" builtinId="0"/>
    <cellStyle name="常规 10" xfId="12"/>
    <cellStyle name="常规 11" xfId="31"/>
    <cellStyle name="常规 12" xfId="26"/>
    <cellStyle name="常规 13" xfId="34"/>
    <cellStyle name="常规 14" xfId="35"/>
    <cellStyle name="常规 15" xfId="19"/>
    <cellStyle name="常规 16" xfId="10"/>
    <cellStyle name="常规 17" xfId="15"/>
    <cellStyle name="常规 18" xfId="21"/>
    <cellStyle name="常规 19" xfId="16"/>
    <cellStyle name="常规 2" xfId="13"/>
    <cellStyle name="常规 20" xfId="18"/>
    <cellStyle name="常规 21" xfId="9"/>
    <cellStyle name="常规 22" xfId="14"/>
    <cellStyle name="常规 23" xfId="22"/>
    <cellStyle name="常规 24" xfId="17"/>
    <cellStyle name="常规 25" xfId="29"/>
    <cellStyle name="常规 26" xfId="5"/>
    <cellStyle name="常规 27" xfId="7"/>
    <cellStyle name="常规 28" xfId="25"/>
    <cellStyle name="常规 29" xfId="30"/>
    <cellStyle name="常规 31" xfId="6"/>
    <cellStyle name="常规 32" xfId="8"/>
    <cellStyle name="常规 33" xfId="24"/>
    <cellStyle name="常规 35" xfId="3"/>
    <cellStyle name="常规 36" xfId="36"/>
    <cellStyle name="常规 37" xfId="33"/>
    <cellStyle name="常规 38" xfId="11"/>
    <cellStyle name="常规 39" xfId="1"/>
    <cellStyle name="常规 4" xfId="20"/>
    <cellStyle name="常规 40" xfId="2"/>
    <cellStyle name="常规 5" xfId="23"/>
    <cellStyle name="常规 6" xfId="4"/>
    <cellStyle name="常规 7" xfId="32"/>
    <cellStyle name="常规 8" xfId="28"/>
    <cellStyle name="常规 9" xfId="27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21152;&#36164;&#26684;&#23457;&#26597;&#32771;&#29983;&#65288;&#30005;&#3580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话通知"/>
      <sheetName val="电话通知 (2)"/>
      <sheetName val="电话通知 (3)"/>
      <sheetName val="电话通知 (4)"/>
      <sheetName val="电话通知 (5)"/>
    </sheetNames>
    <sheetDataSet>
      <sheetData sheetId="0">
        <row r="13">
          <cell r="J13">
            <v>81.53</v>
          </cell>
        </row>
        <row r="14">
          <cell r="J14">
            <v>67.760000000000005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opLeftCell="A63" zoomScale="70" zoomScaleNormal="70" workbookViewId="0">
      <selection activeCell="L81" sqref="L81"/>
    </sheetView>
  </sheetViews>
  <sheetFormatPr defaultColWidth="9" defaultRowHeight="13.5"/>
  <cols>
    <col min="1" max="1" width="5.625" style="1" customWidth="1"/>
    <col min="2" max="2" width="9.625" style="1" customWidth="1"/>
    <col min="3" max="3" width="11.5" style="1" customWidth="1"/>
    <col min="4" max="5" width="6.5" style="1" customWidth="1"/>
    <col min="6" max="6" width="19.375" style="1" customWidth="1"/>
    <col min="7" max="8" width="8.125" style="1" customWidth="1"/>
    <col min="9" max="11" width="9.125" style="1" customWidth="1"/>
    <col min="12" max="12" width="26.875" style="1" customWidth="1"/>
    <col min="13" max="13" width="21.25" style="32" customWidth="1"/>
    <col min="14" max="14" width="9" style="18"/>
    <col min="15" max="16384" width="9" style="2"/>
  </cols>
  <sheetData>
    <row r="1" spans="1:16" ht="54" customHeight="1" thickBot="1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8.25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16</v>
      </c>
      <c r="G2" s="15" t="s">
        <v>18</v>
      </c>
      <c r="H2" s="15" t="s">
        <v>17</v>
      </c>
      <c r="I2" s="15" t="s">
        <v>27</v>
      </c>
      <c r="J2" s="15" t="s">
        <v>97</v>
      </c>
      <c r="K2" s="16" t="s">
        <v>98</v>
      </c>
      <c r="L2" s="16" t="s">
        <v>106</v>
      </c>
      <c r="M2" s="31" t="s">
        <v>99</v>
      </c>
      <c r="N2" s="15" t="s">
        <v>100</v>
      </c>
      <c r="O2" s="15" t="s">
        <v>101</v>
      </c>
      <c r="P2" s="17" t="s">
        <v>102</v>
      </c>
    </row>
    <row r="3" spans="1:16" ht="59.25" customHeight="1">
      <c r="A3" s="129">
        <v>1</v>
      </c>
      <c r="B3" s="132" t="s">
        <v>15</v>
      </c>
      <c r="C3" s="132" t="s">
        <v>6</v>
      </c>
      <c r="D3" s="132">
        <v>2002</v>
      </c>
      <c r="E3" s="132">
        <v>1</v>
      </c>
      <c r="F3" s="8" t="s">
        <v>19</v>
      </c>
      <c r="G3" s="8" t="s">
        <v>20</v>
      </c>
      <c r="H3" s="8" t="s">
        <v>21</v>
      </c>
      <c r="I3" s="52">
        <v>81.34</v>
      </c>
      <c r="J3" s="52">
        <v>80.2</v>
      </c>
      <c r="K3" s="53"/>
      <c r="L3" s="122" t="s">
        <v>107</v>
      </c>
      <c r="M3" s="39">
        <f>I3*40%+J3*60%</f>
        <v>80.656000000000006</v>
      </c>
      <c r="N3" s="40">
        <v>1</v>
      </c>
      <c r="O3" s="23"/>
      <c r="P3" s="24"/>
    </row>
    <row r="4" spans="1:16" ht="59.25" customHeight="1">
      <c r="A4" s="130"/>
      <c r="B4" s="126"/>
      <c r="C4" s="126"/>
      <c r="D4" s="126"/>
      <c r="E4" s="126"/>
      <c r="F4" s="9" t="s">
        <v>22</v>
      </c>
      <c r="G4" s="9" t="s">
        <v>23</v>
      </c>
      <c r="H4" s="9" t="s">
        <v>24</v>
      </c>
      <c r="I4" s="54">
        <v>79.19</v>
      </c>
      <c r="J4" s="54">
        <v>74.2</v>
      </c>
      <c r="K4" s="55"/>
      <c r="L4" s="125"/>
      <c r="M4" s="41">
        <f t="shared" ref="M4:M23" si="0">I4*40%+J4*60%</f>
        <v>76.195999999999998</v>
      </c>
      <c r="N4" s="42">
        <v>2</v>
      </c>
      <c r="O4" s="20"/>
      <c r="P4" s="25"/>
    </row>
    <row r="5" spans="1:16" ht="59.25" customHeight="1" thickBot="1">
      <c r="A5" s="131"/>
      <c r="B5" s="127"/>
      <c r="C5" s="127"/>
      <c r="D5" s="127"/>
      <c r="E5" s="127"/>
      <c r="F5" s="10" t="s">
        <v>25</v>
      </c>
      <c r="G5" s="10" t="s">
        <v>23</v>
      </c>
      <c r="H5" s="10" t="s">
        <v>26</v>
      </c>
      <c r="I5" s="56">
        <v>78.72</v>
      </c>
      <c r="J5" s="56">
        <v>74.400000000000006</v>
      </c>
      <c r="K5" s="57"/>
      <c r="L5" s="128"/>
      <c r="M5" s="48">
        <f t="shared" si="0"/>
        <v>76.128</v>
      </c>
      <c r="N5" s="43">
        <v>3</v>
      </c>
      <c r="O5" s="26"/>
      <c r="P5" s="27"/>
    </row>
    <row r="6" spans="1:16" ht="59.25" customHeight="1">
      <c r="A6" s="129">
        <v>2</v>
      </c>
      <c r="B6" s="132" t="s">
        <v>7</v>
      </c>
      <c r="C6" s="132" t="s">
        <v>6</v>
      </c>
      <c r="D6" s="132">
        <v>2004</v>
      </c>
      <c r="E6" s="132">
        <v>1</v>
      </c>
      <c r="F6" s="8" t="s">
        <v>29</v>
      </c>
      <c r="G6" s="8" t="s">
        <v>23</v>
      </c>
      <c r="H6" s="8" t="s">
        <v>24</v>
      </c>
      <c r="I6" s="52">
        <v>87.98</v>
      </c>
      <c r="J6" s="52">
        <v>72.599999999999994</v>
      </c>
      <c r="K6" s="53"/>
      <c r="L6" s="122" t="s">
        <v>107</v>
      </c>
      <c r="M6" s="39">
        <f t="shared" si="0"/>
        <v>78.751999999999995</v>
      </c>
      <c r="N6" s="40">
        <v>1</v>
      </c>
      <c r="O6" s="23"/>
      <c r="P6" s="24"/>
    </row>
    <row r="7" spans="1:16" ht="59.25" customHeight="1">
      <c r="A7" s="130"/>
      <c r="B7" s="126"/>
      <c r="C7" s="126"/>
      <c r="D7" s="126"/>
      <c r="E7" s="126"/>
      <c r="F7" s="9" t="s">
        <v>30</v>
      </c>
      <c r="G7" s="9" t="s">
        <v>23</v>
      </c>
      <c r="H7" s="9" t="s">
        <v>26</v>
      </c>
      <c r="I7" s="54">
        <v>82.42</v>
      </c>
      <c r="J7" s="54">
        <v>70.599999999999994</v>
      </c>
      <c r="K7" s="55"/>
      <c r="L7" s="125"/>
      <c r="M7" s="41">
        <f t="shared" si="0"/>
        <v>75.328000000000003</v>
      </c>
      <c r="N7" s="42">
        <v>3</v>
      </c>
      <c r="O7" s="20"/>
      <c r="P7" s="25"/>
    </row>
    <row r="8" spans="1:16" ht="59.25" customHeight="1">
      <c r="A8" s="130"/>
      <c r="B8" s="126"/>
      <c r="C8" s="126"/>
      <c r="D8" s="126"/>
      <c r="E8" s="126"/>
      <c r="F8" s="9" t="s">
        <v>31</v>
      </c>
      <c r="G8" s="9" t="s">
        <v>23</v>
      </c>
      <c r="H8" s="9" t="s">
        <v>21</v>
      </c>
      <c r="I8" s="54">
        <v>79.28</v>
      </c>
      <c r="J8" s="54">
        <v>77.2</v>
      </c>
      <c r="K8" s="55"/>
      <c r="L8" s="123"/>
      <c r="M8" s="44">
        <f t="shared" si="0"/>
        <v>78.032000000000011</v>
      </c>
      <c r="N8" s="42">
        <v>2</v>
      </c>
      <c r="O8" s="20"/>
      <c r="P8" s="25"/>
    </row>
    <row r="9" spans="1:16" ht="59.25" customHeight="1">
      <c r="A9" s="130"/>
      <c r="B9" s="126"/>
      <c r="C9" s="126" t="s">
        <v>6</v>
      </c>
      <c r="D9" s="126">
        <v>2005</v>
      </c>
      <c r="E9" s="126">
        <v>1</v>
      </c>
      <c r="F9" s="6" t="s">
        <v>32</v>
      </c>
      <c r="G9" s="6" t="s">
        <v>23</v>
      </c>
      <c r="H9" s="6" t="s">
        <v>24</v>
      </c>
      <c r="I9" s="38">
        <v>82.26</v>
      </c>
      <c r="J9" s="38" t="s">
        <v>104</v>
      </c>
      <c r="K9" s="58"/>
      <c r="L9" s="124" t="s">
        <v>107</v>
      </c>
      <c r="M9" s="45"/>
      <c r="N9" s="46"/>
      <c r="O9" s="21"/>
      <c r="P9" s="28"/>
    </row>
    <row r="10" spans="1:16" ht="59.25" customHeight="1">
      <c r="A10" s="130"/>
      <c r="B10" s="126"/>
      <c r="C10" s="126"/>
      <c r="D10" s="126"/>
      <c r="E10" s="126"/>
      <c r="F10" s="9" t="s">
        <v>33</v>
      </c>
      <c r="G10" s="9" t="s">
        <v>23</v>
      </c>
      <c r="H10" s="9" t="s">
        <v>24</v>
      </c>
      <c r="I10" s="54">
        <v>78.77</v>
      </c>
      <c r="J10" s="54">
        <v>78.400000000000006</v>
      </c>
      <c r="K10" s="55"/>
      <c r="L10" s="125"/>
      <c r="M10" s="41">
        <f t="shared" si="0"/>
        <v>78.548000000000002</v>
      </c>
      <c r="N10" s="42">
        <v>1</v>
      </c>
      <c r="O10" s="20"/>
      <c r="P10" s="25"/>
    </row>
    <row r="11" spans="1:16" ht="59.25" customHeight="1" thickBot="1">
      <c r="A11" s="131"/>
      <c r="B11" s="127"/>
      <c r="C11" s="127"/>
      <c r="D11" s="127"/>
      <c r="E11" s="127"/>
      <c r="F11" s="7" t="s">
        <v>34</v>
      </c>
      <c r="G11" s="7" t="s">
        <v>20</v>
      </c>
      <c r="H11" s="7" t="s">
        <v>24</v>
      </c>
      <c r="I11" s="65">
        <v>56.27</v>
      </c>
      <c r="J11" s="65" t="s">
        <v>104</v>
      </c>
      <c r="K11" s="69"/>
      <c r="L11" s="128"/>
      <c r="M11" s="70"/>
      <c r="N11" s="51"/>
      <c r="O11" s="29"/>
      <c r="P11" s="30"/>
    </row>
    <row r="12" spans="1:16" ht="59.25" customHeight="1">
      <c r="A12" s="129">
        <v>3</v>
      </c>
      <c r="B12" s="132" t="s">
        <v>14</v>
      </c>
      <c r="C12" s="132" t="s">
        <v>6</v>
      </c>
      <c r="D12" s="132">
        <v>2006</v>
      </c>
      <c r="E12" s="132">
        <v>1</v>
      </c>
      <c r="F12" s="8" t="s">
        <v>35</v>
      </c>
      <c r="G12" s="8" t="s">
        <v>23</v>
      </c>
      <c r="H12" s="8" t="s">
        <v>21</v>
      </c>
      <c r="I12" s="52">
        <v>84.05</v>
      </c>
      <c r="J12" s="52">
        <v>76.400000000000006</v>
      </c>
      <c r="K12" s="53"/>
      <c r="L12" s="122" t="s">
        <v>107</v>
      </c>
      <c r="M12" s="47">
        <f t="shared" si="0"/>
        <v>79.460000000000008</v>
      </c>
      <c r="N12" s="40">
        <v>2</v>
      </c>
      <c r="O12" s="23"/>
      <c r="P12" s="24"/>
    </row>
    <row r="13" spans="1:16" ht="59.25" customHeight="1" thickBot="1">
      <c r="A13" s="131"/>
      <c r="B13" s="127"/>
      <c r="C13" s="127"/>
      <c r="D13" s="127"/>
      <c r="E13" s="127"/>
      <c r="F13" s="10" t="s">
        <v>36</v>
      </c>
      <c r="G13" s="10" t="s">
        <v>23</v>
      </c>
      <c r="H13" s="10" t="s">
        <v>24</v>
      </c>
      <c r="I13" s="56">
        <v>83.34</v>
      </c>
      <c r="J13" s="56">
        <v>81.400000000000006</v>
      </c>
      <c r="K13" s="59"/>
      <c r="L13" s="128"/>
      <c r="M13" s="48">
        <f t="shared" si="0"/>
        <v>82.176000000000016</v>
      </c>
      <c r="N13" s="43">
        <v>1</v>
      </c>
      <c r="O13" s="26"/>
      <c r="P13" s="27"/>
    </row>
    <row r="14" spans="1:16" ht="72" customHeight="1">
      <c r="A14" s="129">
        <v>4</v>
      </c>
      <c r="B14" s="132" t="s">
        <v>10</v>
      </c>
      <c r="C14" s="132" t="s">
        <v>6</v>
      </c>
      <c r="D14" s="132">
        <v>2007</v>
      </c>
      <c r="E14" s="132">
        <v>1</v>
      </c>
      <c r="F14" s="8" t="s">
        <v>37</v>
      </c>
      <c r="G14" s="8" t="s">
        <v>23</v>
      </c>
      <c r="H14" s="8" t="s">
        <v>24</v>
      </c>
      <c r="I14" s="52">
        <f>[1]电话通知!J13</f>
        <v>81.53</v>
      </c>
      <c r="J14" s="52">
        <v>73.599999999999994</v>
      </c>
      <c r="K14" s="53"/>
      <c r="L14" s="122" t="s">
        <v>107</v>
      </c>
      <c r="M14" s="39">
        <f t="shared" si="0"/>
        <v>76.771999999999991</v>
      </c>
      <c r="N14" s="40">
        <v>1</v>
      </c>
      <c r="O14" s="23"/>
      <c r="P14" s="24"/>
    </row>
    <row r="15" spans="1:16" ht="72" customHeight="1">
      <c r="A15" s="130"/>
      <c r="B15" s="126"/>
      <c r="C15" s="126"/>
      <c r="D15" s="126"/>
      <c r="E15" s="126"/>
      <c r="F15" s="9" t="s">
        <v>38</v>
      </c>
      <c r="G15" s="9" t="s">
        <v>23</v>
      </c>
      <c r="H15" s="9" t="s">
        <v>24</v>
      </c>
      <c r="I15" s="54">
        <f>[1]电话通知!J14</f>
        <v>67.760000000000005</v>
      </c>
      <c r="J15" s="54">
        <v>76.2</v>
      </c>
      <c r="K15" s="55"/>
      <c r="L15" s="123"/>
      <c r="M15" s="41">
        <f t="shared" si="0"/>
        <v>72.823999999999998</v>
      </c>
      <c r="N15" s="42">
        <v>2</v>
      </c>
      <c r="O15" s="20"/>
      <c r="P15" s="25"/>
    </row>
    <row r="16" spans="1:16" ht="72" customHeight="1">
      <c r="A16" s="130"/>
      <c r="B16" s="126"/>
      <c r="C16" s="9" t="s">
        <v>6</v>
      </c>
      <c r="D16" s="9">
        <v>2008</v>
      </c>
      <c r="E16" s="9">
        <v>1</v>
      </c>
      <c r="F16" s="9" t="s">
        <v>39</v>
      </c>
      <c r="G16" s="9" t="s">
        <v>23</v>
      </c>
      <c r="H16" s="9" t="s">
        <v>40</v>
      </c>
      <c r="I16" s="54">
        <v>76.09</v>
      </c>
      <c r="J16" s="54">
        <v>76</v>
      </c>
      <c r="K16" s="55"/>
      <c r="L16" s="19" t="s">
        <v>107</v>
      </c>
      <c r="M16" s="44">
        <f t="shared" si="0"/>
        <v>76.036000000000001</v>
      </c>
      <c r="N16" s="42">
        <v>1</v>
      </c>
      <c r="O16" s="20"/>
      <c r="P16" s="25"/>
    </row>
    <row r="17" spans="1:16" ht="72" customHeight="1">
      <c r="A17" s="130"/>
      <c r="B17" s="126"/>
      <c r="C17" s="126" t="s">
        <v>6</v>
      </c>
      <c r="D17" s="126">
        <v>2009</v>
      </c>
      <c r="E17" s="126">
        <v>1</v>
      </c>
      <c r="F17" s="6" t="s">
        <v>41</v>
      </c>
      <c r="G17" s="6" t="s">
        <v>20</v>
      </c>
      <c r="H17" s="6" t="s">
        <v>24</v>
      </c>
      <c r="I17" s="38">
        <v>83.69</v>
      </c>
      <c r="J17" s="38" t="s">
        <v>104</v>
      </c>
      <c r="K17" s="58"/>
      <c r="L17" s="124" t="s">
        <v>107</v>
      </c>
      <c r="M17" s="45"/>
      <c r="N17" s="46"/>
      <c r="O17" s="21"/>
      <c r="P17" s="28"/>
    </row>
    <row r="18" spans="1:16" ht="72" customHeight="1">
      <c r="A18" s="130"/>
      <c r="B18" s="126"/>
      <c r="C18" s="126"/>
      <c r="D18" s="126"/>
      <c r="E18" s="126"/>
      <c r="F18" s="9" t="s">
        <v>42</v>
      </c>
      <c r="G18" s="9" t="s">
        <v>20</v>
      </c>
      <c r="H18" s="9" t="s">
        <v>21</v>
      </c>
      <c r="I18" s="54">
        <v>74.959999999999994</v>
      </c>
      <c r="J18" s="54">
        <v>81</v>
      </c>
      <c r="K18" s="55"/>
      <c r="L18" s="123"/>
      <c r="M18" s="44">
        <f t="shared" si="0"/>
        <v>78.584000000000003</v>
      </c>
      <c r="N18" s="42">
        <v>1</v>
      </c>
      <c r="O18" s="20"/>
      <c r="P18" s="25"/>
    </row>
    <row r="19" spans="1:16" ht="72" customHeight="1">
      <c r="A19" s="130"/>
      <c r="B19" s="126"/>
      <c r="C19" s="126" t="s">
        <v>6</v>
      </c>
      <c r="D19" s="126">
        <v>2011</v>
      </c>
      <c r="E19" s="126">
        <v>1</v>
      </c>
      <c r="F19" s="9" t="s">
        <v>43</v>
      </c>
      <c r="G19" s="9" t="s">
        <v>20</v>
      </c>
      <c r="H19" s="9" t="s">
        <v>24</v>
      </c>
      <c r="I19" s="54">
        <v>83.52</v>
      </c>
      <c r="J19" s="54">
        <v>81</v>
      </c>
      <c r="K19" s="55"/>
      <c r="L19" s="124" t="s">
        <v>107</v>
      </c>
      <c r="M19" s="41">
        <f t="shared" si="0"/>
        <v>82.00800000000001</v>
      </c>
      <c r="N19" s="42">
        <v>1</v>
      </c>
      <c r="O19" s="20"/>
      <c r="P19" s="25"/>
    </row>
    <row r="20" spans="1:16" ht="72" customHeight="1">
      <c r="A20" s="130"/>
      <c r="B20" s="126"/>
      <c r="C20" s="126"/>
      <c r="D20" s="126"/>
      <c r="E20" s="126"/>
      <c r="F20" s="9" t="s">
        <v>44</v>
      </c>
      <c r="G20" s="9" t="s">
        <v>23</v>
      </c>
      <c r="H20" s="9" t="s">
        <v>24</v>
      </c>
      <c r="I20" s="54">
        <v>80.209999999999994</v>
      </c>
      <c r="J20" s="54">
        <v>76.8</v>
      </c>
      <c r="K20" s="55"/>
      <c r="L20" s="125"/>
      <c r="M20" s="41">
        <f t="shared" si="0"/>
        <v>78.163999999999987</v>
      </c>
      <c r="N20" s="42">
        <v>2</v>
      </c>
      <c r="O20" s="20"/>
      <c r="P20" s="25"/>
    </row>
    <row r="21" spans="1:16" ht="72" customHeight="1">
      <c r="A21" s="130"/>
      <c r="B21" s="126"/>
      <c r="C21" s="126"/>
      <c r="D21" s="126"/>
      <c r="E21" s="126"/>
      <c r="F21" s="9" t="s">
        <v>45</v>
      </c>
      <c r="G21" s="9" t="s">
        <v>23</v>
      </c>
      <c r="H21" s="9" t="s">
        <v>24</v>
      </c>
      <c r="I21" s="54">
        <v>78.260000000000005</v>
      </c>
      <c r="J21" s="54">
        <v>68.400000000000006</v>
      </c>
      <c r="K21" s="55"/>
      <c r="L21" s="123"/>
      <c r="M21" s="41">
        <f t="shared" si="0"/>
        <v>72.343999999999994</v>
      </c>
      <c r="N21" s="42">
        <v>3</v>
      </c>
      <c r="O21" s="20"/>
      <c r="P21" s="25"/>
    </row>
    <row r="22" spans="1:16" ht="72" customHeight="1">
      <c r="A22" s="130"/>
      <c r="B22" s="126"/>
      <c r="C22" s="126" t="s">
        <v>6</v>
      </c>
      <c r="D22" s="126">
        <v>2012</v>
      </c>
      <c r="E22" s="126">
        <v>1</v>
      </c>
      <c r="F22" s="9" t="s">
        <v>46</v>
      </c>
      <c r="G22" s="9" t="s">
        <v>23</v>
      </c>
      <c r="H22" s="9" t="s">
        <v>24</v>
      </c>
      <c r="I22" s="54">
        <v>94.81</v>
      </c>
      <c r="J22" s="54">
        <v>79.8</v>
      </c>
      <c r="K22" s="55"/>
      <c r="L22" s="124" t="s">
        <v>107</v>
      </c>
      <c r="M22" s="41">
        <f t="shared" si="0"/>
        <v>85.804000000000002</v>
      </c>
      <c r="N22" s="42">
        <v>1</v>
      </c>
      <c r="O22" s="20"/>
      <c r="P22" s="25"/>
    </row>
    <row r="23" spans="1:16" ht="72" customHeight="1" thickBot="1">
      <c r="A23" s="131"/>
      <c r="B23" s="127"/>
      <c r="C23" s="127"/>
      <c r="D23" s="127"/>
      <c r="E23" s="127"/>
      <c r="F23" s="10" t="s">
        <v>47</v>
      </c>
      <c r="G23" s="10" t="s">
        <v>23</v>
      </c>
      <c r="H23" s="10" t="s">
        <v>24</v>
      </c>
      <c r="I23" s="56">
        <v>70.55</v>
      </c>
      <c r="J23" s="56">
        <v>75.400000000000006</v>
      </c>
      <c r="K23" s="59"/>
      <c r="L23" s="128"/>
      <c r="M23" s="48">
        <f t="shared" si="0"/>
        <v>73.460000000000008</v>
      </c>
      <c r="N23" s="43">
        <v>2</v>
      </c>
      <c r="O23" s="26"/>
      <c r="P23" s="27"/>
    </row>
    <row r="24" spans="1:16" ht="38.25" customHeight="1">
      <c r="A24" s="129">
        <v>5</v>
      </c>
      <c r="B24" s="132" t="s">
        <v>13</v>
      </c>
      <c r="C24" s="132" t="s">
        <v>6</v>
      </c>
      <c r="D24" s="132">
        <v>2016</v>
      </c>
      <c r="E24" s="132">
        <v>1</v>
      </c>
      <c r="F24" s="8" t="s">
        <v>48</v>
      </c>
      <c r="G24" s="8" t="s">
        <v>23</v>
      </c>
      <c r="H24" s="8" t="s">
        <v>24</v>
      </c>
      <c r="I24" s="52">
        <v>86.55</v>
      </c>
      <c r="J24" s="52">
        <v>86.2</v>
      </c>
      <c r="K24" s="53">
        <v>89.6</v>
      </c>
      <c r="L24" s="122" t="s">
        <v>108</v>
      </c>
      <c r="M24" s="39">
        <f>I24*40%+(J24*60%+K24*40%)*60%</f>
        <v>87.156000000000006</v>
      </c>
      <c r="N24" s="40">
        <v>1</v>
      </c>
      <c r="O24" s="23"/>
      <c r="P24" s="24"/>
    </row>
    <row r="25" spans="1:16" ht="38.25" customHeight="1">
      <c r="A25" s="130"/>
      <c r="B25" s="126"/>
      <c r="C25" s="126"/>
      <c r="D25" s="126"/>
      <c r="E25" s="126"/>
      <c r="F25" s="9" t="s">
        <v>49</v>
      </c>
      <c r="G25" s="9" t="s">
        <v>23</v>
      </c>
      <c r="H25" s="9" t="s">
        <v>40</v>
      </c>
      <c r="I25" s="54">
        <v>80.56</v>
      </c>
      <c r="J25" s="54">
        <v>82.4</v>
      </c>
      <c r="K25" s="55">
        <v>85.2</v>
      </c>
      <c r="L25" s="123"/>
      <c r="M25" s="41">
        <f>I25*40%+(J25*60%+K25*40%)*60%</f>
        <v>82.336000000000013</v>
      </c>
      <c r="N25" s="42">
        <v>2</v>
      </c>
      <c r="O25" s="20"/>
      <c r="P25" s="25"/>
    </row>
    <row r="26" spans="1:16" ht="38.25" customHeight="1">
      <c r="A26" s="130"/>
      <c r="B26" s="126"/>
      <c r="C26" s="126" t="s">
        <v>6</v>
      </c>
      <c r="D26" s="126">
        <v>2018</v>
      </c>
      <c r="E26" s="126">
        <v>1</v>
      </c>
      <c r="F26" s="6" t="s">
        <v>50</v>
      </c>
      <c r="G26" s="6" t="s">
        <v>23</v>
      </c>
      <c r="H26" s="6" t="s">
        <v>24</v>
      </c>
      <c r="I26" s="38">
        <v>88.81</v>
      </c>
      <c r="J26" s="38">
        <v>84.4</v>
      </c>
      <c r="K26" s="58" t="s">
        <v>105</v>
      </c>
      <c r="L26" s="124" t="s">
        <v>108</v>
      </c>
      <c r="M26" s="45"/>
      <c r="N26" s="46"/>
      <c r="O26" s="21"/>
      <c r="P26" s="28"/>
    </row>
    <row r="27" spans="1:16" ht="38.25" customHeight="1">
      <c r="A27" s="130"/>
      <c r="B27" s="126"/>
      <c r="C27" s="126"/>
      <c r="D27" s="126"/>
      <c r="E27" s="126"/>
      <c r="F27" s="9" t="s">
        <v>51</v>
      </c>
      <c r="G27" s="9" t="s">
        <v>23</v>
      </c>
      <c r="H27" s="9" t="s">
        <v>24</v>
      </c>
      <c r="I27" s="54">
        <v>78.25</v>
      </c>
      <c r="J27" s="54">
        <v>82.4</v>
      </c>
      <c r="K27" s="55">
        <v>84.8</v>
      </c>
      <c r="L27" s="123"/>
      <c r="M27" s="41">
        <f t="shared" ref="M27:M41" si="1">I27*40%+(J27*60%+K27*40%)*60%</f>
        <v>81.316000000000003</v>
      </c>
      <c r="N27" s="42">
        <v>1</v>
      </c>
      <c r="O27" s="20"/>
      <c r="P27" s="25"/>
    </row>
    <row r="28" spans="1:16" ht="38.25" customHeight="1">
      <c r="A28" s="130"/>
      <c r="B28" s="126"/>
      <c r="C28" s="126" t="s">
        <v>6</v>
      </c>
      <c r="D28" s="126">
        <v>2019</v>
      </c>
      <c r="E28" s="126">
        <v>1</v>
      </c>
      <c r="F28" s="9" t="s">
        <v>52</v>
      </c>
      <c r="G28" s="9" t="s">
        <v>23</v>
      </c>
      <c r="H28" s="9" t="s">
        <v>40</v>
      </c>
      <c r="I28" s="54">
        <v>82.09</v>
      </c>
      <c r="J28" s="54">
        <v>83.2</v>
      </c>
      <c r="K28" s="55">
        <v>86.6</v>
      </c>
      <c r="L28" s="124" t="s">
        <v>108</v>
      </c>
      <c r="M28" s="41">
        <f t="shared" si="1"/>
        <v>83.572000000000003</v>
      </c>
      <c r="N28" s="42">
        <v>1</v>
      </c>
      <c r="O28" s="20"/>
      <c r="P28" s="25"/>
    </row>
    <row r="29" spans="1:16" ht="38.25" customHeight="1">
      <c r="A29" s="130"/>
      <c r="B29" s="126"/>
      <c r="C29" s="126"/>
      <c r="D29" s="126"/>
      <c r="E29" s="126"/>
      <c r="F29" s="6" t="s">
        <v>53</v>
      </c>
      <c r="G29" s="6" t="s">
        <v>23</v>
      </c>
      <c r="H29" s="6" t="s">
        <v>24</v>
      </c>
      <c r="I29" s="38">
        <v>78.319999999999993</v>
      </c>
      <c r="J29" s="38" t="s">
        <v>104</v>
      </c>
      <c r="K29" s="58" t="s">
        <v>105</v>
      </c>
      <c r="L29" s="125"/>
      <c r="M29" s="45"/>
      <c r="N29" s="46"/>
      <c r="O29" s="21"/>
      <c r="P29" s="28"/>
    </row>
    <row r="30" spans="1:16" ht="38.25" customHeight="1">
      <c r="A30" s="130"/>
      <c r="B30" s="126"/>
      <c r="C30" s="126"/>
      <c r="D30" s="126"/>
      <c r="E30" s="126"/>
      <c r="F30" s="9" t="s">
        <v>54</v>
      </c>
      <c r="G30" s="9" t="s">
        <v>23</v>
      </c>
      <c r="H30" s="9" t="s">
        <v>24</v>
      </c>
      <c r="I30" s="54">
        <v>77.87</v>
      </c>
      <c r="J30" s="54">
        <v>81.400000000000006</v>
      </c>
      <c r="K30" s="55">
        <v>85.4</v>
      </c>
      <c r="L30" s="125"/>
      <c r="M30" s="41">
        <f t="shared" si="1"/>
        <v>80.948000000000008</v>
      </c>
      <c r="N30" s="42">
        <v>2</v>
      </c>
      <c r="O30" s="20"/>
      <c r="P30" s="25"/>
    </row>
    <row r="31" spans="1:16" ht="38.25" customHeight="1">
      <c r="A31" s="130"/>
      <c r="B31" s="126"/>
      <c r="C31" s="126"/>
      <c r="D31" s="126"/>
      <c r="E31" s="126"/>
      <c r="F31" s="9" t="s">
        <v>94</v>
      </c>
      <c r="G31" s="9" t="s">
        <v>20</v>
      </c>
      <c r="H31" s="9" t="s">
        <v>21</v>
      </c>
      <c r="I31" s="54">
        <v>75.69</v>
      </c>
      <c r="J31" s="54">
        <v>81.599999999999994</v>
      </c>
      <c r="K31" s="55">
        <v>85.4</v>
      </c>
      <c r="L31" s="123"/>
      <c r="M31" s="41">
        <f t="shared" si="1"/>
        <v>80.147999999999996</v>
      </c>
      <c r="N31" s="42">
        <v>3</v>
      </c>
      <c r="O31" s="20"/>
      <c r="P31" s="25"/>
    </row>
    <row r="32" spans="1:16" ht="38.25" customHeight="1">
      <c r="A32" s="130"/>
      <c r="B32" s="126"/>
      <c r="C32" s="126" t="s">
        <v>6</v>
      </c>
      <c r="D32" s="126">
        <v>2021</v>
      </c>
      <c r="E32" s="126">
        <v>1</v>
      </c>
      <c r="F32" s="9" t="s">
        <v>55</v>
      </c>
      <c r="G32" s="9" t="s">
        <v>23</v>
      </c>
      <c r="H32" s="9" t="s">
        <v>26</v>
      </c>
      <c r="I32" s="54">
        <v>80.36</v>
      </c>
      <c r="J32" s="54">
        <v>84</v>
      </c>
      <c r="K32" s="55">
        <v>88.4</v>
      </c>
      <c r="L32" s="124" t="s">
        <v>108</v>
      </c>
      <c r="M32" s="41">
        <f t="shared" si="1"/>
        <v>83.6</v>
      </c>
      <c r="N32" s="42">
        <v>2</v>
      </c>
      <c r="O32" s="20"/>
      <c r="P32" s="25"/>
    </row>
    <row r="33" spans="1:16" ht="38.25" customHeight="1">
      <c r="A33" s="130"/>
      <c r="B33" s="126"/>
      <c r="C33" s="126"/>
      <c r="D33" s="126"/>
      <c r="E33" s="126"/>
      <c r="F33" s="9" t="s">
        <v>56</v>
      </c>
      <c r="G33" s="9" t="s">
        <v>20</v>
      </c>
      <c r="H33" s="9" t="s">
        <v>21</v>
      </c>
      <c r="I33" s="54">
        <v>77.819999999999993</v>
      </c>
      <c r="J33" s="54">
        <v>90.4</v>
      </c>
      <c r="K33" s="55">
        <v>90.8</v>
      </c>
      <c r="L33" s="125"/>
      <c r="M33" s="41">
        <f t="shared" si="1"/>
        <v>85.463999999999999</v>
      </c>
      <c r="N33" s="42">
        <v>1</v>
      </c>
      <c r="O33" s="20"/>
      <c r="P33" s="25"/>
    </row>
    <row r="34" spans="1:16" ht="38.25" customHeight="1">
      <c r="A34" s="130"/>
      <c r="B34" s="126"/>
      <c r="C34" s="126"/>
      <c r="D34" s="126"/>
      <c r="E34" s="126"/>
      <c r="F34" s="9" t="s">
        <v>57</v>
      </c>
      <c r="G34" s="9" t="s">
        <v>23</v>
      </c>
      <c r="H34" s="9" t="s">
        <v>24</v>
      </c>
      <c r="I34" s="54">
        <v>77.42</v>
      </c>
      <c r="J34" s="54">
        <v>84.8</v>
      </c>
      <c r="K34" s="55">
        <v>87.4</v>
      </c>
      <c r="L34" s="123"/>
      <c r="M34" s="41">
        <f t="shared" si="1"/>
        <v>82.472000000000008</v>
      </c>
      <c r="N34" s="42">
        <v>3</v>
      </c>
      <c r="O34" s="20"/>
      <c r="P34" s="25"/>
    </row>
    <row r="35" spans="1:16" ht="38.25" customHeight="1">
      <c r="A35" s="130"/>
      <c r="B35" s="126"/>
      <c r="C35" s="126" t="s">
        <v>6</v>
      </c>
      <c r="D35" s="126">
        <v>2023</v>
      </c>
      <c r="E35" s="126">
        <v>1</v>
      </c>
      <c r="F35" s="9" t="s">
        <v>58</v>
      </c>
      <c r="G35" s="9" t="s">
        <v>23</v>
      </c>
      <c r="H35" s="9" t="s">
        <v>24</v>
      </c>
      <c r="I35" s="54">
        <v>86.65</v>
      </c>
      <c r="J35" s="54">
        <v>89</v>
      </c>
      <c r="K35" s="55">
        <v>86.8</v>
      </c>
      <c r="L35" s="124" t="s">
        <v>108</v>
      </c>
      <c r="M35" s="41">
        <f t="shared" si="1"/>
        <v>87.532000000000011</v>
      </c>
      <c r="N35" s="42">
        <v>1</v>
      </c>
      <c r="O35" s="20"/>
      <c r="P35" s="25"/>
    </row>
    <row r="36" spans="1:16" ht="38.25" customHeight="1">
      <c r="A36" s="130"/>
      <c r="B36" s="126"/>
      <c r="C36" s="126"/>
      <c r="D36" s="126"/>
      <c r="E36" s="126"/>
      <c r="F36" s="9" t="s">
        <v>59</v>
      </c>
      <c r="G36" s="9" t="s">
        <v>23</v>
      </c>
      <c r="H36" s="9" t="s">
        <v>24</v>
      </c>
      <c r="I36" s="54">
        <v>83.24</v>
      </c>
      <c r="J36" s="54">
        <v>82.6</v>
      </c>
      <c r="K36" s="55">
        <v>88</v>
      </c>
      <c r="L36" s="125"/>
      <c r="M36" s="41">
        <f t="shared" si="1"/>
        <v>84.151999999999987</v>
      </c>
      <c r="N36" s="42">
        <v>3</v>
      </c>
      <c r="O36" s="20"/>
      <c r="P36" s="25"/>
    </row>
    <row r="37" spans="1:16" ht="38.25" customHeight="1">
      <c r="A37" s="130"/>
      <c r="B37" s="126"/>
      <c r="C37" s="126"/>
      <c r="D37" s="126"/>
      <c r="E37" s="126"/>
      <c r="F37" s="9" t="s">
        <v>60</v>
      </c>
      <c r="G37" s="9" t="s">
        <v>23</v>
      </c>
      <c r="H37" s="9" t="s">
        <v>24</v>
      </c>
      <c r="I37" s="54">
        <v>82.19</v>
      </c>
      <c r="J37" s="54">
        <v>85.4</v>
      </c>
      <c r="K37" s="55">
        <v>86</v>
      </c>
      <c r="L37" s="125"/>
      <c r="M37" s="41">
        <f t="shared" si="1"/>
        <v>84.259999999999991</v>
      </c>
      <c r="N37" s="42">
        <v>2</v>
      </c>
      <c r="O37" s="20"/>
      <c r="P37" s="25"/>
    </row>
    <row r="38" spans="1:16" ht="38.25" customHeight="1">
      <c r="A38" s="130"/>
      <c r="B38" s="126"/>
      <c r="C38" s="126"/>
      <c r="D38" s="126"/>
      <c r="E38" s="126"/>
      <c r="F38" s="9" t="s">
        <v>61</v>
      </c>
      <c r="G38" s="9" t="s">
        <v>23</v>
      </c>
      <c r="H38" s="9" t="s">
        <v>24</v>
      </c>
      <c r="I38" s="54">
        <v>82.19</v>
      </c>
      <c r="J38" s="54">
        <v>81</v>
      </c>
      <c r="K38" s="55">
        <v>77.8</v>
      </c>
      <c r="L38" s="123"/>
      <c r="M38" s="41">
        <f t="shared" si="1"/>
        <v>80.707999999999998</v>
      </c>
      <c r="N38" s="42">
        <v>4</v>
      </c>
      <c r="O38" s="20"/>
      <c r="P38" s="25"/>
    </row>
    <row r="39" spans="1:16" ht="38.25" customHeight="1">
      <c r="A39" s="130"/>
      <c r="B39" s="126"/>
      <c r="C39" s="126" t="s">
        <v>6</v>
      </c>
      <c r="D39" s="126">
        <v>2024</v>
      </c>
      <c r="E39" s="126">
        <v>1</v>
      </c>
      <c r="F39" s="6" t="s">
        <v>62</v>
      </c>
      <c r="G39" s="6" t="s">
        <v>23</v>
      </c>
      <c r="H39" s="6" t="s">
        <v>24</v>
      </c>
      <c r="I39" s="38">
        <v>86.93</v>
      </c>
      <c r="J39" s="38" t="s">
        <v>105</v>
      </c>
      <c r="K39" s="58" t="s">
        <v>105</v>
      </c>
      <c r="L39" s="124" t="s">
        <v>108</v>
      </c>
      <c r="M39" s="45"/>
      <c r="N39" s="46"/>
      <c r="O39" s="21"/>
      <c r="P39" s="28"/>
    </row>
    <row r="40" spans="1:16" ht="38.25" customHeight="1">
      <c r="A40" s="130"/>
      <c r="B40" s="126"/>
      <c r="C40" s="126"/>
      <c r="D40" s="126"/>
      <c r="E40" s="126"/>
      <c r="F40" s="9" t="s">
        <v>63</v>
      </c>
      <c r="G40" s="9" t="s">
        <v>23</v>
      </c>
      <c r="H40" s="9" t="s">
        <v>64</v>
      </c>
      <c r="I40" s="54">
        <v>86.25</v>
      </c>
      <c r="J40" s="54">
        <v>77.8</v>
      </c>
      <c r="K40" s="55">
        <v>83</v>
      </c>
      <c r="L40" s="125"/>
      <c r="M40" s="41">
        <f t="shared" si="1"/>
        <v>82.427999999999997</v>
      </c>
      <c r="N40" s="42">
        <v>2</v>
      </c>
      <c r="O40" s="20"/>
      <c r="P40" s="25"/>
    </row>
    <row r="41" spans="1:16" ht="38.25" customHeight="1" thickBot="1">
      <c r="A41" s="131"/>
      <c r="B41" s="127"/>
      <c r="C41" s="127"/>
      <c r="D41" s="127"/>
      <c r="E41" s="127"/>
      <c r="F41" s="10" t="s">
        <v>65</v>
      </c>
      <c r="G41" s="10" t="s">
        <v>23</v>
      </c>
      <c r="H41" s="10" t="s">
        <v>24</v>
      </c>
      <c r="I41" s="56">
        <v>84.7</v>
      </c>
      <c r="J41" s="56">
        <v>82</v>
      </c>
      <c r="K41" s="59">
        <v>82.6</v>
      </c>
      <c r="L41" s="128"/>
      <c r="M41" s="48">
        <f t="shared" si="1"/>
        <v>83.22399999999999</v>
      </c>
      <c r="N41" s="43">
        <v>1</v>
      </c>
      <c r="O41" s="26"/>
      <c r="P41" s="27"/>
    </row>
    <row r="42" spans="1:16" ht="52.5" customHeight="1">
      <c r="A42" s="129">
        <v>6</v>
      </c>
      <c r="B42" s="132" t="s">
        <v>8</v>
      </c>
      <c r="C42" s="132" t="s">
        <v>6</v>
      </c>
      <c r="D42" s="132">
        <v>2028</v>
      </c>
      <c r="E42" s="132">
        <v>3</v>
      </c>
      <c r="F42" s="35" t="s">
        <v>66</v>
      </c>
      <c r="G42" s="35" t="s">
        <v>23</v>
      </c>
      <c r="H42" s="35" t="s">
        <v>26</v>
      </c>
      <c r="I42" s="60">
        <v>87.37</v>
      </c>
      <c r="J42" s="60" t="s">
        <v>105</v>
      </c>
      <c r="K42" s="61"/>
      <c r="L42" s="122" t="s">
        <v>107</v>
      </c>
      <c r="M42" s="49"/>
      <c r="N42" s="50"/>
      <c r="O42" s="36"/>
      <c r="P42" s="37"/>
    </row>
    <row r="43" spans="1:16" ht="52.5" customHeight="1">
      <c r="A43" s="130"/>
      <c r="B43" s="126"/>
      <c r="C43" s="126"/>
      <c r="D43" s="126"/>
      <c r="E43" s="126"/>
      <c r="F43" s="9" t="s">
        <v>67</v>
      </c>
      <c r="G43" s="9" t="s">
        <v>23</v>
      </c>
      <c r="H43" s="9" t="s">
        <v>24</v>
      </c>
      <c r="I43" s="54">
        <v>82.54</v>
      </c>
      <c r="J43" s="54">
        <v>71.2</v>
      </c>
      <c r="K43" s="62"/>
      <c r="L43" s="125"/>
      <c r="M43" s="41">
        <f>I43*40%+J43*60%</f>
        <v>75.736000000000004</v>
      </c>
      <c r="N43" s="42">
        <v>1</v>
      </c>
      <c r="O43" s="20"/>
      <c r="P43" s="25"/>
    </row>
    <row r="44" spans="1:16" ht="52.5" customHeight="1">
      <c r="A44" s="130"/>
      <c r="B44" s="126"/>
      <c r="C44" s="126"/>
      <c r="D44" s="126"/>
      <c r="E44" s="126"/>
      <c r="F44" s="6" t="s">
        <v>68</v>
      </c>
      <c r="G44" s="6" t="s">
        <v>23</v>
      </c>
      <c r="H44" s="6" t="s">
        <v>24</v>
      </c>
      <c r="I44" s="38">
        <v>82.44</v>
      </c>
      <c r="J44" s="38" t="s">
        <v>105</v>
      </c>
      <c r="K44" s="63"/>
      <c r="L44" s="125"/>
      <c r="M44" s="45"/>
      <c r="N44" s="46"/>
      <c r="O44" s="21"/>
      <c r="P44" s="28"/>
    </row>
    <row r="45" spans="1:16" ht="52.5" customHeight="1">
      <c r="A45" s="130"/>
      <c r="B45" s="126"/>
      <c r="C45" s="126"/>
      <c r="D45" s="126"/>
      <c r="E45" s="126"/>
      <c r="F45" s="6" t="s">
        <v>69</v>
      </c>
      <c r="G45" s="6" t="s">
        <v>20</v>
      </c>
      <c r="H45" s="6" t="s">
        <v>26</v>
      </c>
      <c r="I45" s="38">
        <v>76.56</v>
      </c>
      <c r="J45" s="38" t="s">
        <v>105</v>
      </c>
      <c r="K45" s="63"/>
      <c r="L45" s="125"/>
      <c r="M45" s="45"/>
      <c r="N45" s="46"/>
      <c r="O45" s="21"/>
      <c r="P45" s="28"/>
    </row>
    <row r="46" spans="1:16" ht="52.5" customHeight="1">
      <c r="A46" s="130"/>
      <c r="B46" s="126"/>
      <c r="C46" s="126"/>
      <c r="D46" s="126"/>
      <c r="E46" s="126"/>
      <c r="F46" s="9" t="s">
        <v>70</v>
      </c>
      <c r="G46" s="9" t="s">
        <v>23</v>
      </c>
      <c r="H46" s="9" t="s">
        <v>21</v>
      </c>
      <c r="I46" s="54">
        <v>76.39</v>
      </c>
      <c r="J46" s="54">
        <v>65</v>
      </c>
      <c r="K46" s="64"/>
      <c r="L46" s="125"/>
      <c r="M46" s="41">
        <f t="shared" ref="M46:M58" si="2">I46*40%+J46*60%</f>
        <v>69.555999999999997</v>
      </c>
      <c r="N46" s="42">
        <v>4</v>
      </c>
      <c r="O46" s="20"/>
      <c r="P46" s="25"/>
    </row>
    <row r="47" spans="1:16" ht="52.5" customHeight="1">
      <c r="A47" s="130"/>
      <c r="B47" s="126"/>
      <c r="C47" s="126"/>
      <c r="D47" s="126"/>
      <c r="E47" s="126"/>
      <c r="F47" s="9" t="s">
        <v>71</v>
      </c>
      <c r="G47" s="9" t="s">
        <v>20</v>
      </c>
      <c r="H47" s="9" t="s">
        <v>21</v>
      </c>
      <c r="I47" s="54">
        <v>73.709999999999994</v>
      </c>
      <c r="J47" s="54">
        <v>74</v>
      </c>
      <c r="K47" s="62"/>
      <c r="L47" s="125"/>
      <c r="M47" s="41">
        <f t="shared" si="2"/>
        <v>73.884</v>
      </c>
      <c r="N47" s="42">
        <v>2</v>
      </c>
      <c r="O47" s="20"/>
      <c r="P47" s="25"/>
    </row>
    <row r="48" spans="1:16" ht="52.5" customHeight="1">
      <c r="A48" s="130"/>
      <c r="B48" s="126"/>
      <c r="C48" s="126"/>
      <c r="D48" s="126"/>
      <c r="E48" s="126"/>
      <c r="F48" s="9" t="s">
        <v>72</v>
      </c>
      <c r="G48" s="9" t="s">
        <v>20</v>
      </c>
      <c r="H48" s="9" t="s">
        <v>21</v>
      </c>
      <c r="I48" s="54">
        <v>68.789999999999992</v>
      </c>
      <c r="J48" s="54">
        <v>70.400000000000006</v>
      </c>
      <c r="K48" s="64"/>
      <c r="L48" s="125"/>
      <c r="M48" s="41">
        <f t="shared" si="2"/>
        <v>69.756</v>
      </c>
      <c r="N48" s="42">
        <v>3</v>
      </c>
      <c r="O48" s="20"/>
      <c r="P48" s="25"/>
    </row>
    <row r="49" spans="1:16" ht="52.5" customHeight="1">
      <c r="A49" s="130"/>
      <c r="B49" s="126"/>
      <c r="C49" s="126"/>
      <c r="D49" s="126"/>
      <c r="E49" s="126"/>
      <c r="F49" s="9" t="s">
        <v>73</v>
      </c>
      <c r="G49" s="9" t="s">
        <v>20</v>
      </c>
      <c r="H49" s="9" t="s">
        <v>21</v>
      </c>
      <c r="I49" s="54">
        <v>65.63</v>
      </c>
      <c r="J49" s="54">
        <v>63.4</v>
      </c>
      <c r="K49" s="64"/>
      <c r="L49" s="125"/>
      <c r="M49" s="41">
        <f t="shared" si="2"/>
        <v>64.292000000000002</v>
      </c>
      <c r="N49" s="42">
        <v>5</v>
      </c>
      <c r="O49" s="20"/>
      <c r="P49" s="25"/>
    </row>
    <row r="50" spans="1:16" ht="52.5" customHeight="1" thickBot="1">
      <c r="A50" s="131"/>
      <c r="B50" s="127"/>
      <c r="C50" s="127"/>
      <c r="D50" s="127"/>
      <c r="E50" s="127"/>
      <c r="F50" s="7" t="s">
        <v>74</v>
      </c>
      <c r="G50" s="7" t="s">
        <v>23</v>
      </c>
      <c r="H50" s="7" t="s">
        <v>21</v>
      </c>
      <c r="I50" s="65">
        <v>52.8</v>
      </c>
      <c r="J50" s="65" t="s">
        <v>105</v>
      </c>
      <c r="K50" s="66"/>
      <c r="L50" s="128"/>
      <c r="M50" s="71"/>
      <c r="N50" s="51"/>
      <c r="O50" s="29"/>
      <c r="P50" s="30"/>
    </row>
    <row r="51" spans="1:16" ht="52.5" customHeight="1">
      <c r="A51" s="129">
        <v>7</v>
      </c>
      <c r="B51" s="132" t="s">
        <v>9</v>
      </c>
      <c r="C51" s="132" t="s">
        <v>6</v>
      </c>
      <c r="D51" s="132">
        <v>2029</v>
      </c>
      <c r="E51" s="132">
        <v>1</v>
      </c>
      <c r="F51" s="8" t="s">
        <v>75</v>
      </c>
      <c r="G51" s="8" t="s">
        <v>23</v>
      </c>
      <c r="H51" s="8" t="s">
        <v>21</v>
      </c>
      <c r="I51" s="52">
        <v>83.85</v>
      </c>
      <c r="J51" s="52">
        <v>66</v>
      </c>
      <c r="K51" s="53"/>
      <c r="L51" s="122" t="s">
        <v>107</v>
      </c>
      <c r="M51" s="47">
        <f t="shared" si="2"/>
        <v>73.14</v>
      </c>
      <c r="N51" s="40">
        <v>3</v>
      </c>
      <c r="O51" s="23"/>
      <c r="P51" s="24"/>
    </row>
    <row r="52" spans="1:16" ht="52.5" customHeight="1">
      <c r="A52" s="130"/>
      <c r="B52" s="126"/>
      <c r="C52" s="126"/>
      <c r="D52" s="126"/>
      <c r="E52" s="126"/>
      <c r="F52" s="9" t="s">
        <v>76</v>
      </c>
      <c r="G52" s="9" t="s">
        <v>23</v>
      </c>
      <c r="H52" s="9" t="s">
        <v>24</v>
      </c>
      <c r="I52" s="54">
        <v>82.99</v>
      </c>
      <c r="J52" s="54">
        <v>70.2</v>
      </c>
      <c r="K52" s="55"/>
      <c r="L52" s="125"/>
      <c r="M52" s="41">
        <f t="shared" si="2"/>
        <v>75.316000000000003</v>
      </c>
      <c r="N52" s="42">
        <v>2</v>
      </c>
      <c r="O52" s="20"/>
      <c r="P52" s="25"/>
    </row>
    <row r="53" spans="1:16" ht="52.5" customHeight="1" thickBot="1">
      <c r="A53" s="131"/>
      <c r="B53" s="127"/>
      <c r="C53" s="127"/>
      <c r="D53" s="127"/>
      <c r="E53" s="127"/>
      <c r="F53" s="10" t="s">
        <v>77</v>
      </c>
      <c r="G53" s="10" t="s">
        <v>23</v>
      </c>
      <c r="H53" s="10" t="s">
        <v>78</v>
      </c>
      <c r="I53" s="56">
        <v>80.94</v>
      </c>
      <c r="J53" s="56">
        <v>78.599999999999994</v>
      </c>
      <c r="K53" s="59"/>
      <c r="L53" s="128"/>
      <c r="M53" s="72">
        <f t="shared" si="2"/>
        <v>79.536000000000001</v>
      </c>
      <c r="N53" s="43">
        <v>1</v>
      </c>
      <c r="O53" s="26"/>
      <c r="P53" s="27"/>
    </row>
    <row r="54" spans="1:16" ht="52.5" customHeight="1" thickBot="1">
      <c r="A54" s="3">
        <v>8</v>
      </c>
      <c r="B54" s="4" t="s">
        <v>5</v>
      </c>
      <c r="C54" s="5" t="s">
        <v>6</v>
      </c>
      <c r="D54" s="5">
        <v>2030</v>
      </c>
      <c r="E54" s="4">
        <v>1</v>
      </c>
      <c r="F54" s="22" t="s">
        <v>79</v>
      </c>
      <c r="G54" s="22" t="s">
        <v>20</v>
      </c>
      <c r="H54" s="22" t="s">
        <v>24</v>
      </c>
      <c r="I54" s="67">
        <v>73.760000000000005</v>
      </c>
      <c r="J54" s="67" t="s">
        <v>105</v>
      </c>
      <c r="K54" s="133" t="s">
        <v>110</v>
      </c>
      <c r="L54" s="134"/>
      <c r="M54" s="134"/>
      <c r="N54" s="134"/>
      <c r="O54" s="134"/>
      <c r="P54" s="135"/>
    </row>
    <row r="55" spans="1:16" ht="47.25" customHeight="1">
      <c r="A55" s="129">
        <v>9</v>
      </c>
      <c r="B55" s="132" t="s">
        <v>11</v>
      </c>
      <c r="C55" s="132" t="s">
        <v>12</v>
      </c>
      <c r="D55" s="132">
        <v>2034</v>
      </c>
      <c r="E55" s="132">
        <v>1</v>
      </c>
      <c r="F55" s="8" t="s">
        <v>80</v>
      </c>
      <c r="G55" s="8" t="s">
        <v>23</v>
      </c>
      <c r="H55" s="8" t="s">
        <v>26</v>
      </c>
      <c r="I55" s="52">
        <v>82.35</v>
      </c>
      <c r="J55" s="52">
        <v>49.8</v>
      </c>
      <c r="K55" s="73"/>
      <c r="L55" s="122" t="s">
        <v>109</v>
      </c>
      <c r="M55" s="136" t="s">
        <v>111</v>
      </c>
      <c r="N55" s="137"/>
      <c r="O55" s="137"/>
      <c r="P55" s="138"/>
    </row>
    <row r="56" spans="1:16" ht="47.25" customHeight="1">
      <c r="A56" s="130"/>
      <c r="B56" s="126"/>
      <c r="C56" s="126"/>
      <c r="D56" s="126"/>
      <c r="E56" s="126"/>
      <c r="F56" s="6" t="s">
        <v>81</v>
      </c>
      <c r="G56" s="6" t="s">
        <v>23</v>
      </c>
      <c r="H56" s="6" t="s">
        <v>24</v>
      </c>
      <c r="I56" s="38">
        <v>72.02</v>
      </c>
      <c r="J56" s="38" t="s">
        <v>105</v>
      </c>
      <c r="K56" s="58"/>
      <c r="L56" s="123"/>
      <c r="M56" s="33"/>
      <c r="N56" s="34"/>
      <c r="O56" s="21"/>
      <c r="P56" s="28"/>
    </row>
    <row r="57" spans="1:16" ht="47.25" customHeight="1">
      <c r="A57" s="130"/>
      <c r="B57" s="126"/>
      <c r="C57" s="126" t="s">
        <v>6</v>
      </c>
      <c r="D57" s="126">
        <v>2035</v>
      </c>
      <c r="E57" s="126">
        <v>1</v>
      </c>
      <c r="F57" s="9" t="s">
        <v>82</v>
      </c>
      <c r="G57" s="9" t="s">
        <v>23</v>
      </c>
      <c r="H57" s="9" t="s">
        <v>40</v>
      </c>
      <c r="I57" s="54">
        <v>80.069999999999993</v>
      </c>
      <c r="J57" s="54">
        <v>79</v>
      </c>
      <c r="K57" s="64"/>
      <c r="L57" s="124" t="s">
        <v>107</v>
      </c>
      <c r="M57" s="41">
        <f>I57*40%+J57*60%</f>
        <v>79.427999999999997</v>
      </c>
      <c r="N57" s="42">
        <v>1</v>
      </c>
      <c r="O57" s="20"/>
      <c r="P57" s="25"/>
    </row>
    <row r="58" spans="1:16" ht="47.25" customHeight="1">
      <c r="A58" s="130"/>
      <c r="B58" s="126"/>
      <c r="C58" s="126"/>
      <c r="D58" s="126"/>
      <c r="E58" s="126"/>
      <c r="F58" s="9" t="s">
        <v>83</v>
      </c>
      <c r="G58" s="9" t="s">
        <v>23</v>
      </c>
      <c r="H58" s="9" t="s">
        <v>26</v>
      </c>
      <c r="I58" s="54">
        <v>63.98</v>
      </c>
      <c r="J58" s="54">
        <v>61.4</v>
      </c>
      <c r="K58" s="55"/>
      <c r="L58" s="123"/>
      <c r="M58" s="41">
        <f t="shared" si="2"/>
        <v>62.431999999999995</v>
      </c>
      <c r="N58" s="42">
        <v>2</v>
      </c>
      <c r="O58" s="20"/>
      <c r="P58" s="25"/>
    </row>
    <row r="59" spans="1:16" ht="47.25" customHeight="1">
      <c r="A59" s="130"/>
      <c r="B59" s="126"/>
      <c r="C59" s="126" t="s">
        <v>12</v>
      </c>
      <c r="D59" s="126">
        <v>2036</v>
      </c>
      <c r="E59" s="126">
        <v>1</v>
      </c>
      <c r="F59" s="9" t="s">
        <v>84</v>
      </c>
      <c r="G59" s="9" t="s">
        <v>20</v>
      </c>
      <c r="H59" s="9" t="s">
        <v>85</v>
      </c>
      <c r="I59" s="54">
        <v>84.02</v>
      </c>
      <c r="J59" s="54">
        <v>63.2</v>
      </c>
      <c r="K59" s="55"/>
      <c r="L59" s="124" t="s">
        <v>109</v>
      </c>
      <c r="M59" s="41">
        <f>I59*50%+J59*50%</f>
        <v>73.61</v>
      </c>
      <c r="N59" s="42">
        <v>2</v>
      </c>
      <c r="O59" s="20"/>
      <c r="P59" s="25"/>
    </row>
    <row r="60" spans="1:16" ht="47.25" customHeight="1">
      <c r="A60" s="130"/>
      <c r="B60" s="126"/>
      <c r="C60" s="126"/>
      <c r="D60" s="126"/>
      <c r="E60" s="126"/>
      <c r="F60" s="6" t="s">
        <v>86</v>
      </c>
      <c r="G60" s="6" t="s">
        <v>20</v>
      </c>
      <c r="H60" s="6" t="s">
        <v>21</v>
      </c>
      <c r="I60" s="38">
        <v>82.14</v>
      </c>
      <c r="J60" s="38" t="s">
        <v>105</v>
      </c>
      <c r="K60" s="58"/>
      <c r="L60" s="125"/>
      <c r="M60" s="45"/>
      <c r="N60" s="46"/>
      <c r="O60" s="21"/>
      <c r="P60" s="28"/>
    </row>
    <row r="61" spans="1:16" ht="47.25" customHeight="1">
      <c r="A61" s="130"/>
      <c r="B61" s="126"/>
      <c r="C61" s="126"/>
      <c r="D61" s="126"/>
      <c r="E61" s="126"/>
      <c r="F61" s="9" t="s">
        <v>87</v>
      </c>
      <c r="G61" s="9" t="s">
        <v>20</v>
      </c>
      <c r="H61" s="9" t="s">
        <v>24</v>
      </c>
      <c r="I61" s="54">
        <v>76.19</v>
      </c>
      <c r="J61" s="54">
        <v>77</v>
      </c>
      <c r="K61" s="55"/>
      <c r="L61" s="125"/>
      <c r="M61" s="41">
        <f t="shared" ref="M61:M68" si="3">I61*50%+J61*50%</f>
        <v>76.594999999999999</v>
      </c>
      <c r="N61" s="42">
        <v>1</v>
      </c>
      <c r="O61" s="20"/>
      <c r="P61" s="25"/>
    </row>
    <row r="62" spans="1:16" ht="47.25" customHeight="1">
      <c r="A62" s="130"/>
      <c r="B62" s="126"/>
      <c r="C62" s="126"/>
      <c r="D62" s="126"/>
      <c r="E62" s="126"/>
      <c r="F62" s="9" t="s">
        <v>95</v>
      </c>
      <c r="G62" s="9" t="s">
        <v>23</v>
      </c>
      <c r="H62" s="9" t="s">
        <v>24</v>
      </c>
      <c r="I62" s="68">
        <v>72.400000000000006</v>
      </c>
      <c r="J62" s="54">
        <v>67.400000000000006</v>
      </c>
      <c r="K62" s="55"/>
      <c r="L62" s="123"/>
      <c r="M62" s="41">
        <f t="shared" si="3"/>
        <v>69.900000000000006</v>
      </c>
      <c r="N62" s="42">
        <v>3</v>
      </c>
      <c r="O62" s="20"/>
      <c r="P62" s="25"/>
    </row>
    <row r="63" spans="1:16" ht="47.25" customHeight="1">
      <c r="A63" s="130"/>
      <c r="B63" s="126"/>
      <c r="C63" s="126" t="s">
        <v>12</v>
      </c>
      <c r="D63" s="126">
        <v>2037</v>
      </c>
      <c r="E63" s="126">
        <v>1</v>
      </c>
      <c r="F63" s="9" t="s">
        <v>88</v>
      </c>
      <c r="G63" s="9" t="s">
        <v>20</v>
      </c>
      <c r="H63" s="9" t="s">
        <v>24</v>
      </c>
      <c r="I63" s="54">
        <v>86.2</v>
      </c>
      <c r="J63" s="54">
        <v>65</v>
      </c>
      <c r="K63" s="55"/>
      <c r="L63" s="124" t="s">
        <v>109</v>
      </c>
      <c r="M63" s="41">
        <f t="shared" si="3"/>
        <v>75.599999999999994</v>
      </c>
      <c r="N63" s="42">
        <v>2</v>
      </c>
      <c r="O63" s="20"/>
      <c r="P63" s="25"/>
    </row>
    <row r="64" spans="1:16" ht="47.25" customHeight="1">
      <c r="A64" s="130"/>
      <c r="B64" s="126"/>
      <c r="C64" s="126"/>
      <c r="D64" s="126"/>
      <c r="E64" s="126"/>
      <c r="F64" s="6" t="s">
        <v>89</v>
      </c>
      <c r="G64" s="6" t="s">
        <v>23</v>
      </c>
      <c r="H64" s="6" t="s">
        <v>24</v>
      </c>
      <c r="I64" s="38">
        <v>81.88</v>
      </c>
      <c r="J64" s="38" t="s">
        <v>105</v>
      </c>
      <c r="K64" s="58"/>
      <c r="L64" s="125"/>
      <c r="M64" s="45"/>
      <c r="N64" s="46"/>
      <c r="O64" s="21"/>
      <c r="P64" s="28"/>
    </row>
    <row r="65" spans="1:16" ht="47.25" customHeight="1">
      <c r="A65" s="130"/>
      <c r="B65" s="126"/>
      <c r="C65" s="126"/>
      <c r="D65" s="126"/>
      <c r="E65" s="126"/>
      <c r="F65" s="9" t="s">
        <v>90</v>
      </c>
      <c r="G65" s="9" t="s">
        <v>23</v>
      </c>
      <c r="H65" s="9" t="s">
        <v>24</v>
      </c>
      <c r="I65" s="54">
        <v>81.81</v>
      </c>
      <c r="J65" s="54">
        <v>75.8</v>
      </c>
      <c r="K65" s="55"/>
      <c r="L65" s="125"/>
      <c r="M65" s="41">
        <f t="shared" si="3"/>
        <v>78.805000000000007</v>
      </c>
      <c r="N65" s="42">
        <v>1</v>
      </c>
      <c r="O65" s="20"/>
      <c r="P65" s="25"/>
    </row>
    <row r="66" spans="1:16" ht="47.25" customHeight="1">
      <c r="A66" s="130"/>
      <c r="B66" s="126"/>
      <c r="C66" s="126"/>
      <c r="D66" s="126"/>
      <c r="E66" s="126"/>
      <c r="F66" s="9" t="s">
        <v>96</v>
      </c>
      <c r="G66" s="9" t="s">
        <v>23</v>
      </c>
      <c r="H66" s="9" t="s">
        <v>24</v>
      </c>
      <c r="I66" s="54">
        <v>71.22</v>
      </c>
      <c r="J66" s="54">
        <v>67.8</v>
      </c>
      <c r="K66" s="55"/>
      <c r="L66" s="123"/>
      <c r="M66" s="41">
        <f t="shared" si="3"/>
        <v>69.509999999999991</v>
      </c>
      <c r="N66" s="42">
        <v>3</v>
      </c>
      <c r="O66" s="20"/>
      <c r="P66" s="25"/>
    </row>
    <row r="67" spans="1:16" ht="47.25" customHeight="1">
      <c r="A67" s="130"/>
      <c r="B67" s="126"/>
      <c r="C67" s="126" t="s">
        <v>12</v>
      </c>
      <c r="D67" s="126">
        <v>2038</v>
      </c>
      <c r="E67" s="126">
        <v>1</v>
      </c>
      <c r="F67" s="9" t="s">
        <v>91</v>
      </c>
      <c r="G67" s="9" t="s">
        <v>20</v>
      </c>
      <c r="H67" s="9" t="s">
        <v>24</v>
      </c>
      <c r="I67" s="54">
        <v>83.62</v>
      </c>
      <c r="J67" s="54">
        <v>69</v>
      </c>
      <c r="K67" s="55"/>
      <c r="L67" s="124" t="s">
        <v>109</v>
      </c>
      <c r="M67" s="41">
        <f t="shared" si="3"/>
        <v>76.31</v>
      </c>
      <c r="N67" s="42">
        <v>1</v>
      </c>
      <c r="O67" s="20"/>
      <c r="P67" s="25"/>
    </row>
    <row r="68" spans="1:16" ht="47.25" customHeight="1">
      <c r="A68" s="130"/>
      <c r="B68" s="126"/>
      <c r="C68" s="126"/>
      <c r="D68" s="126"/>
      <c r="E68" s="126"/>
      <c r="F68" s="9" t="s">
        <v>92</v>
      </c>
      <c r="G68" s="9" t="s">
        <v>23</v>
      </c>
      <c r="H68" s="9" t="s">
        <v>24</v>
      </c>
      <c r="I68" s="54">
        <v>68.36</v>
      </c>
      <c r="J68" s="54">
        <v>73</v>
      </c>
      <c r="K68" s="55"/>
      <c r="L68" s="125"/>
      <c r="M68" s="41">
        <f t="shared" si="3"/>
        <v>70.680000000000007</v>
      </c>
      <c r="N68" s="42">
        <v>2</v>
      </c>
      <c r="O68" s="20"/>
      <c r="P68" s="25"/>
    </row>
    <row r="69" spans="1:16" ht="47.25" customHeight="1" thickBot="1">
      <c r="A69" s="131"/>
      <c r="B69" s="127"/>
      <c r="C69" s="127"/>
      <c r="D69" s="127"/>
      <c r="E69" s="127"/>
      <c r="F69" s="7" t="s">
        <v>93</v>
      </c>
      <c r="G69" s="7" t="s">
        <v>20</v>
      </c>
      <c r="H69" s="7" t="s">
        <v>26</v>
      </c>
      <c r="I69" s="65">
        <v>44.4</v>
      </c>
      <c r="J69" s="65" t="s">
        <v>105</v>
      </c>
      <c r="K69" s="69"/>
      <c r="L69" s="128"/>
      <c r="M69" s="71"/>
      <c r="N69" s="51"/>
      <c r="O69" s="29"/>
      <c r="P69" s="30"/>
    </row>
  </sheetData>
  <mergeCells count="103">
    <mergeCell ref="K54:P54"/>
    <mergeCell ref="M55:P55"/>
    <mergeCell ref="A1:P1"/>
    <mergeCell ref="L3:L5"/>
    <mergeCell ref="L6:L8"/>
    <mergeCell ref="L9:L11"/>
    <mergeCell ref="L12:L13"/>
    <mergeCell ref="L14:L15"/>
    <mergeCell ref="L17:L18"/>
    <mergeCell ref="L19:L21"/>
    <mergeCell ref="L22:L23"/>
    <mergeCell ref="A6:A11"/>
    <mergeCell ref="B6:B11"/>
    <mergeCell ref="C6:C8"/>
    <mergeCell ref="D6:D8"/>
    <mergeCell ref="E6:E8"/>
    <mergeCell ref="E3:E5"/>
    <mergeCell ref="A3:A5"/>
    <mergeCell ref="B3:B5"/>
    <mergeCell ref="C3:C5"/>
    <mergeCell ref="D3:D5"/>
    <mergeCell ref="C12:C13"/>
    <mergeCell ref="D12:D13"/>
    <mergeCell ref="C9:C11"/>
    <mergeCell ref="D9:D11"/>
    <mergeCell ref="E9:E11"/>
    <mergeCell ref="A14:A23"/>
    <mergeCell ref="B14:B23"/>
    <mergeCell ref="C14:C15"/>
    <mergeCell ref="D14:D15"/>
    <mergeCell ref="E14:E15"/>
    <mergeCell ref="E12:E13"/>
    <mergeCell ref="A12:A13"/>
    <mergeCell ref="B12:B13"/>
    <mergeCell ref="C17:C18"/>
    <mergeCell ref="D17:D18"/>
    <mergeCell ref="E17:E18"/>
    <mergeCell ref="C19:C21"/>
    <mergeCell ref="D19:D21"/>
    <mergeCell ref="E19:E21"/>
    <mergeCell ref="C26:C27"/>
    <mergeCell ref="D26:D27"/>
    <mergeCell ref="C22:C23"/>
    <mergeCell ref="D22:D23"/>
    <mergeCell ref="E22:E23"/>
    <mergeCell ref="L24:L25"/>
    <mergeCell ref="L26:L27"/>
    <mergeCell ref="L28:L31"/>
    <mergeCell ref="A24:A41"/>
    <mergeCell ref="B24:B41"/>
    <mergeCell ref="C24:C25"/>
    <mergeCell ref="D24:D25"/>
    <mergeCell ref="C32:C34"/>
    <mergeCell ref="D32:D34"/>
    <mergeCell ref="C28:C31"/>
    <mergeCell ref="D28:D31"/>
    <mergeCell ref="E26:E27"/>
    <mergeCell ref="E24:E25"/>
    <mergeCell ref="C35:C38"/>
    <mergeCell ref="D35:D38"/>
    <mergeCell ref="E35:E38"/>
    <mergeCell ref="E32:E34"/>
    <mergeCell ref="E28:E31"/>
    <mergeCell ref="C39:C41"/>
    <mergeCell ref="D39:D41"/>
    <mergeCell ref="E39:E41"/>
    <mergeCell ref="L32:L34"/>
    <mergeCell ref="L35:L38"/>
    <mergeCell ref="L39:L41"/>
    <mergeCell ref="L42:L50"/>
    <mergeCell ref="C42:C50"/>
    <mergeCell ref="D42:D50"/>
    <mergeCell ref="L51:L53"/>
    <mergeCell ref="A51:A53"/>
    <mergeCell ref="B51:B53"/>
    <mergeCell ref="C51:C53"/>
    <mergeCell ref="D51:D53"/>
    <mergeCell ref="E51:E53"/>
    <mergeCell ref="E42:E50"/>
    <mergeCell ref="A42:A50"/>
    <mergeCell ref="B42:B50"/>
    <mergeCell ref="A55:A69"/>
    <mergeCell ref="B55:B69"/>
    <mergeCell ref="C55:C56"/>
    <mergeCell ref="D55:D56"/>
    <mergeCell ref="C67:C69"/>
    <mergeCell ref="D67:D69"/>
    <mergeCell ref="C59:C62"/>
    <mergeCell ref="D59:D62"/>
    <mergeCell ref="C57:C58"/>
    <mergeCell ref="D57:D58"/>
    <mergeCell ref="E57:E58"/>
    <mergeCell ref="E55:E56"/>
    <mergeCell ref="L55:L56"/>
    <mergeCell ref="L57:L58"/>
    <mergeCell ref="L59:L62"/>
    <mergeCell ref="E59:E62"/>
    <mergeCell ref="C63:C66"/>
    <mergeCell ref="D63:D66"/>
    <mergeCell ref="E63:E66"/>
    <mergeCell ref="E67:E69"/>
    <mergeCell ref="L63:L66"/>
    <mergeCell ref="L67:L69"/>
  </mergeCells>
  <phoneticPr fontId="9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topLeftCell="A58" zoomScale="70" zoomScaleNormal="70" workbookViewId="0">
      <selection activeCell="P65" sqref="P65"/>
    </sheetView>
  </sheetViews>
  <sheetFormatPr defaultColWidth="9" defaultRowHeight="13.5"/>
  <cols>
    <col min="1" max="1" width="5.625" style="1" customWidth="1"/>
    <col min="2" max="2" width="9.625" style="1" customWidth="1"/>
    <col min="3" max="3" width="11.5" style="1" customWidth="1"/>
    <col min="4" max="5" width="6.5" style="1" customWidth="1"/>
    <col min="6" max="6" width="19.375" style="1" customWidth="1"/>
    <col min="7" max="8" width="8.125" style="1" customWidth="1"/>
    <col min="9" max="12" width="9.125" style="1" customWidth="1"/>
    <col min="13" max="13" width="9.125" style="86" customWidth="1"/>
    <col min="14" max="15" width="9.125" style="1" customWidth="1"/>
    <col min="16" max="16" width="32.25" style="1" customWidth="1"/>
    <col min="17" max="17" width="32.25" style="102" customWidth="1"/>
    <col min="18" max="18" width="9.125" style="1" customWidth="1"/>
    <col min="19" max="19" width="26.875" style="1" customWidth="1"/>
    <col min="20" max="20" width="21.25" style="32" customWidth="1"/>
    <col min="21" max="21" width="9" style="18"/>
    <col min="22" max="16384" width="9" style="2"/>
  </cols>
  <sheetData>
    <row r="1" spans="1:23" ht="54" customHeight="1" thickBot="1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38.25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16</v>
      </c>
      <c r="G2" s="15" t="s">
        <v>18</v>
      </c>
      <c r="H2" s="15" t="s">
        <v>17</v>
      </c>
      <c r="I2" s="15" t="s">
        <v>27</v>
      </c>
      <c r="J2" s="15" t="s">
        <v>97</v>
      </c>
      <c r="K2" s="16" t="s">
        <v>98</v>
      </c>
      <c r="L2" s="82"/>
      <c r="M2" s="84" t="s">
        <v>112</v>
      </c>
      <c r="N2" s="80" t="s">
        <v>113</v>
      </c>
      <c r="O2" s="16" t="s">
        <v>114</v>
      </c>
      <c r="P2" s="16" t="s">
        <v>99</v>
      </c>
      <c r="Q2" s="94"/>
      <c r="R2" s="16"/>
      <c r="S2" s="16" t="s">
        <v>106</v>
      </c>
      <c r="T2" s="31" t="s">
        <v>99</v>
      </c>
      <c r="U2" s="15" t="s">
        <v>100</v>
      </c>
      <c r="V2" s="15" t="s">
        <v>101</v>
      </c>
      <c r="W2" s="17" t="s">
        <v>28</v>
      </c>
    </row>
    <row r="3" spans="1:23" ht="59.25" customHeight="1" thickBot="1">
      <c r="A3" s="129">
        <v>1</v>
      </c>
      <c r="B3" s="132" t="s">
        <v>15</v>
      </c>
      <c r="C3" s="132" t="s">
        <v>6</v>
      </c>
      <c r="D3" s="132">
        <v>2002</v>
      </c>
      <c r="E3" s="132">
        <v>1</v>
      </c>
      <c r="F3" s="13" t="s">
        <v>19</v>
      </c>
      <c r="G3" s="13" t="s">
        <v>20</v>
      </c>
      <c r="H3" s="13" t="s">
        <v>21</v>
      </c>
      <c r="I3" s="52">
        <v>81.34</v>
      </c>
      <c r="J3" s="52">
        <v>80.2</v>
      </c>
      <c r="K3" s="53"/>
      <c r="L3" s="64"/>
      <c r="M3" s="85">
        <f>I3*40%</f>
        <v>32.536000000000001</v>
      </c>
      <c r="N3" s="81">
        <f>J3*60%</f>
        <v>48.12</v>
      </c>
      <c r="O3" s="73">
        <f>K3*40%</f>
        <v>0</v>
      </c>
      <c r="P3" s="91">
        <f>M3+N3</f>
        <v>80.656000000000006</v>
      </c>
      <c r="Q3" s="92"/>
      <c r="R3" s="73"/>
      <c r="S3" s="122" t="s">
        <v>107</v>
      </c>
      <c r="T3" s="39">
        <f>I3*40%+J3*60%</f>
        <v>80.656000000000006</v>
      </c>
      <c r="U3" s="40">
        <v>1</v>
      </c>
      <c r="V3" s="23"/>
      <c r="W3" s="24"/>
    </row>
    <row r="4" spans="1:23" ht="59.25" customHeight="1" thickBot="1">
      <c r="A4" s="130"/>
      <c r="B4" s="126"/>
      <c r="C4" s="126"/>
      <c r="D4" s="126"/>
      <c r="E4" s="126"/>
      <c r="F4" s="11" t="s">
        <v>22</v>
      </c>
      <c r="G4" s="11" t="s">
        <v>23</v>
      </c>
      <c r="H4" s="11" t="s">
        <v>24</v>
      </c>
      <c r="I4" s="54">
        <v>79.19</v>
      </c>
      <c r="J4" s="54">
        <v>74.2</v>
      </c>
      <c r="K4" s="55"/>
      <c r="L4" s="55"/>
      <c r="M4" s="85">
        <f t="shared" ref="M4:M54" si="0">I4*40%</f>
        <v>31.676000000000002</v>
      </c>
      <c r="N4" s="81">
        <f t="shared" ref="N4:N54" si="1">J4*60%</f>
        <v>44.52</v>
      </c>
      <c r="O4" s="73">
        <f t="shared" ref="O4:O67" si="2">K4*40%</f>
        <v>0</v>
      </c>
      <c r="P4" s="91">
        <f t="shared" ref="P4:P23" si="3">M4+N4</f>
        <v>76.195999999999998</v>
      </c>
      <c r="Q4" s="93"/>
      <c r="R4" s="74"/>
      <c r="S4" s="125"/>
      <c r="T4" s="41">
        <f t="shared" ref="T4:T23" si="4">I4*40%+J4*60%</f>
        <v>76.195999999999998</v>
      </c>
      <c r="U4" s="42">
        <v>2</v>
      </c>
      <c r="V4" s="20"/>
      <c r="W4" s="25"/>
    </row>
    <row r="5" spans="1:23" ht="59.25" customHeight="1" thickBot="1">
      <c r="A5" s="131"/>
      <c r="B5" s="127"/>
      <c r="C5" s="127"/>
      <c r="D5" s="127"/>
      <c r="E5" s="127"/>
      <c r="F5" s="12" t="s">
        <v>25</v>
      </c>
      <c r="G5" s="12" t="s">
        <v>23</v>
      </c>
      <c r="H5" s="12" t="s">
        <v>26</v>
      </c>
      <c r="I5" s="56">
        <v>78.72</v>
      </c>
      <c r="J5" s="56">
        <v>74.400000000000006</v>
      </c>
      <c r="K5" s="57"/>
      <c r="L5" s="74"/>
      <c r="M5" s="85">
        <f t="shared" si="0"/>
        <v>31.488</v>
      </c>
      <c r="N5" s="81">
        <f t="shared" si="1"/>
        <v>44.64</v>
      </c>
      <c r="O5" s="73">
        <f t="shared" si="2"/>
        <v>0</v>
      </c>
      <c r="P5" s="91">
        <f t="shared" si="3"/>
        <v>76.128</v>
      </c>
      <c r="Q5" s="93"/>
      <c r="R5" s="57"/>
      <c r="S5" s="128"/>
      <c r="T5" s="48">
        <f t="shared" si="4"/>
        <v>76.128</v>
      </c>
      <c r="U5" s="43">
        <v>3</v>
      </c>
      <c r="V5" s="26"/>
      <c r="W5" s="27"/>
    </row>
    <row r="6" spans="1:23" ht="59.25" customHeight="1" thickBot="1">
      <c r="A6" s="129">
        <v>2</v>
      </c>
      <c r="B6" s="132" t="s">
        <v>7</v>
      </c>
      <c r="C6" s="132" t="s">
        <v>6</v>
      </c>
      <c r="D6" s="132">
        <v>2004</v>
      </c>
      <c r="E6" s="132">
        <v>1</v>
      </c>
      <c r="F6" s="13" t="s">
        <v>29</v>
      </c>
      <c r="G6" s="13" t="s">
        <v>23</v>
      </c>
      <c r="H6" s="13" t="s">
        <v>24</v>
      </c>
      <c r="I6" s="52">
        <v>87.98</v>
      </c>
      <c r="J6" s="52">
        <v>72.599999999999994</v>
      </c>
      <c r="K6" s="53"/>
      <c r="L6" s="64"/>
      <c r="M6" s="85">
        <f t="shared" si="0"/>
        <v>35.192</v>
      </c>
      <c r="N6" s="81">
        <f t="shared" si="1"/>
        <v>43.559999999999995</v>
      </c>
      <c r="O6" s="73">
        <f t="shared" si="2"/>
        <v>0</v>
      </c>
      <c r="P6" s="91">
        <f t="shared" si="3"/>
        <v>78.751999999999995</v>
      </c>
      <c r="Q6" s="92"/>
      <c r="R6" s="73"/>
      <c r="S6" s="122" t="s">
        <v>107</v>
      </c>
      <c r="T6" s="39">
        <f t="shared" si="4"/>
        <v>78.751999999999995</v>
      </c>
      <c r="U6" s="40">
        <v>1</v>
      </c>
      <c r="V6" s="23"/>
      <c r="W6" s="24"/>
    </row>
    <row r="7" spans="1:23" ht="59.25" customHeight="1" thickBot="1">
      <c r="A7" s="130"/>
      <c r="B7" s="126"/>
      <c r="C7" s="126"/>
      <c r="D7" s="126"/>
      <c r="E7" s="126"/>
      <c r="F7" s="11" t="s">
        <v>30</v>
      </c>
      <c r="G7" s="11" t="s">
        <v>23</v>
      </c>
      <c r="H7" s="11" t="s">
        <v>26</v>
      </c>
      <c r="I7" s="54">
        <v>82.42</v>
      </c>
      <c r="J7" s="54">
        <v>70.599999999999994</v>
      </c>
      <c r="K7" s="55"/>
      <c r="L7" s="55"/>
      <c r="M7" s="85">
        <f t="shared" si="0"/>
        <v>32.968000000000004</v>
      </c>
      <c r="N7" s="81">
        <f t="shared" si="1"/>
        <v>42.359999999999992</v>
      </c>
      <c r="O7" s="73">
        <f t="shared" si="2"/>
        <v>0</v>
      </c>
      <c r="P7" s="91">
        <f t="shared" si="3"/>
        <v>75.328000000000003</v>
      </c>
      <c r="Q7" s="93"/>
      <c r="R7" s="74"/>
      <c r="S7" s="125"/>
      <c r="T7" s="41">
        <f t="shared" si="4"/>
        <v>75.328000000000003</v>
      </c>
      <c r="U7" s="42">
        <v>3</v>
      </c>
      <c r="V7" s="20"/>
      <c r="W7" s="25"/>
    </row>
    <row r="8" spans="1:23" ht="59.25" customHeight="1" thickBot="1">
      <c r="A8" s="130"/>
      <c r="B8" s="126"/>
      <c r="C8" s="126"/>
      <c r="D8" s="126"/>
      <c r="E8" s="126"/>
      <c r="F8" s="11" t="s">
        <v>31</v>
      </c>
      <c r="G8" s="11" t="s">
        <v>23</v>
      </c>
      <c r="H8" s="11" t="s">
        <v>21</v>
      </c>
      <c r="I8" s="54">
        <v>79.28</v>
      </c>
      <c r="J8" s="54">
        <v>77.2</v>
      </c>
      <c r="K8" s="55"/>
      <c r="L8" s="55"/>
      <c r="M8" s="85">
        <f t="shared" si="0"/>
        <v>31.712000000000003</v>
      </c>
      <c r="N8" s="81">
        <f t="shared" si="1"/>
        <v>46.32</v>
      </c>
      <c r="O8" s="73">
        <f t="shared" si="2"/>
        <v>0</v>
      </c>
      <c r="P8" s="91">
        <f t="shared" si="3"/>
        <v>78.032000000000011</v>
      </c>
      <c r="Q8" s="93"/>
      <c r="R8" s="64"/>
      <c r="S8" s="123"/>
      <c r="T8" s="44">
        <f t="shared" si="4"/>
        <v>78.032000000000011</v>
      </c>
      <c r="U8" s="42">
        <v>2</v>
      </c>
      <c r="V8" s="20"/>
      <c r="W8" s="25"/>
    </row>
    <row r="9" spans="1:23" ht="59.25" customHeight="1" thickBot="1">
      <c r="A9" s="130"/>
      <c r="B9" s="126"/>
      <c r="C9" s="126" t="s">
        <v>6</v>
      </c>
      <c r="D9" s="126">
        <v>2005</v>
      </c>
      <c r="E9" s="126">
        <v>1</v>
      </c>
      <c r="F9" s="6" t="s">
        <v>32</v>
      </c>
      <c r="G9" s="6" t="s">
        <v>23</v>
      </c>
      <c r="H9" s="6" t="s">
        <v>24</v>
      </c>
      <c r="I9" s="38">
        <v>82.26</v>
      </c>
      <c r="J9" s="38" t="s">
        <v>104</v>
      </c>
      <c r="K9" s="58"/>
      <c r="L9" s="58"/>
      <c r="M9" s="85">
        <f t="shared" si="0"/>
        <v>32.904000000000003</v>
      </c>
      <c r="N9" s="81" t="e">
        <f t="shared" si="1"/>
        <v>#VALUE!</v>
      </c>
      <c r="O9" s="73">
        <f t="shared" si="2"/>
        <v>0</v>
      </c>
      <c r="P9" s="91" t="e">
        <f t="shared" si="3"/>
        <v>#VALUE!</v>
      </c>
      <c r="Q9" s="93"/>
      <c r="R9" s="75"/>
      <c r="S9" s="124" t="s">
        <v>107</v>
      </c>
      <c r="T9" s="45"/>
      <c r="U9" s="46"/>
      <c r="V9" s="21"/>
      <c r="W9" s="28"/>
    </row>
    <row r="10" spans="1:23" ht="59.25" customHeight="1" thickBot="1">
      <c r="A10" s="130"/>
      <c r="B10" s="126"/>
      <c r="C10" s="126"/>
      <c r="D10" s="126"/>
      <c r="E10" s="126"/>
      <c r="F10" s="11" t="s">
        <v>33</v>
      </c>
      <c r="G10" s="11" t="s">
        <v>23</v>
      </c>
      <c r="H10" s="11" t="s">
        <v>24</v>
      </c>
      <c r="I10" s="54">
        <v>78.77</v>
      </c>
      <c r="J10" s="54">
        <v>78.400000000000006</v>
      </c>
      <c r="K10" s="55"/>
      <c r="L10" s="55"/>
      <c r="M10" s="85">
        <f t="shared" si="0"/>
        <v>31.507999999999999</v>
      </c>
      <c r="N10" s="81">
        <f t="shared" si="1"/>
        <v>47.04</v>
      </c>
      <c r="O10" s="73">
        <f t="shared" si="2"/>
        <v>0</v>
      </c>
      <c r="P10" s="91">
        <f t="shared" si="3"/>
        <v>78.548000000000002</v>
      </c>
      <c r="Q10" s="93"/>
      <c r="R10" s="74"/>
      <c r="S10" s="125"/>
      <c r="T10" s="41">
        <f t="shared" si="4"/>
        <v>78.548000000000002</v>
      </c>
      <c r="U10" s="42">
        <v>1</v>
      </c>
      <c r="V10" s="20"/>
      <c r="W10" s="25"/>
    </row>
    <row r="11" spans="1:23" ht="59.25" customHeight="1" thickBot="1">
      <c r="A11" s="131"/>
      <c r="B11" s="127"/>
      <c r="C11" s="127"/>
      <c r="D11" s="127"/>
      <c r="E11" s="127"/>
      <c r="F11" s="7" t="s">
        <v>34</v>
      </c>
      <c r="G11" s="7" t="s">
        <v>20</v>
      </c>
      <c r="H11" s="7" t="s">
        <v>24</v>
      </c>
      <c r="I11" s="65">
        <v>56.27</v>
      </c>
      <c r="J11" s="65" t="s">
        <v>104</v>
      </c>
      <c r="K11" s="69"/>
      <c r="L11" s="75"/>
      <c r="M11" s="85">
        <f t="shared" si="0"/>
        <v>22.508000000000003</v>
      </c>
      <c r="N11" s="81" t="e">
        <f t="shared" si="1"/>
        <v>#VALUE!</v>
      </c>
      <c r="O11" s="73">
        <f t="shared" si="2"/>
        <v>0</v>
      </c>
      <c r="P11" s="91" t="e">
        <f t="shared" si="3"/>
        <v>#VALUE!</v>
      </c>
      <c r="Q11" s="93"/>
      <c r="R11" s="66"/>
      <c r="S11" s="128"/>
      <c r="T11" s="70"/>
      <c r="U11" s="51"/>
      <c r="V11" s="29"/>
      <c r="W11" s="30"/>
    </row>
    <row r="12" spans="1:23" ht="59.25" customHeight="1" thickBot="1">
      <c r="A12" s="129">
        <v>3</v>
      </c>
      <c r="B12" s="132" t="s">
        <v>14</v>
      </c>
      <c r="C12" s="132" t="s">
        <v>6</v>
      </c>
      <c r="D12" s="132">
        <v>2006</v>
      </c>
      <c r="E12" s="132">
        <v>1</v>
      </c>
      <c r="F12" s="13" t="s">
        <v>35</v>
      </c>
      <c r="G12" s="13" t="s">
        <v>23</v>
      </c>
      <c r="H12" s="13" t="s">
        <v>21</v>
      </c>
      <c r="I12" s="52">
        <v>84.05</v>
      </c>
      <c r="J12" s="52">
        <v>76.400000000000006</v>
      </c>
      <c r="K12" s="53"/>
      <c r="L12" s="64"/>
      <c r="M12" s="85">
        <f t="shared" si="0"/>
        <v>33.619999999999997</v>
      </c>
      <c r="N12" s="81">
        <f t="shared" si="1"/>
        <v>45.84</v>
      </c>
      <c r="O12" s="73">
        <f t="shared" si="2"/>
        <v>0</v>
      </c>
      <c r="P12" s="91">
        <f t="shared" si="3"/>
        <v>79.460000000000008</v>
      </c>
      <c r="Q12" s="92"/>
      <c r="R12" s="73"/>
      <c r="S12" s="122" t="s">
        <v>107</v>
      </c>
      <c r="T12" s="47">
        <f t="shared" si="4"/>
        <v>79.460000000000008</v>
      </c>
      <c r="U12" s="40">
        <v>2</v>
      </c>
      <c r="V12" s="23"/>
      <c r="W12" s="24"/>
    </row>
    <row r="13" spans="1:23" ht="59.25" customHeight="1" thickBot="1">
      <c r="A13" s="131"/>
      <c r="B13" s="127"/>
      <c r="C13" s="127"/>
      <c r="D13" s="127"/>
      <c r="E13" s="127"/>
      <c r="F13" s="12" t="s">
        <v>36</v>
      </c>
      <c r="G13" s="12" t="s">
        <v>23</v>
      </c>
      <c r="H13" s="12" t="s">
        <v>24</v>
      </c>
      <c r="I13" s="56">
        <v>83.34</v>
      </c>
      <c r="J13" s="56">
        <v>81.400000000000006</v>
      </c>
      <c r="K13" s="59"/>
      <c r="L13" s="76"/>
      <c r="M13" s="85">
        <f t="shared" si="0"/>
        <v>33.336000000000006</v>
      </c>
      <c r="N13" s="81">
        <f t="shared" si="1"/>
        <v>48.84</v>
      </c>
      <c r="O13" s="73">
        <f t="shared" si="2"/>
        <v>0</v>
      </c>
      <c r="P13" s="91">
        <f t="shared" si="3"/>
        <v>82.176000000000016</v>
      </c>
      <c r="Q13" s="93"/>
      <c r="R13" s="57"/>
      <c r="S13" s="128"/>
      <c r="T13" s="48">
        <f t="shared" si="4"/>
        <v>82.176000000000016</v>
      </c>
      <c r="U13" s="43">
        <v>1</v>
      </c>
      <c r="V13" s="26"/>
      <c r="W13" s="27"/>
    </row>
    <row r="14" spans="1:23" ht="72" customHeight="1" thickBot="1">
      <c r="A14" s="129">
        <v>4</v>
      </c>
      <c r="B14" s="132" t="s">
        <v>10</v>
      </c>
      <c r="C14" s="132" t="s">
        <v>6</v>
      </c>
      <c r="D14" s="132">
        <v>2007</v>
      </c>
      <c r="E14" s="132">
        <v>1</v>
      </c>
      <c r="F14" s="13" t="s">
        <v>37</v>
      </c>
      <c r="G14" s="13" t="s">
        <v>23</v>
      </c>
      <c r="H14" s="13" t="s">
        <v>24</v>
      </c>
      <c r="I14" s="52">
        <f>[1]电话通知!J13</f>
        <v>81.53</v>
      </c>
      <c r="J14" s="52">
        <v>73.599999999999994</v>
      </c>
      <c r="K14" s="53"/>
      <c r="L14" s="64"/>
      <c r="M14" s="85">
        <f t="shared" si="0"/>
        <v>32.612000000000002</v>
      </c>
      <c r="N14" s="81">
        <f t="shared" si="1"/>
        <v>44.16</v>
      </c>
      <c r="O14" s="73">
        <f t="shared" si="2"/>
        <v>0</v>
      </c>
      <c r="P14" s="91">
        <f t="shared" si="3"/>
        <v>76.771999999999991</v>
      </c>
      <c r="Q14" s="92"/>
      <c r="R14" s="73"/>
      <c r="S14" s="122" t="s">
        <v>107</v>
      </c>
      <c r="T14" s="39">
        <f t="shared" si="4"/>
        <v>76.771999999999991</v>
      </c>
      <c r="U14" s="40">
        <v>1</v>
      </c>
      <c r="V14" s="23"/>
      <c r="W14" s="24"/>
    </row>
    <row r="15" spans="1:23" ht="72" customHeight="1" thickBot="1">
      <c r="A15" s="130"/>
      <c r="B15" s="126"/>
      <c r="C15" s="126"/>
      <c r="D15" s="126"/>
      <c r="E15" s="126"/>
      <c r="F15" s="11" t="s">
        <v>38</v>
      </c>
      <c r="G15" s="11" t="s">
        <v>23</v>
      </c>
      <c r="H15" s="11" t="s">
        <v>24</v>
      </c>
      <c r="I15" s="54">
        <f>[1]电话通知!J14</f>
        <v>67.760000000000005</v>
      </c>
      <c r="J15" s="54">
        <v>76.2</v>
      </c>
      <c r="K15" s="55"/>
      <c r="L15" s="55"/>
      <c r="M15" s="85">
        <f t="shared" si="0"/>
        <v>27.104000000000003</v>
      </c>
      <c r="N15" s="81">
        <f t="shared" si="1"/>
        <v>45.72</v>
      </c>
      <c r="O15" s="73">
        <f t="shared" si="2"/>
        <v>0</v>
      </c>
      <c r="P15" s="91">
        <f t="shared" si="3"/>
        <v>72.823999999999998</v>
      </c>
      <c r="Q15" s="93"/>
      <c r="R15" s="64"/>
      <c r="S15" s="123"/>
      <c r="T15" s="41">
        <f t="shared" si="4"/>
        <v>72.823999999999998</v>
      </c>
      <c r="U15" s="42">
        <v>2</v>
      </c>
      <c r="V15" s="20"/>
      <c r="W15" s="25"/>
    </row>
    <row r="16" spans="1:23" ht="72" customHeight="1" thickBot="1">
      <c r="A16" s="130"/>
      <c r="B16" s="126"/>
      <c r="C16" s="11" t="s">
        <v>6</v>
      </c>
      <c r="D16" s="11">
        <v>2008</v>
      </c>
      <c r="E16" s="11">
        <v>1</v>
      </c>
      <c r="F16" s="11" t="s">
        <v>39</v>
      </c>
      <c r="G16" s="11" t="s">
        <v>23</v>
      </c>
      <c r="H16" s="11" t="s">
        <v>40</v>
      </c>
      <c r="I16" s="54">
        <v>76.09</v>
      </c>
      <c r="J16" s="54">
        <v>76</v>
      </c>
      <c r="K16" s="55"/>
      <c r="L16" s="55"/>
      <c r="M16" s="85">
        <f t="shared" si="0"/>
        <v>30.436000000000003</v>
      </c>
      <c r="N16" s="81">
        <f t="shared" si="1"/>
        <v>45.6</v>
      </c>
      <c r="O16" s="73">
        <f t="shared" si="2"/>
        <v>0</v>
      </c>
      <c r="P16" s="91">
        <f t="shared" si="3"/>
        <v>76.036000000000001</v>
      </c>
      <c r="Q16" s="93"/>
      <c r="R16" s="55"/>
      <c r="S16" s="19" t="s">
        <v>107</v>
      </c>
      <c r="T16" s="44">
        <f t="shared" si="4"/>
        <v>76.036000000000001</v>
      </c>
      <c r="U16" s="42">
        <v>1</v>
      </c>
      <c r="V16" s="20"/>
      <c r="W16" s="25"/>
    </row>
    <row r="17" spans="1:23" ht="72" customHeight="1" thickBot="1">
      <c r="A17" s="130"/>
      <c r="B17" s="126"/>
      <c r="C17" s="126" t="s">
        <v>6</v>
      </c>
      <c r="D17" s="126">
        <v>2009</v>
      </c>
      <c r="E17" s="126">
        <v>1</v>
      </c>
      <c r="F17" s="6" t="s">
        <v>41</v>
      </c>
      <c r="G17" s="6" t="s">
        <v>20</v>
      </c>
      <c r="H17" s="6" t="s">
        <v>24</v>
      </c>
      <c r="I17" s="38">
        <v>83.69</v>
      </c>
      <c r="J17" s="38" t="s">
        <v>104</v>
      </c>
      <c r="K17" s="58"/>
      <c r="L17" s="58"/>
      <c r="M17" s="85">
        <f t="shared" si="0"/>
        <v>33.475999999999999</v>
      </c>
      <c r="N17" s="81" t="e">
        <f t="shared" si="1"/>
        <v>#VALUE!</v>
      </c>
      <c r="O17" s="73">
        <f t="shared" si="2"/>
        <v>0</v>
      </c>
      <c r="P17" s="91" t="e">
        <f t="shared" si="3"/>
        <v>#VALUE!</v>
      </c>
      <c r="Q17" s="93"/>
      <c r="R17" s="75"/>
      <c r="S17" s="124" t="s">
        <v>107</v>
      </c>
      <c r="T17" s="45"/>
      <c r="U17" s="46"/>
      <c r="V17" s="21"/>
      <c r="W17" s="28"/>
    </row>
    <row r="18" spans="1:23" ht="72" customHeight="1" thickBot="1">
      <c r="A18" s="130"/>
      <c r="B18" s="126"/>
      <c r="C18" s="126"/>
      <c r="D18" s="126"/>
      <c r="E18" s="126"/>
      <c r="F18" s="11" t="s">
        <v>42</v>
      </c>
      <c r="G18" s="11" t="s">
        <v>20</v>
      </c>
      <c r="H18" s="11" t="s">
        <v>21</v>
      </c>
      <c r="I18" s="54">
        <v>74.959999999999994</v>
      </c>
      <c r="J18" s="54">
        <v>81</v>
      </c>
      <c r="K18" s="55"/>
      <c r="L18" s="55"/>
      <c r="M18" s="85">
        <f t="shared" si="0"/>
        <v>29.983999999999998</v>
      </c>
      <c r="N18" s="81">
        <f t="shared" si="1"/>
        <v>48.6</v>
      </c>
      <c r="O18" s="73">
        <f t="shared" si="2"/>
        <v>0</v>
      </c>
      <c r="P18" s="91">
        <f t="shared" si="3"/>
        <v>78.584000000000003</v>
      </c>
      <c r="Q18" s="93"/>
      <c r="R18" s="64"/>
      <c r="S18" s="123"/>
      <c r="T18" s="44">
        <f t="shared" si="4"/>
        <v>78.584000000000003</v>
      </c>
      <c r="U18" s="42">
        <v>1</v>
      </c>
      <c r="V18" s="20"/>
      <c r="W18" s="25"/>
    </row>
    <row r="19" spans="1:23" ht="72" customHeight="1" thickBot="1">
      <c r="A19" s="130"/>
      <c r="B19" s="126"/>
      <c r="C19" s="126" t="s">
        <v>6</v>
      </c>
      <c r="D19" s="126">
        <v>2011</v>
      </c>
      <c r="E19" s="126">
        <v>1</v>
      </c>
      <c r="F19" s="11" t="s">
        <v>43</v>
      </c>
      <c r="G19" s="11" t="s">
        <v>20</v>
      </c>
      <c r="H19" s="11" t="s">
        <v>24</v>
      </c>
      <c r="I19" s="54">
        <v>83.52</v>
      </c>
      <c r="J19" s="54">
        <v>81</v>
      </c>
      <c r="K19" s="55"/>
      <c r="L19" s="55"/>
      <c r="M19" s="85">
        <f t="shared" si="0"/>
        <v>33.408000000000001</v>
      </c>
      <c r="N19" s="81">
        <f t="shared" si="1"/>
        <v>48.6</v>
      </c>
      <c r="O19" s="73">
        <f t="shared" si="2"/>
        <v>0</v>
      </c>
      <c r="P19" s="91">
        <f t="shared" si="3"/>
        <v>82.00800000000001</v>
      </c>
      <c r="Q19" s="93"/>
      <c r="R19" s="76"/>
      <c r="S19" s="124" t="s">
        <v>107</v>
      </c>
      <c r="T19" s="41">
        <f t="shared" si="4"/>
        <v>82.00800000000001</v>
      </c>
      <c r="U19" s="42">
        <v>1</v>
      </c>
      <c r="V19" s="20"/>
      <c r="W19" s="25"/>
    </row>
    <row r="20" spans="1:23" ht="72" customHeight="1" thickBot="1">
      <c r="A20" s="130"/>
      <c r="B20" s="126"/>
      <c r="C20" s="126"/>
      <c r="D20" s="126"/>
      <c r="E20" s="126"/>
      <c r="F20" s="11" t="s">
        <v>44</v>
      </c>
      <c r="G20" s="11" t="s">
        <v>23</v>
      </c>
      <c r="H20" s="11" t="s">
        <v>24</v>
      </c>
      <c r="I20" s="54">
        <v>80.209999999999994</v>
      </c>
      <c r="J20" s="54">
        <v>76.8</v>
      </c>
      <c r="K20" s="55"/>
      <c r="L20" s="55"/>
      <c r="M20" s="85">
        <f t="shared" si="0"/>
        <v>32.083999999999996</v>
      </c>
      <c r="N20" s="81">
        <f t="shared" si="1"/>
        <v>46.08</v>
      </c>
      <c r="O20" s="73">
        <f t="shared" si="2"/>
        <v>0</v>
      </c>
      <c r="P20" s="91">
        <f t="shared" si="3"/>
        <v>78.163999999999987</v>
      </c>
      <c r="Q20" s="93"/>
      <c r="R20" s="74"/>
      <c r="S20" s="125"/>
      <c r="T20" s="41">
        <f t="shared" si="4"/>
        <v>78.163999999999987</v>
      </c>
      <c r="U20" s="42">
        <v>2</v>
      </c>
      <c r="V20" s="20"/>
      <c r="W20" s="25"/>
    </row>
    <row r="21" spans="1:23" ht="72" customHeight="1" thickBot="1">
      <c r="A21" s="130"/>
      <c r="B21" s="126"/>
      <c r="C21" s="126"/>
      <c r="D21" s="126"/>
      <c r="E21" s="126"/>
      <c r="F21" s="11" t="s">
        <v>45</v>
      </c>
      <c r="G21" s="11" t="s">
        <v>23</v>
      </c>
      <c r="H21" s="11" t="s">
        <v>24</v>
      </c>
      <c r="I21" s="54">
        <v>78.260000000000005</v>
      </c>
      <c r="J21" s="54">
        <v>68.400000000000006</v>
      </c>
      <c r="K21" s="55"/>
      <c r="L21" s="55"/>
      <c r="M21" s="85">
        <f t="shared" si="0"/>
        <v>31.304000000000002</v>
      </c>
      <c r="N21" s="81">
        <f t="shared" si="1"/>
        <v>41.04</v>
      </c>
      <c r="O21" s="73">
        <f t="shared" si="2"/>
        <v>0</v>
      </c>
      <c r="P21" s="91">
        <f t="shared" si="3"/>
        <v>72.343999999999994</v>
      </c>
      <c r="Q21" s="93"/>
      <c r="R21" s="64"/>
      <c r="S21" s="123"/>
      <c r="T21" s="41">
        <f t="shared" si="4"/>
        <v>72.343999999999994</v>
      </c>
      <c r="U21" s="42">
        <v>3</v>
      </c>
      <c r="V21" s="20"/>
      <c r="W21" s="25"/>
    </row>
    <row r="22" spans="1:23" ht="72" customHeight="1" thickBot="1">
      <c r="A22" s="130"/>
      <c r="B22" s="126"/>
      <c r="C22" s="126" t="s">
        <v>6</v>
      </c>
      <c r="D22" s="126">
        <v>2012</v>
      </c>
      <c r="E22" s="126">
        <v>1</v>
      </c>
      <c r="F22" s="11" t="s">
        <v>46</v>
      </c>
      <c r="G22" s="11" t="s">
        <v>23</v>
      </c>
      <c r="H22" s="11" t="s">
        <v>24</v>
      </c>
      <c r="I22" s="54">
        <v>94.81</v>
      </c>
      <c r="J22" s="54">
        <v>79.8</v>
      </c>
      <c r="K22" s="55"/>
      <c r="L22" s="55"/>
      <c r="M22" s="85">
        <f t="shared" si="0"/>
        <v>37.923999999999999</v>
      </c>
      <c r="N22" s="81">
        <f t="shared" si="1"/>
        <v>47.879999999999995</v>
      </c>
      <c r="O22" s="73">
        <f t="shared" si="2"/>
        <v>0</v>
      </c>
      <c r="P22" s="91">
        <f t="shared" si="3"/>
        <v>85.804000000000002</v>
      </c>
      <c r="Q22" s="93"/>
      <c r="R22" s="76"/>
      <c r="S22" s="124" t="s">
        <v>107</v>
      </c>
      <c r="T22" s="41">
        <f t="shared" si="4"/>
        <v>85.804000000000002</v>
      </c>
      <c r="U22" s="42">
        <v>1</v>
      </c>
      <c r="V22" s="20"/>
      <c r="W22" s="25"/>
    </row>
    <row r="23" spans="1:23" ht="72" customHeight="1" thickBot="1">
      <c r="A23" s="131"/>
      <c r="B23" s="127"/>
      <c r="C23" s="127"/>
      <c r="D23" s="127"/>
      <c r="E23" s="127"/>
      <c r="F23" s="12" t="s">
        <v>47</v>
      </c>
      <c r="G23" s="12" t="s">
        <v>23</v>
      </c>
      <c r="H23" s="12" t="s">
        <v>24</v>
      </c>
      <c r="I23" s="56">
        <v>70.55</v>
      </c>
      <c r="J23" s="56">
        <v>75.400000000000006</v>
      </c>
      <c r="K23" s="59"/>
      <c r="L23" s="76"/>
      <c r="M23" s="85">
        <f t="shared" si="0"/>
        <v>28.22</v>
      </c>
      <c r="N23" s="81">
        <f t="shared" si="1"/>
        <v>45.24</v>
      </c>
      <c r="O23" s="73">
        <f t="shared" si="2"/>
        <v>0</v>
      </c>
      <c r="P23" s="91">
        <f t="shared" si="3"/>
        <v>73.460000000000008</v>
      </c>
      <c r="Q23" s="93"/>
      <c r="R23" s="57"/>
      <c r="S23" s="128"/>
      <c r="T23" s="48">
        <f t="shared" si="4"/>
        <v>73.460000000000008</v>
      </c>
      <c r="U23" s="43">
        <v>2</v>
      </c>
      <c r="V23" s="26"/>
      <c r="W23" s="27"/>
    </row>
    <row r="24" spans="1:23" ht="38.25" customHeight="1" thickBot="1">
      <c r="A24" s="129">
        <v>5</v>
      </c>
      <c r="B24" s="132" t="s">
        <v>13</v>
      </c>
      <c r="C24" s="132" t="s">
        <v>6</v>
      </c>
      <c r="D24" s="132">
        <v>2016</v>
      </c>
      <c r="E24" s="132">
        <v>1</v>
      </c>
      <c r="F24" s="13" t="s">
        <v>48</v>
      </c>
      <c r="G24" s="13" t="s">
        <v>23</v>
      </c>
      <c r="H24" s="13" t="s">
        <v>24</v>
      </c>
      <c r="I24" s="52">
        <v>86.55</v>
      </c>
      <c r="J24" s="52">
        <v>86.2</v>
      </c>
      <c r="K24" s="53">
        <v>89.6</v>
      </c>
      <c r="L24" s="64"/>
      <c r="M24" s="85">
        <f t="shared" si="0"/>
        <v>34.619999999999997</v>
      </c>
      <c r="N24" s="81">
        <f t="shared" si="1"/>
        <v>51.72</v>
      </c>
      <c r="O24" s="73">
        <f t="shared" si="2"/>
        <v>35.839999999999996</v>
      </c>
      <c r="P24" s="103">
        <f>M24+Q24</f>
        <v>87.156000000000006</v>
      </c>
      <c r="Q24" s="95">
        <f>(N24+O24)*60%</f>
        <v>52.536000000000001</v>
      </c>
      <c r="R24" s="73"/>
      <c r="S24" s="122" t="s">
        <v>108</v>
      </c>
      <c r="T24" s="39">
        <f>I24*40%+(J24*60%+K24*40%)*60%</f>
        <v>87.156000000000006</v>
      </c>
      <c r="U24" s="40">
        <v>1</v>
      </c>
      <c r="V24" s="23"/>
      <c r="W24" s="24"/>
    </row>
    <row r="25" spans="1:23" ht="38.25" customHeight="1" thickBot="1">
      <c r="A25" s="130"/>
      <c r="B25" s="126"/>
      <c r="C25" s="126"/>
      <c r="D25" s="126"/>
      <c r="E25" s="126"/>
      <c r="F25" s="11" t="s">
        <v>49</v>
      </c>
      <c r="G25" s="11" t="s">
        <v>23</v>
      </c>
      <c r="H25" s="11" t="s">
        <v>40</v>
      </c>
      <c r="I25" s="54">
        <v>80.56</v>
      </c>
      <c r="J25" s="54">
        <v>82.4</v>
      </c>
      <c r="K25" s="55">
        <v>85.2</v>
      </c>
      <c r="L25" s="55"/>
      <c r="M25" s="85">
        <f t="shared" si="0"/>
        <v>32.224000000000004</v>
      </c>
      <c r="N25" s="81">
        <f t="shared" si="1"/>
        <v>49.440000000000005</v>
      </c>
      <c r="O25" s="73">
        <f t="shared" si="2"/>
        <v>34.080000000000005</v>
      </c>
      <c r="P25" s="103">
        <f t="shared" ref="P25:P41" si="5">M25+Q25</f>
        <v>82.336000000000013</v>
      </c>
      <c r="Q25" s="95">
        <f t="shared" ref="Q25:Q41" si="6">(N25+O25)*60%</f>
        <v>50.112000000000002</v>
      </c>
      <c r="R25" s="64"/>
      <c r="S25" s="123"/>
      <c r="T25" s="41">
        <f>I25*40%+(J25*60%+K25*40%)*60%</f>
        <v>82.336000000000013</v>
      </c>
      <c r="U25" s="42">
        <v>2</v>
      </c>
      <c r="V25" s="20"/>
      <c r="W25" s="25"/>
    </row>
    <row r="26" spans="1:23" ht="38.25" customHeight="1" thickBot="1">
      <c r="A26" s="130"/>
      <c r="B26" s="126"/>
      <c r="C26" s="126" t="s">
        <v>6</v>
      </c>
      <c r="D26" s="126">
        <v>2018</v>
      </c>
      <c r="E26" s="126">
        <v>1</v>
      </c>
      <c r="F26" s="6" t="s">
        <v>50</v>
      </c>
      <c r="G26" s="6" t="s">
        <v>23</v>
      </c>
      <c r="H26" s="6" t="s">
        <v>24</v>
      </c>
      <c r="I26" s="38">
        <v>88.81</v>
      </c>
      <c r="J26" s="38">
        <v>84.4</v>
      </c>
      <c r="K26" s="58" t="s">
        <v>105</v>
      </c>
      <c r="L26" s="58"/>
      <c r="M26" s="85">
        <f t="shared" si="0"/>
        <v>35.524000000000001</v>
      </c>
      <c r="N26" s="81">
        <f t="shared" si="1"/>
        <v>50.64</v>
      </c>
      <c r="O26" s="73" t="e">
        <f t="shared" si="2"/>
        <v>#VALUE!</v>
      </c>
      <c r="P26" s="103" t="e">
        <f t="shared" si="5"/>
        <v>#VALUE!</v>
      </c>
      <c r="Q26" s="95" t="e">
        <f t="shared" si="6"/>
        <v>#VALUE!</v>
      </c>
      <c r="R26" s="75"/>
      <c r="S26" s="124" t="s">
        <v>108</v>
      </c>
      <c r="T26" s="45"/>
      <c r="U26" s="46"/>
      <c r="V26" s="21"/>
      <c r="W26" s="28"/>
    </row>
    <row r="27" spans="1:23" ht="38.25" customHeight="1" thickBot="1">
      <c r="A27" s="130"/>
      <c r="B27" s="126"/>
      <c r="C27" s="126"/>
      <c r="D27" s="126"/>
      <c r="E27" s="126"/>
      <c r="F27" s="11" t="s">
        <v>51</v>
      </c>
      <c r="G27" s="11" t="s">
        <v>23</v>
      </c>
      <c r="H27" s="11" t="s">
        <v>24</v>
      </c>
      <c r="I27" s="54">
        <v>78.25</v>
      </c>
      <c r="J27" s="54">
        <v>82.4</v>
      </c>
      <c r="K27" s="55">
        <v>84.8</v>
      </c>
      <c r="L27" s="55"/>
      <c r="M27" s="85">
        <f t="shared" si="0"/>
        <v>31.3</v>
      </c>
      <c r="N27" s="81">
        <f t="shared" si="1"/>
        <v>49.440000000000005</v>
      </c>
      <c r="O27" s="73">
        <f t="shared" si="2"/>
        <v>33.92</v>
      </c>
      <c r="P27" s="103">
        <f t="shared" si="5"/>
        <v>81.316000000000003</v>
      </c>
      <c r="Q27" s="95">
        <f t="shared" si="6"/>
        <v>50.016000000000005</v>
      </c>
      <c r="R27" s="64"/>
      <c r="S27" s="123"/>
      <c r="T27" s="41">
        <f>I27*40%+(J27*60%+K27*40%)*60%</f>
        <v>81.316000000000003</v>
      </c>
      <c r="U27" s="42">
        <v>1</v>
      </c>
      <c r="V27" s="20"/>
      <c r="W27" s="25"/>
    </row>
    <row r="28" spans="1:23" ht="38.25" customHeight="1" thickBot="1">
      <c r="A28" s="130"/>
      <c r="B28" s="126"/>
      <c r="C28" s="126" t="s">
        <v>6</v>
      </c>
      <c r="D28" s="126">
        <v>2019</v>
      </c>
      <c r="E28" s="126">
        <v>1</v>
      </c>
      <c r="F28" s="11" t="s">
        <v>52</v>
      </c>
      <c r="G28" s="11" t="s">
        <v>23</v>
      </c>
      <c r="H28" s="11" t="s">
        <v>40</v>
      </c>
      <c r="I28" s="54">
        <v>82.09</v>
      </c>
      <c r="J28" s="54">
        <v>83.2</v>
      </c>
      <c r="K28" s="55">
        <v>86.6</v>
      </c>
      <c r="L28" s="55"/>
      <c r="M28" s="85">
        <f t="shared" si="0"/>
        <v>32.836000000000006</v>
      </c>
      <c r="N28" s="81">
        <f t="shared" si="1"/>
        <v>49.92</v>
      </c>
      <c r="O28" s="73">
        <f t="shared" si="2"/>
        <v>34.64</v>
      </c>
      <c r="P28" s="103">
        <f t="shared" si="5"/>
        <v>83.572000000000003</v>
      </c>
      <c r="Q28" s="95">
        <f t="shared" si="6"/>
        <v>50.735999999999997</v>
      </c>
      <c r="R28" s="76"/>
      <c r="S28" s="124" t="s">
        <v>108</v>
      </c>
      <c r="T28" s="41">
        <f>I28*40%+(J28*60%+K28*40%)*60%</f>
        <v>83.572000000000003</v>
      </c>
      <c r="U28" s="42">
        <v>1</v>
      </c>
      <c r="V28" s="20"/>
      <c r="W28" s="25"/>
    </row>
    <row r="29" spans="1:23" ht="38.25" customHeight="1" thickBot="1">
      <c r="A29" s="130"/>
      <c r="B29" s="126"/>
      <c r="C29" s="126"/>
      <c r="D29" s="126"/>
      <c r="E29" s="126"/>
      <c r="F29" s="6" t="s">
        <v>53</v>
      </c>
      <c r="G29" s="6" t="s">
        <v>23</v>
      </c>
      <c r="H29" s="6" t="s">
        <v>24</v>
      </c>
      <c r="I29" s="38">
        <v>78.319999999999993</v>
      </c>
      <c r="J29" s="38" t="s">
        <v>104</v>
      </c>
      <c r="K29" s="58" t="s">
        <v>105</v>
      </c>
      <c r="L29" s="58"/>
      <c r="M29" s="85">
        <f t="shared" si="0"/>
        <v>31.327999999999999</v>
      </c>
      <c r="N29" s="81" t="e">
        <f t="shared" si="1"/>
        <v>#VALUE!</v>
      </c>
      <c r="O29" s="73" t="e">
        <f t="shared" si="2"/>
        <v>#VALUE!</v>
      </c>
      <c r="P29" s="103" t="e">
        <f t="shared" si="5"/>
        <v>#VALUE!</v>
      </c>
      <c r="Q29" s="95" t="e">
        <f t="shared" si="6"/>
        <v>#VALUE!</v>
      </c>
      <c r="R29" s="77"/>
      <c r="S29" s="125"/>
      <c r="T29" s="45"/>
      <c r="U29" s="46"/>
      <c r="V29" s="21"/>
      <c r="W29" s="28"/>
    </row>
    <row r="30" spans="1:23" ht="38.25" customHeight="1" thickBot="1">
      <c r="A30" s="130"/>
      <c r="B30" s="126"/>
      <c r="C30" s="126"/>
      <c r="D30" s="126"/>
      <c r="E30" s="126"/>
      <c r="F30" s="11" t="s">
        <v>54</v>
      </c>
      <c r="G30" s="11" t="s">
        <v>23</v>
      </c>
      <c r="H30" s="11" t="s">
        <v>24</v>
      </c>
      <c r="I30" s="54">
        <v>77.87</v>
      </c>
      <c r="J30" s="54">
        <v>81.400000000000006</v>
      </c>
      <c r="K30" s="55">
        <v>85.4</v>
      </c>
      <c r="L30" s="55"/>
      <c r="M30" s="85">
        <f t="shared" si="0"/>
        <v>31.148000000000003</v>
      </c>
      <c r="N30" s="81">
        <f t="shared" si="1"/>
        <v>48.84</v>
      </c>
      <c r="O30" s="73">
        <f t="shared" si="2"/>
        <v>34.160000000000004</v>
      </c>
      <c r="P30" s="103">
        <f t="shared" si="5"/>
        <v>80.948000000000008</v>
      </c>
      <c r="Q30" s="95">
        <f t="shared" si="6"/>
        <v>49.8</v>
      </c>
      <c r="R30" s="74"/>
      <c r="S30" s="125"/>
      <c r="T30" s="41">
        <f t="shared" ref="T30:T38" si="7">I30*40%+(J30*60%+K30*40%)*60%</f>
        <v>80.948000000000008</v>
      </c>
      <c r="U30" s="42">
        <v>2</v>
      </c>
      <c r="V30" s="20"/>
      <c r="W30" s="25"/>
    </row>
    <row r="31" spans="1:23" ht="38.25" customHeight="1" thickBot="1">
      <c r="A31" s="130"/>
      <c r="B31" s="126"/>
      <c r="C31" s="126"/>
      <c r="D31" s="126"/>
      <c r="E31" s="126"/>
      <c r="F31" s="11" t="s">
        <v>94</v>
      </c>
      <c r="G31" s="11" t="s">
        <v>20</v>
      </c>
      <c r="H31" s="11" t="s">
        <v>21</v>
      </c>
      <c r="I31" s="54">
        <v>75.69</v>
      </c>
      <c r="J31" s="54">
        <v>81.599999999999994</v>
      </c>
      <c r="K31" s="55">
        <v>85.4</v>
      </c>
      <c r="L31" s="55"/>
      <c r="M31" s="85">
        <f t="shared" si="0"/>
        <v>30.276</v>
      </c>
      <c r="N31" s="81">
        <f t="shared" si="1"/>
        <v>48.959999999999994</v>
      </c>
      <c r="O31" s="73">
        <f t="shared" si="2"/>
        <v>34.160000000000004</v>
      </c>
      <c r="P31" s="103">
        <f t="shared" si="5"/>
        <v>80.147999999999996</v>
      </c>
      <c r="Q31" s="95">
        <f t="shared" si="6"/>
        <v>49.872</v>
      </c>
      <c r="R31" s="64"/>
      <c r="S31" s="123"/>
      <c r="T31" s="41">
        <f t="shared" si="7"/>
        <v>80.147999999999996</v>
      </c>
      <c r="U31" s="42">
        <v>3</v>
      </c>
      <c r="V31" s="20"/>
      <c r="W31" s="25"/>
    </row>
    <row r="32" spans="1:23" ht="38.25" customHeight="1" thickBot="1">
      <c r="A32" s="130"/>
      <c r="B32" s="126"/>
      <c r="C32" s="126" t="s">
        <v>6</v>
      </c>
      <c r="D32" s="126">
        <v>2021</v>
      </c>
      <c r="E32" s="126">
        <v>1</v>
      </c>
      <c r="F32" s="11" t="s">
        <v>55</v>
      </c>
      <c r="G32" s="11" t="s">
        <v>23</v>
      </c>
      <c r="H32" s="11" t="s">
        <v>26</v>
      </c>
      <c r="I32" s="54">
        <v>80.36</v>
      </c>
      <c r="J32" s="54">
        <v>84</v>
      </c>
      <c r="K32" s="55">
        <v>88.4</v>
      </c>
      <c r="L32" s="55"/>
      <c r="M32" s="85">
        <f t="shared" si="0"/>
        <v>32.143999999999998</v>
      </c>
      <c r="N32" s="81">
        <f t="shared" si="1"/>
        <v>50.4</v>
      </c>
      <c r="O32" s="73">
        <f t="shared" si="2"/>
        <v>35.360000000000007</v>
      </c>
      <c r="P32" s="103">
        <f t="shared" si="5"/>
        <v>83.6</v>
      </c>
      <c r="Q32" s="95">
        <f t="shared" si="6"/>
        <v>51.456000000000003</v>
      </c>
      <c r="R32" s="76"/>
      <c r="S32" s="124" t="s">
        <v>108</v>
      </c>
      <c r="T32" s="41">
        <f t="shared" si="7"/>
        <v>83.6</v>
      </c>
      <c r="U32" s="42">
        <v>2</v>
      </c>
      <c r="V32" s="20"/>
      <c r="W32" s="25"/>
    </row>
    <row r="33" spans="1:23" ht="38.25" customHeight="1" thickBot="1">
      <c r="A33" s="130"/>
      <c r="B33" s="126"/>
      <c r="C33" s="126"/>
      <c r="D33" s="126"/>
      <c r="E33" s="126"/>
      <c r="F33" s="11" t="s">
        <v>56</v>
      </c>
      <c r="G33" s="11" t="s">
        <v>20</v>
      </c>
      <c r="H33" s="11" t="s">
        <v>21</v>
      </c>
      <c r="I33" s="54">
        <v>77.819999999999993</v>
      </c>
      <c r="J33" s="54">
        <v>90.4</v>
      </c>
      <c r="K33" s="55">
        <v>90.8</v>
      </c>
      <c r="L33" s="55"/>
      <c r="M33" s="85">
        <f t="shared" si="0"/>
        <v>31.128</v>
      </c>
      <c r="N33" s="81">
        <f t="shared" si="1"/>
        <v>54.24</v>
      </c>
      <c r="O33" s="73">
        <f t="shared" si="2"/>
        <v>36.32</v>
      </c>
      <c r="P33" s="103">
        <f t="shared" si="5"/>
        <v>85.463999999999999</v>
      </c>
      <c r="Q33" s="95">
        <f t="shared" si="6"/>
        <v>54.335999999999999</v>
      </c>
      <c r="R33" s="74"/>
      <c r="S33" s="125"/>
      <c r="T33" s="41">
        <f t="shared" si="7"/>
        <v>85.463999999999999</v>
      </c>
      <c r="U33" s="42">
        <v>1</v>
      </c>
      <c r="V33" s="20"/>
      <c r="W33" s="25"/>
    </row>
    <row r="34" spans="1:23" ht="38.25" customHeight="1" thickBot="1">
      <c r="A34" s="130"/>
      <c r="B34" s="126"/>
      <c r="C34" s="126"/>
      <c r="D34" s="126"/>
      <c r="E34" s="126"/>
      <c r="F34" s="11" t="s">
        <v>57</v>
      </c>
      <c r="G34" s="11" t="s">
        <v>23</v>
      </c>
      <c r="H34" s="11" t="s">
        <v>24</v>
      </c>
      <c r="I34" s="54">
        <v>77.42</v>
      </c>
      <c r="J34" s="54">
        <v>84.8</v>
      </c>
      <c r="K34" s="55">
        <v>87.4</v>
      </c>
      <c r="L34" s="55"/>
      <c r="M34" s="85">
        <f t="shared" si="0"/>
        <v>30.968000000000004</v>
      </c>
      <c r="N34" s="81">
        <f t="shared" si="1"/>
        <v>50.879999999999995</v>
      </c>
      <c r="O34" s="73">
        <f t="shared" si="2"/>
        <v>34.96</v>
      </c>
      <c r="P34" s="103">
        <f t="shared" si="5"/>
        <v>82.472000000000008</v>
      </c>
      <c r="Q34" s="95">
        <f t="shared" si="6"/>
        <v>51.503999999999998</v>
      </c>
      <c r="R34" s="64"/>
      <c r="S34" s="123"/>
      <c r="T34" s="41">
        <f t="shared" si="7"/>
        <v>82.472000000000008</v>
      </c>
      <c r="U34" s="42">
        <v>3</v>
      </c>
      <c r="V34" s="20"/>
      <c r="W34" s="25"/>
    </row>
    <row r="35" spans="1:23" ht="38.25" customHeight="1" thickBot="1">
      <c r="A35" s="130"/>
      <c r="B35" s="126"/>
      <c r="C35" s="126" t="s">
        <v>6</v>
      </c>
      <c r="D35" s="126">
        <v>2023</v>
      </c>
      <c r="E35" s="126">
        <v>1</v>
      </c>
      <c r="F35" s="11" t="s">
        <v>58</v>
      </c>
      <c r="G35" s="11" t="s">
        <v>23</v>
      </c>
      <c r="H35" s="11" t="s">
        <v>24</v>
      </c>
      <c r="I35" s="54">
        <v>86.65</v>
      </c>
      <c r="J35" s="54">
        <v>89</v>
      </c>
      <c r="K35" s="55">
        <v>86.8</v>
      </c>
      <c r="L35" s="55"/>
      <c r="M35" s="85">
        <f t="shared" si="0"/>
        <v>34.660000000000004</v>
      </c>
      <c r="N35" s="81">
        <f t="shared" si="1"/>
        <v>53.4</v>
      </c>
      <c r="O35" s="73">
        <f t="shared" si="2"/>
        <v>34.72</v>
      </c>
      <c r="P35" s="103">
        <f t="shared" si="5"/>
        <v>87.532000000000011</v>
      </c>
      <c r="Q35" s="95">
        <f t="shared" si="6"/>
        <v>52.872</v>
      </c>
      <c r="R35" s="76"/>
      <c r="S35" s="124" t="s">
        <v>108</v>
      </c>
      <c r="T35" s="41">
        <f t="shared" si="7"/>
        <v>87.532000000000011</v>
      </c>
      <c r="U35" s="42">
        <v>1</v>
      </c>
      <c r="V35" s="20"/>
      <c r="W35" s="25"/>
    </row>
    <row r="36" spans="1:23" ht="38.25" customHeight="1" thickBot="1">
      <c r="A36" s="130"/>
      <c r="B36" s="126"/>
      <c r="C36" s="126"/>
      <c r="D36" s="126"/>
      <c r="E36" s="126"/>
      <c r="F36" s="11" t="s">
        <v>59</v>
      </c>
      <c r="G36" s="11" t="s">
        <v>23</v>
      </c>
      <c r="H36" s="11" t="s">
        <v>24</v>
      </c>
      <c r="I36" s="54">
        <v>83.24</v>
      </c>
      <c r="J36" s="54">
        <v>82.6</v>
      </c>
      <c r="K36" s="55">
        <v>88</v>
      </c>
      <c r="L36" s="55"/>
      <c r="M36" s="85">
        <f t="shared" si="0"/>
        <v>33.295999999999999</v>
      </c>
      <c r="N36" s="81">
        <f t="shared" si="1"/>
        <v>49.559999999999995</v>
      </c>
      <c r="O36" s="73">
        <f t="shared" si="2"/>
        <v>35.200000000000003</v>
      </c>
      <c r="P36" s="103">
        <f t="shared" si="5"/>
        <v>84.151999999999987</v>
      </c>
      <c r="Q36" s="95">
        <f t="shared" si="6"/>
        <v>50.855999999999995</v>
      </c>
      <c r="R36" s="74"/>
      <c r="S36" s="125"/>
      <c r="T36" s="41">
        <f t="shared" si="7"/>
        <v>84.151999999999987</v>
      </c>
      <c r="U36" s="42">
        <v>3</v>
      </c>
      <c r="V36" s="20"/>
      <c r="W36" s="25"/>
    </row>
    <row r="37" spans="1:23" ht="38.25" customHeight="1" thickBot="1">
      <c r="A37" s="130"/>
      <c r="B37" s="126"/>
      <c r="C37" s="126"/>
      <c r="D37" s="126"/>
      <c r="E37" s="126"/>
      <c r="F37" s="11" t="s">
        <v>60</v>
      </c>
      <c r="G37" s="11" t="s">
        <v>23</v>
      </c>
      <c r="H37" s="11" t="s">
        <v>24</v>
      </c>
      <c r="I37" s="54">
        <v>82.19</v>
      </c>
      <c r="J37" s="54">
        <v>85.4</v>
      </c>
      <c r="K37" s="55">
        <v>86</v>
      </c>
      <c r="L37" s="55"/>
      <c r="M37" s="85">
        <f t="shared" si="0"/>
        <v>32.875999999999998</v>
      </c>
      <c r="N37" s="81">
        <f t="shared" si="1"/>
        <v>51.24</v>
      </c>
      <c r="O37" s="73">
        <f t="shared" si="2"/>
        <v>34.4</v>
      </c>
      <c r="P37" s="103">
        <f t="shared" si="5"/>
        <v>84.259999999999991</v>
      </c>
      <c r="Q37" s="95">
        <f t="shared" si="6"/>
        <v>51.384</v>
      </c>
      <c r="R37" s="74"/>
      <c r="S37" s="125"/>
      <c r="T37" s="41">
        <f t="shared" si="7"/>
        <v>84.259999999999991</v>
      </c>
      <c r="U37" s="42">
        <v>2</v>
      </c>
      <c r="V37" s="20"/>
      <c r="W37" s="25"/>
    </row>
    <row r="38" spans="1:23" ht="38.25" customHeight="1" thickBot="1">
      <c r="A38" s="130"/>
      <c r="B38" s="126"/>
      <c r="C38" s="126"/>
      <c r="D38" s="126"/>
      <c r="E38" s="126"/>
      <c r="F38" s="11" t="s">
        <v>61</v>
      </c>
      <c r="G38" s="11" t="s">
        <v>23</v>
      </c>
      <c r="H38" s="11" t="s">
        <v>24</v>
      </c>
      <c r="I38" s="54">
        <v>82.19</v>
      </c>
      <c r="J38" s="54">
        <v>81</v>
      </c>
      <c r="K38" s="55">
        <v>77.8</v>
      </c>
      <c r="L38" s="55"/>
      <c r="M38" s="85">
        <f t="shared" si="0"/>
        <v>32.875999999999998</v>
      </c>
      <c r="N38" s="81">
        <f t="shared" si="1"/>
        <v>48.6</v>
      </c>
      <c r="O38" s="73">
        <f t="shared" si="2"/>
        <v>31.12</v>
      </c>
      <c r="P38" s="103">
        <f t="shared" si="5"/>
        <v>80.707999999999998</v>
      </c>
      <c r="Q38" s="95">
        <f t="shared" si="6"/>
        <v>47.832000000000001</v>
      </c>
      <c r="R38" s="64"/>
      <c r="S38" s="123"/>
      <c r="T38" s="41">
        <f t="shared" si="7"/>
        <v>80.707999999999998</v>
      </c>
      <c r="U38" s="42">
        <v>4</v>
      </c>
      <c r="V38" s="20"/>
      <c r="W38" s="25"/>
    </row>
    <row r="39" spans="1:23" ht="38.25" customHeight="1" thickBot="1">
      <c r="A39" s="130"/>
      <c r="B39" s="126"/>
      <c r="C39" s="126" t="s">
        <v>6</v>
      </c>
      <c r="D39" s="126">
        <v>2024</v>
      </c>
      <c r="E39" s="126">
        <v>1</v>
      </c>
      <c r="F39" s="6" t="s">
        <v>62</v>
      </c>
      <c r="G39" s="6" t="s">
        <v>23</v>
      </c>
      <c r="H39" s="6" t="s">
        <v>24</v>
      </c>
      <c r="I39" s="38">
        <v>86.93</v>
      </c>
      <c r="J39" s="38" t="s">
        <v>105</v>
      </c>
      <c r="K39" s="58" t="s">
        <v>105</v>
      </c>
      <c r="L39" s="58"/>
      <c r="M39" s="85">
        <f t="shared" si="0"/>
        <v>34.772000000000006</v>
      </c>
      <c r="N39" s="81" t="e">
        <f t="shared" si="1"/>
        <v>#VALUE!</v>
      </c>
      <c r="O39" s="73" t="e">
        <f t="shared" si="2"/>
        <v>#VALUE!</v>
      </c>
      <c r="P39" s="103" t="e">
        <f t="shared" si="5"/>
        <v>#VALUE!</v>
      </c>
      <c r="Q39" s="95" t="e">
        <f t="shared" si="6"/>
        <v>#VALUE!</v>
      </c>
      <c r="R39" s="75"/>
      <c r="S39" s="124" t="s">
        <v>108</v>
      </c>
      <c r="T39" s="45"/>
      <c r="U39" s="46"/>
      <c r="V39" s="21"/>
      <c r="W39" s="28"/>
    </row>
    <row r="40" spans="1:23" ht="38.25" customHeight="1" thickBot="1">
      <c r="A40" s="130"/>
      <c r="B40" s="126"/>
      <c r="C40" s="126"/>
      <c r="D40" s="126"/>
      <c r="E40" s="126"/>
      <c r="F40" s="11" t="s">
        <v>63</v>
      </c>
      <c r="G40" s="11" t="s">
        <v>23</v>
      </c>
      <c r="H40" s="11" t="s">
        <v>64</v>
      </c>
      <c r="I40" s="54">
        <v>86.25</v>
      </c>
      <c r="J40" s="54">
        <v>77.8</v>
      </c>
      <c r="K40" s="55">
        <v>83</v>
      </c>
      <c r="L40" s="55"/>
      <c r="M40" s="85">
        <f t="shared" si="0"/>
        <v>34.5</v>
      </c>
      <c r="N40" s="81">
        <f t="shared" si="1"/>
        <v>46.68</v>
      </c>
      <c r="O40" s="73">
        <f t="shared" si="2"/>
        <v>33.200000000000003</v>
      </c>
      <c r="P40" s="103">
        <f t="shared" si="5"/>
        <v>82.427999999999997</v>
      </c>
      <c r="Q40" s="95">
        <f t="shared" si="6"/>
        <v>47.927999999999997</v>
      </c>
      <c r="R40" s="74"/>
      <c r="S40" s="125"/>
      <c r="T40" s="41">
        <f>I40*40%+(J40*60%+K40*40%)*60%</f>
        <v>82.427999999999997</v>
      </c>
      <c r="U40" s="42">
        <v>2</v>
      </c>
      <c r="V40" s="20"/>
      <c r="W40" s="25"/>
    </row>
    <row r="41" spans="1:23" ht="38.25" customHeight="1" thickBot="1">
      <c r="A41" s="131"/>
      <c r="B41" s="127"/>
      <c r="C41" s="127"/>
      <c r="D41" s="127"/>
      <c r="E41" s="127"/>
      <c r="F41" s="12" t="s">
        <v>65</v>
      </c>
      <c r="G41" s="12" t="s">
        <v>23</v>
      </c>
      <c r="H41" s="12" t="s">
        <v>24</v>
      </c>
      <c r="I41" s="56">
        <v>84.7</v>
      </c>
      <c r="J41" s="56">
        <v>82</v>
      </c>
      <c r="K41" s="59">
        <v>82.6</v>
      </c>
      <c r="L41" s="76"/>
      <c r="M41" s="85">
        <f t="shared" si="0"/>
        <v>33.880000000000003</v>
      </c>
      <c r="N41" s="81">
        <f t="shared" si="1"/>
        <v>49.199999999999996</v>
      </c>
      <c r="O41" s="73">
        <f t="shared" si="2"/>
        <v>33.04</v>
      </c>
      <c r="P41" s="103">
        <f t="shared" si="5"/>
        <v>83.22399999999999</v>
      </c>
      <c r="Q41" s="95">
        <f t="shared" si="6"/>
        <v>49.343999999999994</v>
      </c>
      <c r="R41" s="57"/>
      <c r="S41" s="128"/>
      <c r="T41" s="48">
        <f>I41*40%+(J41*60%+K41*40%)*60%</f>
        <v>83.22399999999999</v>
      </c>
      <c r="U41" s="43">
        <v>1</v>
      </c>
      <c r="V41" s="26"/>
      <c r="W41" s="27"/>
    </row>
    <row r="42" spans="1:23" ht="52.5" customHeight="1" thickBot="1">
      <c r="A42" s="129">
        <v>6</v>
      </c>
      <c r="B42" s="132" t="s">
        <v>8</v>
      </c>
      <c r="C42" s="132" t="s">
        <v>6</v>
      </c>
      <c r="D42" s="132">
        <v>2028</v>
      </c>
      <c r="E42" s="132">
        <v>3</v>
      </c>
      <c r="F42" s="35" t="s">
        <v>66</v>
      </c>
      <c r="G42" s="35" t="s">
        <v>23</v>
      </c>
      <c r="H42" s="35" t="s">
        <v>26</v>
      </c>
      <c r="I42" s="60">
        <v>87.37</v>
      </c>
      <c r="J42" s="60" t="s">
        <v>105</v>
      </c>
      <c r="K42" s="61"/>
      <c r="L42" s="83"/>
      <c r="M42" s="85">
        <f t="shared" si="0"/>
        <v>34.948</v>
      </c>
      <c r="N42" s="81" t="e">
        <f t="shared" si="1"/>
        <v>#VALUE!</v>
      </c>
      <c r="O42" s="73">
        <f t="shared" si="2"/>
        <v>0</v>
      </c>
      <c r="P42" s="104" t="e">
        <f>M42+N42</f>
        <v>#VALUE!</v>
      </c>
      <c r="Q42" s="96"/>
      <c r="R42" s="78"/>
      <c r="S42" s="122" t="s">
        <v>107</v>
      </c>
      <c r="T42" s="49"/>
      <c r="U42" s="50"/>
      <c r="V42" s="36"/>
      <c r="W42" s="37"/>
    </row>
    <row r="43" spans="1:23" ht="52.5" customHeight="1" thickBot="1">
      <c r="A43" s="130"/>
      <c r="B43" s="126"/>
      <c r="C43" s="126"/>
      <c r="D43" s="126"/>
      <c r="E43" s="126"/>
      <c r="F43" s="11" t="s">
        <v>67</v>
      </c>
      <c r="G43" s="11" t="s">
        <v>23</v>
      </c>
      <c r="H43" s="11" t="s">
        <v>24</v>
      </c>
      <c r="I43" s="54">
        <v>82.54</v>
      </c>
      <c r="J43" s="54">
        <v>71.2</v>
      </c>
      <c r="K43" s="62"/>
      <c r="L43" s="62"/>
      <c r="M43" s="85">
        <f t="shared" si="0"/>
        <v>33.016000000000005</v>
      </c>
      <c r="N43" s="81">
        <f t="shared" si="1"/>
        <v>42.72</v>
      </c>
      <c r="O43" s="73">
        <f t="shared" si="2"/>
        <v>0</v>
      </c>
      <c r="P43" s="104">
        <f t="shared" ref="P43:P53" si="8">M43+N43</f>
        <v>75.736000000000004</v>
      </c>
      <c r="Q43" s="96"/>
      <c r="R43" s="79"/>
      <c r="S43" s="125"/>
      <c r="T43" s="41">
        <f>I43*40%+J43*60%</f>
        <v>75.736000000000004</v>
      </c>
      <c r="U43" s="42">
        <v>1</v>
      </c>
      <c r="V43" s="20"/>
      <c r="W43" s="25"/>
    </row>
    <row r="44" spans="1:23" ht="52.5" customHeight="1" thickBot="1">
      <c r="A44" s="130"/>
      <c r="B44" s="126"/>
      <c r="C44" s="126"/>
      <c r="D44" s="126"/>
      <c r="E44" s="126"/>
      <c r="F44" s="6" t="s">
        <v>68</v>
      </c>
      <c r="G44" s="6" t="s">
        <v>23</v>
      </c>
      <c r="H44" s="6" t="s">
        <v>24</v>
      </c>
      <c r="I44" s="38">
        <v>82.44</v>
      </c>
      <c r="J44" s="38" t="s">
        <v>105</v>
      </c>
      <c r="K44" s="63"/>
      <c r="L44" s="63"/>
      <c r="M44" s="85">
        <f t="shared" si="0"/>
        <v>32.975999999999999</v>
      </c>
      <c r="N44" s="81" t="e">
        <f t="shared" si="1"/>
        <v>#VALUE!</v>
      </c>
      <c r="O44" s="73">
        <f t="shared" si="2"/>
        <v>0</v>
      </c>
      <c r="P44" s="104" t="e">
        <f t="shared" si="8"/>
        <v>#VALUE!</v>
      </c>
      <c r="Q44" s="97"/>
      <c r="R44" s="77"/>
      <c r="S44" s="125"/>
      <c r="T44" s="45"/>
      <c r="U44" s="46"/>
      <c r="V44" s="21"/>
      <c r="W44" s="28"/>
    </row>
    <row r="45" spans="1:23" ht="52.5" customHeight="1" thickBot="1">
      <c r="A45" s="130"/>
      <c r="B45" s="126"/>
      <c r="C45" s="126"/>
      <c r="D45" s="126"/>
      <c r="E45" s="126"/>
      <c r="F45" s="6" t="s">
        <v>69</v>
      </c>
      <c r="G45" s="6" t="s">
        <v>20</v>
      </c>
      <c r="H45" s="6" t="s">
        <v>26</v>
      </c>
      <c r="I45" s="38">
        <v>76.56</v>
      </c>
      <c r="J45" s="38" t="s">
        <v>105</v>
      </c>
      <c r="K45" s="63"/>
      <c r="L45" s="63"/>
      <c r="M45" s="85">
        <f t="shared" si="0"/>
        <v>30.624000000000002</v>
      </c>
      <c r="N45" s="81" t="e">
        <f t="shared" si="1"/>
        <v>#VALUE!</v>
      </c>
      <c r="O45" s="73">
        <f t="shared" si="2"/>
        <v>0</v>
      </c>
      <c r="P45" s="104" t="e">
        <f t="shared" si="8"/>
        <v>#VALUE!</v>
      </c>
      <c r="Q45" s="97"/>
      <c r="R45" s="77"/>
      <c r="S45" s="125"/>
      <c r="T45" s="45"/>
      <c r="U45" s="46"/>
      <c r="V45" s="21"/>
      <c r="W45" s="28"/>
    </row>
    <row r="46" spans="1:23" ht="52.5" customHeight="1" thickBot="1">
      <c r="A46" s="130"/>
      <c r="B46" s="126"/>
      <c r="C46" s="126"/>
      <c r="D46" s="126"/>
      <c r="E46" s="126"/>
      <c r="F46" s="11" t="s">
        <v>70</v>
      </c>
      <c r="G46" s="11" t="s">
        <v>23</v>
      </c>
      <c r="H46" s="11" t="s">
        <v>21</v>
      </c>
      <c r="I46" s="54">
        <v>76.39</v>
      </c>
      <c r="J46" s="54">
        <v>65</v>
      </c>
      <c r="K46" s="64"/>
      <c r="L46" s="64"/>
      <c r="M46" s="85">
        <f t="shared" si="0"/>
        <v>30.556000000000001</v>
      </c>
      <c r="N46" s="81">
        <f t="shared" si="1"/>
        <v>39</v>
      </c>
      <c r="O46" s="73">
        <f t="shared" si="2"/>
        <v>0</v>
      </c>
      <c r="P46" s="104">
        <f t="shared" si="8"/>
        <v>69.555999999999997</v>
      </c>
      <c r="Q46" s="97"/>
      <c r="R46" s="74"/>
      <c r="S46" s="125"/>
      <c r="T46" s="41">
        <f t="shared" ref="T46:T58" si="9">I46*40%+J46*60%</f>
        <v>69.555999999999997</v>
      </c>
      <c r="U46" s="42">
        <v>4</v>
      </c>
      <c r="V46" s="20"/>
      <c r="W46" s="25"/>
    </row>
    <row r="47" spans="1:23" ht="52.5" customHeight="1" thickBot="1">
      <c r="A47" s="130"/>
      <c r="B47" s="126"/>
      <c r="C47" s="126"/>
      <c r="D47" s="126"/>
      <c r="E47" s="126"/>
      <c r="F47" s="11" t="s">
        <v>71</v>
      </c>
      <c r="G47" s="11" t="s">
        <v>20</v>
      </c>
      <c r="H47" s="11" t="s">
        <v>21</v>
      </c>
      <c r="I47" s="54">
        <v>73.709999999999994</v>
      </c>
      <c r="J47" s="54">
        <v>74</v>
      </c>
      <c r="K47" s="62"/>
      <c r="L47" s="62"/>
      <c r="M47" s="85">
        <f t="shared" si="0"/>
        <v>29.483999999999998</v>
      </c>
      <c r="N47" s="81">
        <f t="shared" si="1"/>
        <v>44.4</v>
      </c>
      <c r="O47" s="73">
        <f t="shared" si="2"/>
        <v>0</v>
      </c>
      <c r="P47" s="104">
        <f t="shared" si="8"/>
        <v>73.884</v>
      </c>
      <c r="Q47" s="96"/>
      <c r="R47" s="79"/>
      <c r="S47" s="125"/>
      <c r="T47" s="41">
        <f t="shared" si="9"/>
        <v>73.884</v>
      </c>
      <c r="U47" s="42">
        <v>2</v>
      </c>
      <c r="V47" s="20"/>
      <c r="W47" s="25"/>
    </row>
    <row r="48" spans="1:23" ht="52.5" customHeight="1" thickBot="1">
      <c r="A48" s="130"/>
      <c r="B48" s="126"/>
      <c r="C48" s="126"/>
      <c r="D48" s="126"/>
      <c r="E48" s="126"/>
      <c r="F48" s="11" t="s">
        <v>72</v>
      </c>
      <c r="G48" s="11" t="s">
        <v>20</v>
      </c>
      <c r="H48" s="11" t="s">
        <v>21</v>
      </c>
      <c r="I48" s="54">
        <v>68.789999999999992</v>
      </c>
      <c r="J48" s="54">
        <v>70.400000000000006</v>
      </c>
      <c r="K48" s="64"/>
      <c r="L48" s="64"/>
      <c r="M48" s="85">
        <f t="shared" si="0"/>
        <v>27.515999999999998</v>
      </c>
      <c r="N48" s="81">
        <f t="shared" si="1"/>
        <v>42.24</v>
      </c>
      <c r="O48" s="73">
        <f t="shared" si="2"/>
        <v>0</v>
      </c>
      <c r="P48" s="104">
        <f t="shared" si="8"/>
        <v>69.756</v>
      </c>
      <c r="Q48" s="97"/>
      <c r="R48" s="74"/>
      <c r="S48" s="125"/>
      <c r="T48" s="41">
        <f t="shared" si="9"/>
        <v>69.756</v>
      </c>
      <c r="U48" s="42">
        <v>3</v>
      </c>
      <c r="V48" s="20"/>
      <c r="W48" s="25"/>
    </row>
    <row r="49" spans="1:23" ht="52.5" customHeight="1" thickBot="1">
      <c r="A49" s="130"/>
      <c r="B49" s="126"/>
      <c r="C49" s="126"/>
      <c r="D49" s="126"/>
      <c r="E49" s="126"/>
      <c r="F49" s="11" t="s">
        <v>73</v>
      </c>
      <c r="G49" s="11" t="s">
        <v>20</v>
      </c>
      <c r="H49" s="11" t="s">
        <v>21</v>
      </c>
      <c r="I49" s="54">
        <v>65.63</v>
      </c>
      <c r="J49" s="54">
        <v>63.4</v>
      </c>
      <c r="K49" s="64"/>
      <c r="L49" s="64"/>
      <c r="M49" s="85">
        <f t="shared" si="0"/>
        <v>26.251999999999999</v>
      </c>
      <c r="N49" s="81">
        <f t="shared" si="1"/>
        <v>38.04</v>
      </c>
      <c r="O49" s="73">
        <f t="shared" si="2"/>
        <v>0</v>
      </c>
      <c r="P49" s="104">
        <f t="shared" si="8"/>
        <v>64.292000000000002</v>
      </c>
      <c r="Q49" s="97"/>
      <c r="R49" s="74"/>
      <c r="S49" s="125"/>
      <c r="T49" s="41">
        <f t="shared" si="9"/>
        <v>64.292000000000002</v>
      </c>
      <c r="U49" s="42">
        <v>5</v>
      </c>
      <c r="V49" s="20"/>
      <c r="W49" s="25"/>
    </row>
    <row r="50" spans="1:23" ht="52.5" customHeight="1" thickBot="1">
      <c r="A50" s="131"/>
      <c r="B50" s="127"/>
      <c r="C50" s="127"/>
      <c r="D50" s="127"/>
      <c r="E50" s="127"/>
      <c r="F50" s="7" t="s">
        <v>74</v>
      </c>
      <c r="G50" s="7" t="s">
        <v>23</v>
      </c>
      <c r="H50" s="7" t="s">
        <v>21</v>
      </c>
      <c r="I50" s="65">
        <v>52.8</v>
      </c>
      <c r="J50" s="65" t="s">
        <v>105</v>
      </c>
      <c r="K50" s="66"/>
      <c r="L50" s="77"/>
      <c r="M50" s="85">
        <f t="shared" si="0"/>
        <v>21.12</v>
      </c>
      <c r="N50" s="81" t="e">
        <f t="shared" si="1"/>
        <v>#VALUE!</v>
      </c>
      <c r="O50" s="73">
        <f t="shared" si="2"/>
        <v>0</v>
      </c>
      <c r="P50" s="104" t="e">
        <f t="shared" si="8"/>
        <v>#VALUE!</v>
      </c>
      <c r="Q50" s="98"/>
      <c r="R50" s="66"/>
      <c r="S50" s="128"/>
      <c r="T50" s="71"/>
      <c r="U50" s="51"/>
      <c r="V50" s="29"/>
      <c r="W50" s="30"/>
    </row>
    <row r="51" spans="1:23" ht="52.5" customHeight="1" thickBot="1">
      <c r="A51" s="129">
        <v>7</v>
      </c>
      <c r="B51" s="132" t="s">
        <v>9</v>
      </c>
      <c r="C51" s="132" t="s">
        <v>6</v>
      </c>
      <c r="D51" s="132">
        <v>2029</v>
      </c>
      <c r="E51" s="132">
        <v>1</v>
      </c>
      <c r="F51" s="13" t="s">
        <v>75</v>
      </c>
      <c r="G51" s="13" t="s">
        <v>23</v>
      </c>
      <c r="H51" s="13" t="s">
        <v>21</v>
      </c>
      <c r="I51" s="52">
        <v>83.85</v>
      </c>
      <c r="J51" s="52">
        <v>66</v>
      </c>
      <c r="K51" s="53"/>
      <c r="L51" s="64"/>
      <c r="M51" s="85">
        <f t="shared" si="0"/>
        <v>33.54</v>
      </c>
      <c r="N51" s="81">
        <f t="shared" si="1"/>
        <v>39.6</v>
      </c>
      <c r="O51" s="73">
        <f t="shared" si="2"/>
        <v>0</v>
      </c>
      <c r="P51" s="104">
        <f t="shared" si="8"/>
        <v>73.14</v>
      </c>
      <c r="Q51" s="90"/>
      <c r="R51" s="73"/>
      <c r="S51" s="122" t="s">
        <v>107</v>
      </c>
      <c r="T51" s="47">
        <f t="shared" si="9"/>
        <v>73.14</v>
      </c>
      <c r="U51" s="40">
        <v>3</v>
      </c>
      <c r="V51" s="23"/>
      <c r="W51" s="24"/>
    </row>
    <row r="52" spans="1:23" ht="52.5" customHeight="1" thickBot="1">
      <c r="A52" s="130"/>
      <c r="B52" s="126"/>
      <c r="C52" s="126"/>
      <c r="D52" s="126"/>
      <c r="E52" s="126"/>
      <c r="F52" s="11" t="s">
        <v>76</v>
      </c>
      <c r="G52" s="11" t="s">
        <v>23</v>
      </c>
      <c r="H52" s="11" t="s">
        <v>24</v>
      </c>
      <c r="I52" s="54">
        <v>82.99</v>
      </c>
      <c r="J52" s="54">
        <v>70.2</v>
      </c>
      <c r="K52" s="55"/>
      <c r="L52" s="55"/>
      <c r="M52" s="85">
        <f t="shared" si="0"/>
        <v>33.195999999999998</v>
      </c>
      <c r="N52" s="81">
        <f t="shared" si="1"/>
        <v>42.12</v>
      </c>
      <c r="O52" s="73">
        <f t="shared" si="2"/>
        <v>0</v>
      </c>
      <c r="P52" s="104">
        <f t="shared" si="8"/>
        <v>75.316000000000003</v>
      </c>
      <c r="Q52" s="97"/>
      <c r="R52" s="74"/>
      <c r="S52" s="125"/>
      <c r="T52" s="41">
        <f t="shared" si="9"/>
        <v>75.316000000000003</v>
      </c>
      <c r="U52" s="42">
        <v>2</v>
      </c>
      <c r="V52" s="20"/>
      <c r="W52" s="25"/>
    </row>
    <row r="53" spans="1:23" ht="52.5" customHeight="1" thickBot="1">
      <c r="A53" s="131"/>
      <c r="B53" s="127"/>
      <c r="C53" s="127"/>
      <c r="D53" s="127"/>
      <c r="E53" s="127"/>
      <c r="F53" s="12" t="s">
        <v>77</v>
      </c>
      <c r="G53" s="12" t="s">
        <v>23</v>
      </c>
      <c r="H53" s="12" t="s">
        <v>78</v>
      </c>
      <c r="I53" s="56">
        <v>80.94</v>
      </c>
      <c r="J53" s="56">
        <v>78.599999999999994</v>
      </c>
      <c r="K53" s="59"/>
      <c r="L53" s="76"/>
      <c r="M53" s="85">
        <f t="shared" si="0"/>
        <v>32.375999999999998</v>
      </c>
      <c r="N53" s="81">
        <f t="shared" si="1"/>
        <v>47.16</v>
      </c>
      <c r="O53" s="73">
        <f t="shared" si="2"/>
        <v>0</v>
      </c>
      <c r="P53" s="104">
        <f t="shared" si="8"/>
        <v>79.536000000000001</v>
      </c>
      <c r="Q53" s="98"/>
      <c r="R53" s="57"/>
      <c r="S53" s="128"/>
      <c r="T53" s="72">
        <f t="shared" si="9"/>
        <v>79.536000000000001</v>
      </c>
      <c r="U53" s="43">
        <v>1</v>
      </c>
      <c r="V53" s="26"/>
      <c r="W53" s="27"/>
    </row>
    <row r="54" spans="1:23" ht="52.5" customHeight="1" thickBot="1">
      <c r="A54" s="3">
        <v>8</v>
      </c>
      <c r="B54" s="4" t="s">
        <v>5</v>
      </c>
      <c r="C54" s="5" t="s">
        <v>6</v>
      </c>
      <c r="D54" s="5">
        <v>2030</v>
      </c>
      <c r="E54" s="4">
        <v>1</v>
      </c>
      <c r="F54" s="22" t="s">
        <v>79</v>
      </c>
      <c r="G54" s="22" t="s">
        <v>20</v>
      </c>
      <c r="H54" s="22" t="s">
        <v>24</v>
      </c>
      <c r="I54" s="67">
        <v>73.760000000000005</v>
      </c>
      <c r="J54" s="67" t="s">
        <v>105</v>
      </c>
      <c r="K54" s="87" t="s">
        <v>110</v>
      </c>
      <c r="L54" s="88"/>
      <c r="M54" s="85">
        <f t="shared" si="0"/>
        <v>29.504000000000005</v>
      </c>
      <c r="N54" s="81" t="e">
        <f t="shared" si="1"/>
        <v>#VALUE!</v>
      </c>
      <c r="O54" s="73" t="e">
        <f t="shared" si="2"/>
        <v>#VALUE!</v>
      </c>
      <c r="P54" s="105"/>
      <c r="Q54" s="99"/>
      <c r="R54" s="88"/>
      <c r="S54" s="88"/>
      <c r="T54" s="88"/>
      <c r="U54" s="88"/>
      <c r="V54" s="88"/>
      <c r="W54" s="89"/>
    </row>
    <row r="55" spans="1:23" ht="47.25" customHeight="1" thickBot="1">
      <c r="A55" s="129">
        <v>9</v>
      </c>
      <c r="B55" s="132" t="s">
        <v>11</v>
      </c>
      <c r="C55" s="132" t="s">
        <v>12</v>
      </c>
      <c r="D55" s="132">
        <v>2034</v>
      </c>
      <c r="E55" s="132">
        <v>1</v>
      </c>
      <c r="F55" s="13" t="s">
        <v>80</v>
      </c>
      <c r="G55" s="13" t="s">
        <v>23</v>
      </c>
      <c r="H55" s="13" t="s">
        <v>26</v>
      </c>
      <c r="I55" s="52">
        <v>82.35</v>
      </c>
      <c r="J55" s="52">
        <v>49.8</v>
      </c>
      <c r="K55" s="73"/>
      <c r="L55" s="74"/>
      <c r="M55" s="85">
        <f>I55*50%</f>
        <v>41.174999999999997</v>
      </c>
      <c r="N55" s="81">
        <f>J55*50%</f>
        <v>24.9</v>
      </c>
      <c r="O55" s="73">
        <f t="shared" si="2"/>
        <v>0</v>
      </c>
      <c r="P55" s="106">
        <f>M55+N55</f>
        <v>66.074999999999989</v>
      </c>
      <c r="Q55" s="90"/>
      <c r="R55" s="73"/>
      <c r="S55" s="122" t="s">
        <v>109</v>
      </c>
      <c r="T55" s="136" t="s">
        <v>111</v>
      </c>
      <c r="U55" s="137"/>
      <c r="V55" s="137"/>
      <c r="W55" s="138"/>
    </row>
    <row r="56" spans="1:23" ht="47.25" customHeight="1" thickBot="1">
      <c r="A56" s="130"/>
      <c r="B56" s="126"/>
      <c r="C56" s="126"/>
      <c r="D56" s="126"/>
      <c r="E56" s="126"/>
      <c r="F56" s="6" t="s">
        <v>81</v>
      </c>
      <c r="G56" s="6" t="s">
        <v>23</v>
      </c>
      <c r="H56" s="6" t="s">
        <v>24</v>
      </c>
      <c r="I56" s="38">
        <v>72.02</v>
      </c>
      <c r="J56" s="38" t="s">
        <v>105</v>
      </c>
      <c r="K56" s="58"/>
      <c r="L56" s="58"/>
      <c r="M56" s="85">
        <f t="shared" ref="M56:M69" si="10">I56*50%</f>
        <v>36.01</v>
      </c>
      <c r="N56" s="81" t="e">
        <f t="shared" ref="N56:N69" si="11">J56*50%</f>
        <v>#VALUE!</v>
      </c>
      <c r="O56" s="73">
        <f t="shared" si="2"/>
        <v>0</v>
      </c>
      <c r="P56" s="106" t="e">
        <f t="shared" ref="P56:P69" si="12">M56+N56</f>
        <v>#VALUE!</v>
      </c>
      <c r="Q56" s="100"/>
      <c r="R56" s="63"/>
      <c r="S56" s="123"/>
      <c r="T56" s="33"/>
      <c r="U56" s="34"/>
      <c r="V56" s="21"/>
      <c r="W56" s="28"/>
    </row>
    <row r="57" spans="1:23" ht="47.25" customHeight="1" thickBot="1">
      <c r="A57" s="130"/>
      <c r="B57" s="126"/>
      <c r="C57" s="126" t="s">
        <v>6</v>
      </c>
      <c r="D57" s="126">
        <v>2035</v>
      </c>
      <c r="E57" s="126">
        <v>1</v>
      </c>
      <c r="F57" s="11" t="s">
        <v>82</v>
      </c>
      <c r="G57" s="11" t="s">
        <v>23</v>
      </c>
      <c r="H57" s="11" t="s">
        <v>40</v>
      </c>
      <c r="I57" s="54">
        <v>80.069999999999993</v>
      </c>
      <c r="J57" s="54">
        <v>79</v>
      </c>
      <c r="K57" s="64"/>
      <c r="L57" s="64"/>
      <c r="M57" s="108">
        <f>I57*40%</f>
        <v>32.027999999999999</v>
      </c>
      <c r="N57" s="109">
        <f>J57*60%</f>
        <v>47.4</v>
      </c>
      <c r="O57" s="110">
        <f t="shared" si="2"/>
        <v>0</v>
      </c>
      <c r="P57" s="107">
        <f t="shared" si="12"/>
        <v>79.427999999999997</v>
      </c>
      <c r="Q57" s="97"/>
      <c r="R57" s="74"/>
      <c r="S57" s="124" t="s">
        <v>107</v>
      </c>
      <c r="T57" s="41">
        <f>I57*40%+J57*60%</f>
        <v>79.427999999999997</v>
      </c>
      <c r="U57" s="42">
        <v>1</v>
      </c>
      <c r="V57" s="20"/>
      <c r="W57" s="25"/>
    </row>
    <row r="58" spans="1:23" ht="47.25" customHeight="1" thickBot="1">
      <c r="A58" s="130"/>
      <c r="B58" s="126"/>
      <c r="C58" s="126"/>
      <c r="D58" s="126"/>
      <c r="E58" s="126"/>
      <c r="F58" s="11" t="s">
        <v>83</v>
      </c>
      <c r="G58" s="11" t="s">
        <v>23</v>
      </c>
      <c r="H58" s="11" t="s">
        <v>26</v>
      </c>
      <c r="I58" s="54">
        <v>63.98</v>
      </c>
      <c r="J58" s="54">
        <v>61.4</v>
      </c>
      <c r="K58" s="55"/>
      <c r="L58" s="55"/>
      <c r="M58" s="108">
        <f>I58*40%</f>
        <v>25.591999999999999</v>
      </c>
      <c r="N58" s="109">
        <f>J58*60%</f>
        <v>36.839999999999996</v>
      </c>
      <c r="O58" s="110">
        <f t="shared" si="2"/>
        <v>0</v>
      </c>
      <c r="P58" s="107">
        <f t="shared" si="12"/>
        <v>62.431999999999995</v>
      </c>
      <c r="Q58" s="100"/>
      <c r="R58" s="64"/>
      <c r="S58" s="123"/>
      <c r="T58" s="41">
        <f t="shared" si="9"/>
        <v>62.431999999999995</v>
      </c>
      <c r="U58" s="42">
        <v>2</v>
      </c>
      <c r="V58" s="20"/>
      <c r="W58" s="25"/>
    </row>
    <row r="59" spans="1:23" ht="47.25" customHeight="1" thickBot="1">
      <c r="A59" s="130"/>
      <c r="B59" s="126"/>
      <c r="C59" s="126" t="s">
        <v>12</v>
      </c>
      <c r="D59" s="126">
        <v>2036</v>
      </c>
      <c r="E59" s="126">
        <v>1</v>
      </c>
      <c r="F59" s="11" t="s">
        <v>84</v>
      </c>
      <c r="G59" s="11" t="s">
        <v>20</v>
      </c>
      <c r="H59" s="11" t="s">
        <v>85</v>
      </c>
      <c r="I59" s="54">
        <v>84.02</v>
      </c>
      <c r="J59" s="54">
        <v>63.2</v>
      </c>
      <c r="K59" s="55"/>
      <c r="L59" s="55"/>
      <c r="M59" s="85">
        <f t="shared" si="10"/>
        <v>42.01</v>
      </c>
      <c r="N59" s="81">
        <f t="shared" si="11"/>
        <v>31.6</v>
      </c>
      <c r="O59" s="73">
        <f t="shared" si="2"/>
        <v>0</v>
      </c>
      <c r="P59" s="106">
        <f t="shared" si="12"/>
        <v>73.61</v>
      </c>
      <c r="Q59" s="101"/>
      <c r="R59" s="76"/>
      <c r="S59" s="124" t="s">
        <v>109</v>
      </c>
      <c r="T59" s="41">
        <f>I59*50%+J59*50%</f>
        <v>73.61</v>
      </c>
      <c r="U59" s="42">
        <v>2</v>
      </c>
      <c r="V59" s="20"/>
      <c r="W59" s="25"/>
    </row>
    <row r="60" spans="1:23" ht="47.25" customHeight="1" thickBot="1">
      <c r="A60" s="130"/>
      <c r="B60" s="126"/>
      <c r="C60" s="126"/>
      <c r="D60" s="126"/>
      <c r="E60" s="126"/>
      <c r="F60" s="6" t="s">
        <v>86</v>
      </c>
      <c r="G60" s="6" t="s">
        <v>20</v>
      </c>
      <c r="H60" s="6" t="s">
        <v>21</v>
      </c>
      <c r="I60" s="38">
        <v>82.14</v>
      </c>
      <c r="J60" s="38" t="s">
        <v>105</v>
      </c>
      <c r="K60" s="58"/>
      <c r="L60" s="58"/>
      <c r="M60" s="85">
        <f t="shared" si="10"/>
        <v>41.07</v>
      </c>
      <c r="N60" s="81" t="e">
        <f t="shared" si="11"/>
        <v>#VALUE!</v>
      </c>
      <c r="O60" s="73">
        <f t="shared" si="2"/>
        <v>0</v>
      </c>
      <c r="P60" s="106" t="e">
        <f t="shared" si="12"/>
        <v>#VALUE!</v>
      </c>
      <c r="Q60" s="97"/>
      <c r="R60" s="77"/>
      <c r="S60" s="125"/>
      <c r="T60" s="45"/>
      <c r="U60" s="46"/>
      <c r="V60" s="21"/>
      <c r="W60" s="28"/>
    </row>
    <row r="61" spans="1:23" ht="47.25" customHeight="1" thickBot="1">
      <c r="A61" s="130"/>
      <c r="B61" s="126"/>
      <c r="C61" s="126"/>
      <c r="D61" s="126"/>
      <c r="E61" s="126"/>
      <c r="F61" s="11" t="s">
        <v>87</v>
      </c>
      <c r="G61" s="11" t="s">
        <v>20</v>
      </c>
      <c r="H61" s="11" t="s">
        <v>24</v>
      </c>
      <c r="I61" s="54">
        <v>76.19</v>
      </c>
      <c r="J61" s="54">
        <v>77</v>
      </c>
      <c r="K61" s="55"/>
      <c r="L61" s="55"/>
      <c r="M61" s="85">
        <f t="shared" si="10"/>
        <v>38.094999999999999</v>
      </c>
      <c r="N61" s="81">
        <f t="shared" si="11"/>
        <v>38.5</v>
      </c>
      <c r="O61" s="73">
        <f t="shared" si="2"/>
        <v>0</v>
      </c>
      <c r="P61" s="106">
        <f t="shared" si="12"/>
        <v>76.594999999999999</v>
      </c>
      <c r="Q61" s="97"/>
      <c r="R61" s="74"/>
      <c r="S61" s="125"/>
      <c r="T61" s="41">
        <f t="shared" ref="T61:T68" si="13">I61*50%+J61*50%</f>
        <v>76.594999999999999</v>
      </c>
      <c r="U61" s="42">
        <v>1</v>
      </c>
      <c r="V61" s="20"/>
      <c r="W61" s="25"/>
    </row>
    <row r="62" spans="1:23" ht="47.25" customHeight="1" thickBot="1">
      <c r="A62" s="130"/>
      <c r="B62" s="126"/>
      <c r="C62" s="126"/>
      <c r="D62" s="126"/>
      <c r="E62" s="126"/>
      <c r="F62" s="11" t="s">
        <v>95</v>
      </c>
      <c r="G62" s="11" t="s">
        <v>23</v>
      </c>
      <c r="H62" s="11" t="s">
        <v>24</v>
      </c>
      <c r="I62" s="68">
        <v>72.400000000000006</v>
      </c>
      <c r="J62" s="54">
        <v>67.400000000000006</v>
      </c>
      <c r="K62" s="55"/>
      <c r="L62" s="55"/>
      <c r="M62" s="85">
        <f t="shared" si="10"/>
        <v>36.200000000000003</v>
      </c>
      <c r="N62" s="81">
        <f t="shared" si="11"/>
        <v>33.700000000000003</v>
      </c>
      <c r="O62" s="73">
        <f t="shared" si="2"/>
        <v>0</v>
      </c>
      <c r="P62" s="106">
        <f t="shared" si="12"/>
        <v>69.900000000000006</v>
      </c>
      <c r="Q62" s="100"/>
      <c r="R62" s="64"/>
      <c r="S62" s="123"/>
      <c r="T62" s="41">
        <f t="shared" si="13"/>
        <v>69.900000000000006</v>
      </c>
      <c r="U62" s="42">
        <v>3</v>
      </c>
      <c r="V62" s="20"/>
      <c r="W62" s="25"/>
    </row>
    <row r="63" spans="1:23" ht="47.25" customHeight="1" thickBot="1">
      <c r="A63" s="130"/>
      <c r="B63" s="126"/>
      <c r="C63" s="126" t="s">
        <v>12</v>
      </c>
      <c r="D63" s="126">
        <v>2037</v>
      </c>
      <c r="E63" s="126">
        <v>1</v>
      </c>
      <c r="F63" s="11" t="s">
        <v>88</v>
      </c>
      <c r="G63" s="11" t="s">
        <v>20</v>
      </c>
      <c r="H63" s="11" t="s">
        <v>24</v>
      </c>
      <c r="I63" s="54">
        <v>86.2</v>
      </c>
      <c r="J63" s="54">
        <v>65</v>
      </c>
      <c r="K63" s="55"/>
      <c r="L63" s="55"/>
      <c r="M63" s="85">
        <f t="shared" si="10"/>
        <v>43.1</v>
      </c>
      <c r="N63" s="81">
        <f t="shared" si="11"/>
        <v>32.5</v>
      </c>
      <c r="O63" s="73">
        <f t="shared" si="2"/>
        <v>0</v>
      </c>
      <c r="P63" s="106">
        <f t="shared" si="12"/>
        <v>75.599999999999994</v>
      </c>
      <c r="Q63" s="101"/>
      <c r="R63" s="76"/>
      <c r="S63" s="124" t="s">
        <v>109</v>
      </c>
      <c r="T63" s="41">
        <f t="shared" si="13"/>
        <v>75.599999999999994</v>
      </c>
      <c r="U63" s="42">
        <v>2</v>
      </c>
      <c r="V63" s="20"/>
      <c r="W63" s="25"/>
    </row>
    <row r="64" spans="1:23" ht="47.25" customHeight="1" thickBot="1">
      <c r="A64" s="130"/>
      <c r="B64" s="126"/>
      <c r="C64" s="126"/>
      <c r="D64" s="126"/>
      <c r="E64" s="126"/>
      <c r="F64" s="6" t="s">
        <v>89</v>
      </c>
      <c r="G64" s="6" t="s">
        <v>23</v>
      </c>
      <c r="H64" s="6" t="s">
        <v>24</v>
      </c>
      <c r="I64" s="38">
        <v>81.88</v>
      </c>
      <c r="J64" s="38" t="s">
        <v>105</v>
      </c>
      <c r="K64" s="58"/>
      <c r="L64" s="58"/>
      <c r="M64" s="85">
        <f t="shared" si="10"/>
        <v>40.94</v>
      </c>
      <c r="N64" s="81" t="e">
        <f t="shared" si="11"/>
        <v>#VALUE!</v>
      </c>
      <c r="O64" s="73">
        <f t="shared" si="2"/>
        <v>0</v>
      </c>
      <c r="P64" s="106" t="e">
        <f t="shared" si="12"/>
        <v>#VALUE!</v>
      </c>
      <c r="Q64" s="97"/>
      <c r="R64" s="77"/>
      <c r="S64" s="125"/>
      <c r="T64" s="45"/>
      <c r="U64" s="46"/>
      <c r="V64" s="21"/>
      <c r="W64" s="28"/>
    </row>
    <row r="65" spans="1:23" ht="47.25" customHeight="1" thickBot="1">
      <c r="A65" s="130"/>
      <c r="B65" s="126"/>
      <c r="C65" s="126"/>
      <c r="D65" s="126"/>
      <c r="E65" s="126"/>
      <c r="F65" s="11" t="s">
        <v>90</v>
      </c>
      <c r="G65" s="11" t="s">
        <v>23</v>
      </c>
      <c r="H65" s="11" t="s">
        <v>24</v>
      </c>
      <c r="I65" s="54">
        <v>81.81</v>
      </c>
      <c r="J65" s="54">
        <v>75.8</v>
      </c>
      <c r="K65" s="55"/>
      <c r="L65" s="55"/>
      <c r="M65" s="85">
        <f t="shared" si="10"/>
        <v>40.905000000000001</v>
      </c>
      <c r="N65" s="81">
        <f t="shared" si="11"/>
        <v>37.9</v>
      </c>
      <c r="O65" s="73">
        <f t="shared" si="2"/>
        <v>0</v>
      </c>
      <c r="P65" s="106">
        <f t="shared" si="12"/>
        <v>78.805000000000007</v>
      </c>
      <c r="Q65" s="97"/>
      <c r="R65" s="74"/>
      <c r="S65" s="125"/>
      <c r="T65" s="41">
        <f t="shared" si="13"/>
        <v>78.805000000000007</v>
      </c>
      <c r="U65" s="42">
        <v>1</v>
      </c>
      <c r="V65" s="20"/>
      <c r="W65" s="25"/>
    </row>
    <row r="66" spans="1:23" ht="47.25" customHeight="1" thickBot="1">
      <c r="A66" s="130"/>
      <c r="B66" s="126"/>
      <c r="C66" s="126"/>
      <c r="D66" s="126"/>
      <c r="E66" s="126"/>
      <c r="F66" s="11" t="s">
        <v>96</v>
      </c>
      <c r="G66" s="11" t="s">
        <v>23</v>
      </c>
      <c r="H66" s="11" t="s">
        <v>24</v>
      </c>
      <c r="I66" s="54">
        <v>71.22</v>
      </c>
      <c r="J66" s="54">
        <v>67.8</v>
      </c>
      <c r="K66" s="55"/>
      <c r="L66" s="55"/>
      <c r="M66" s="85">
        <f t="shared" si="10"/>
        <v>35.61</v>
      </c>
      <c r="N66" s="81">
        <f t="shared" si="11"/>
        <v>33.9</v>
      </c>
      <c r="O66" s="73">
        <f t="shared" si="2"/>
        <v>0</v>
      </c>
      <c r="P66" s="106">
        <f t="shared" si="12"/>
        <v>69.509999999999991</v>
      </c>
      <c r="Q66" s="100"/>
      <c r="R66" s="64"/>
      <c r="S66" s="123"/>
      <c r="T66" s="41">
        <f t="shared" si="13"/>
        <v>69.509999999999991</v>
      </c>
      <c r="U66" s="42">
        <v>3</v>
      </c>
      <c r="V66" s="20"/>
      <c r="W66" s="25"/>
    </row>
    <row r="67" spans="1:23" ht="47.25" customHeight="1" thickBot="1">
      <c r="A67" s="130"/>
      <c r="B67" s="126"/>
      <c r="C67" s="126" t="s">
        <v>12</v>
      </c>
      <c r="D67" s="126">
        <v>2038</v>
      </c>
      <c r="E67" s="126">
        <v>1</v>
      </c>
      <c r="F67" s="11" t="s">
        <v>91</v>
      </c>
      <c r="G67" s="11" t="s">
        <v>20</v>
      </c>
      <c r="H67" s="11" t="s">
        <v>24</v>
      </c>
      <c r="I67" s="54">
        <v>83.62</v>
      </c>
      <c r="J67" s="54">
        <v>69</v>
      </c>
      <c r="K67" s="55"/>
      <c r="L67" s="55"/>
      <c r="M67" s="85">
        <f t="shared" si="10"/>
        <v>41.81</v>
      </c>
      <c r="N67" s="81">
        <f t="shared" si="11"/>
        <v>34.5</v>
      </c>
      <c r="O67" s="73">
        <f t="shared" si="2"/>
        <v>0</v>
      </c>
      <c r="P67" s="106">
        <f t="shared" si="12"/>
        <v>76.31</v>
      </c>
      <c r="Q67" s="101"/>
      <c r="R67" s="76"/>
      <c r="S67" s="124" t="s">
        <v>109</v>
      </c>
      <c r="T67" s="41">
        <f t="shared" si="13"/>
        <v>76.31</v>
      </c>
      <c r="U67" s="42">
        <v>1</v>
      </c>
      <c r="V67" s="20"/>
      <c r="W67" s="25"/>
    </row>
    <row r="68" spans="1:23" ht="47.25" customHeight="1" thickBot="1">
      <c r="A68" s="130"/>
      <c r="B68" s="126"/>
      <c r="C68" s="126"/>
      <c r="D68" s="126"/>
      <c r="E68" s="126"/>
      <c r="F68" s="11" t="s">
        <v>92</v>
      </c>
      <c r="G68" s="11" t="s">
        <v>23</v>
      </c>
      <c r="H68" s="11" t="s">
        <v>24</v>
      </c>
      <c r="I68" s="54">
        <v>68.36</v>
      </c>
      <c r="J68" s="54">
        <v>73</v>
      </c>
      <c r="K68" s="55"/>
      <c r="L68" s="55"/>
      <c r="M68" s="85">
        <f t="shared" si="10"/>
        <v>34.18</v>
      </c>
      <c r="N68" s="81">
        <f t="shared" si="11"/>
        <v>36.5</v>
      </c>
      <c r="O68" s="73">
        <f t="shared" ref="O68:O69" si="14">K68*40%</f>
        <v>0</v>
      </c>
      <c r="P68" s="106">
        <f t="shared" si="12"/>
        <v>70.680000000000007</v>
      </c>
      <c r="Q68" s="97"/>
      <c r="R68" s="74"/>
      <c r="S68" s="125"/>
      <c r="T68" s="41">
        <f t="shared" si="13"/>
        <v>70.680000000000007</v>
      </c>
      <c r="U68" s="42">
        <v>2</v>
      </c>
      <c r="V68" s="20"/>
      <c r="W68" s="25"/>
    </row>
    <row r="69" spans="1:23" ht="47.25" customHeight="1" thickBot="1">
      <c r="A69" s="131"/>
      <c r="B69" s="127"/>
      <c r="C69" s="127"/>
      <c r="D69" s="127"/>
      <c r="E69" s="127"/>
      <c r="F69" s="7" t="s">
        <v>93</v>
      </c>
      <c r="G69" s="7" t="s">
        <v>20</v>
      </c>
      <c r="H69" s="7" t="s">
        <v>26</v>
      </c>
      <c r="I69" s="65">
        <v>44.4</v>
      </c>
      <c r="J69" s="65" t="s">
        <v>105</v>
      </c>
      <c r="K69" s="69"/>
      <c r="L69" s="75"/>
      <c r="M69" s="85">
        <f t="shared" si="10"/>
        <v>22.2</v>
      </c>
      <c r="N69" s="81" t="e">
        <f t="shared" si="11"/>
        <v>#VALUE!</v>
      </c>
      <c r="O69" s="73">
        <f t="shared" si="14"/>
        <v>0</v>
      </c>
      <c r="P69" s="106" t="e">
        <f t="shared" si="12"/>
        <v>#VALUE!</v>
      </c>
      <c r="Q69" s="98"/>
      <c r="R69" s="66"/>
      <c r="S69" s="128"/>
      <c r="T69" s="71"/>
      <c r="U69" s="51"/>
      <c r="V69" s="29"/>
      <c r="W69" s="30"/>
    </row>
  </sheetData>
  <mergeCells count="102">
    <mergeCell ref="A1:W1"/>
    <mergeCell ref="A3:A5"/>
    <mergeCell ref="B3:B5"/>
    <mergeCell ref="C3:C5"/>
    <mergeCell ref="D3:D5"/>
    <mergeCell ref="E3:E5"/>
    <mergeCell ref="S3:S5"/>
    <mergeCell ref="A12:A13"/>
    <mergeCell ref="B12:B13"/>
    <mergeCell ref="C12:C13"/>
    <mergeCell ref="D12:D13"/>
    <mergeCell ref="E12:E13"/>
    <mergeCell ref="S12:S13"/>
    <mergeCell ref="A6:A11"/>
    <mergeCell ref="B6:B11"/>
    <mergeCell ref="C6:C8"/>
    <mergeCell ref="D6:D8"/>
    <mergeCell ref="E6:E8"/>
    <mergeCell ref="S6:S8"/>
    <mergeCell ref="C9:C11"/>
    <mergeCell ref="D9:D11"/>
    <mergeCell ref="E9:E11"/>
    <mergeCell ref="S9:S11"/>
    <mergeCell ref="A14:A23"/>
    <mergeCell ref="B14:B23"/>
    <mergeCell ref="C14:C15"/>
    <mergeCell ref="D14:D15"/>
    <mergeCell ref="E14:E15"/>
    <mergeCell ref="S14:S15"/>
    <mergeCell ref="C17:C18"/>
    <mergeCell ref="D17:D18"/>
    <mergeCell ref="E17:E18"/>
    <mergeCell ref="S17:S18"/>
    <mergeCell ref="E32:E34"/>
    <mergeCell ref="S32:S34"/>
    <mergeCell ref="C19:C21"/>
    <mergeCell ref="D19:D21"/>
    <mergeCell ref="E19:E21"/>
    <mergeCell ref="S19:S21"/>
    <mergeCell ref="C22:C23"/>
    <mergeCell ref="D22:D23"/>
    <mergeCell ref="E22:E23"/>
    <mergeCell ref="S22:S23"/>
    <mergeCell ref="A51:A53"/>
    <mergeCell ref="B51:B53"/>
    <mergeCell ref="C51:C53"/>
    <mergeCell ref="D51:D53"/>
    <mergeCell ref="E51:E53"/>
    <mergeCell ref="S51:S53"/>
    <mergeCell ref="A42:A50"/>
    <mergeCell ref="B42:B50"/>
    <mergeCell ref="C42:C50"/>
    <mergeCell ref="D42:D50"/>
    <mergeCell ref="E42:E50"/>
    <mergeCell ref="S42:S50"/>
    <mergeCell ref="A24:A41"/>
    <mergeCell ref="B24:B41"/>
    <mergeCell ref="C24:C25"/>
    <mergeCell ref="D24:D25"/>
    <mergeCell ref="E24:E25"/>
    <mergeCell ref="S24:S25"/>
    <mergeCell ref="C26:C27"/>
    <mergeCell ref="D26:D27"/>
    <mergeCell ref="E26:E27"/>
    <mergeCell ref="S26:S27"/>
    <mergeCell ref="C35:C38"/>
    <mergeCell ref="D35:D38"/>
    <mergeCell ref="E35:E38"/>
    <mergeCell ref="S35:S38"/>
    <mergeCell ref="C39:C41"/>
    <mergeCell ref="D39:D41"/>
    <mergeCell ref="E39:E41"/>
    <mergeCell ref="S39:S41"/>
    <mergeCell ref="C28:C31"/>
    <mergeCell ref="D28:D31"/>
    <mergeCell ref="E28:E31"/>
    <mergeCell ref="S28:S31"/>
    <mergeCell ref="C32:C34"/>
    <mergeCell ref="D32:D34"/>
    <mergeCell ref="A55:A69"/>
    <mergeCell ref="B55:B69"/>
    <mergeCell ref="C55:C56"/>
    <mergeCell ref="D55:D56"/>
    <mergeCell ref="E55:E56"/>
    <mergeCell ref="S55:S56"/>
    <mergeCell ref="T55:W55"/>
    <mergeCell ref="C57:C58"/>
    <mergeCell ref="D57:D58"/>
    <mergeCell ref="C63:C66"/>
    <mergeCell ref="D63:D66"/>
    <mergeCell ref="E63:E66"/>
    <mergeCell ref="S63:S66"/>
    <mergeCell ref="C67:C69"/>
    <mergeCell ref="D67:D69"/>
    <mergeCell ref="E67:E69"/>
    <mergeCell ref="S67:S69"/>
    <mergeCell ref="E57:E58"/>
    <mergeCell ref="S57:S58"/>
    <mergeCell ref="C59:C62"/>
    <mergeCell ref="D59:D62"/>
    <mergeCell ref="E59:E62"/>
    <mergeCell ref="S59:S62"/>
  </mergeCells>
  <phoneticPr fontId="9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tabSelected="1" zoomScale="85" zoomScaleNormal="85" workbookViewId="0">
      <selection activeCell="Q10" sqref="Q10"/>
    </sheetView>
  </sheetViews>
  <sheetFormatPr defaultColWidth="9" defaultRowHeight="13.5"/>
  <cols>
    <col min="1" max="1" width="5.625" style="1" customWidth="1"/>
    <col min="2" max="2" width="17" style="1" customWidth="1"/>
    <col min="3" max="3" width="14.75" style="1" customWidth="1"/>
    <col min="4" max="5" width="6.5" style="1" customWidth="1"/>
    <col min="6" max="6" width="22" style="1" customWidth="1"/>
    <col min="7" max="9" width="9.125" style="1" customWidth="1"/>
    <col min="10" max="10" width="10.875" style="32" customWidth="1"/>
    <col min="11" max="11" width="9" style="18"/>
    <col min="12" max="12" width="8.625" style="18" customWidth="1"/>
    <col min="13" max="13" width="9.25" style="1" customWidth="1"/>
    <col min="14" max="16384" width="9" style="2"/>
  </cols>
  <sheetData>
    <row r="1" spans="1:13" ht="22.5" customHeight="1">
      <c r="A1" s="141" t="s">
        <v>118</v>
      </c>
      <c r="B1" s="141"/>
    </row>
    <row r="2" spans="1:13" ht="55.5" customHeight="1" thickBot="1">
      <c r="A2" s="139" t="s">
        <v>117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38.25" customHeight="1">
      <c r="A3" s="111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16</v>
      </c>
      <c r="G3" s="112" t="s">
        <v>27</v>
      </c>
      <c r="H3" s="112" t="s">
        <v>97</v>
      </c>
      <c r="I3" s="113" t="s">
        <v>98</v>
      </c>
      <c r="J3" s="114" t="s">
        <v>99</v>
      </c>
      <c r="K3" s="112" t="s">
        <v>100</v>
      </c>
      <c r="L3" s="112" t="s">
        <v>115</v>
      </c>
      <c r="M3" s="115" t="s">
        <v>28</v>
      </c>
    </row>
    <row r="4" spans="1:13" ht="23.25" customHeight="1">
      <c r="A4" s="140">
        <v>1</v>
      </c>
      <c r="B4" s="140" t="s">
        <v>15</v>
      </c>
      <c r="C4" s="140" t="s">
        <v>6</v>
      </c>
      <c r="D4" s="140">
        <v>2002</v>
      </c>
      <c r="E4" s="140">
        <v>1</v>
      </c>
      <c r="F4" s="117" t="s">
        <v>19</v>
      </c>
      <c r="G4" s="117">
        <v>81.34</v>
      </c>
      <c r="H4" s="117">
        <v>80.2</v>
      </c>
      <c r="I4" s="117"/>
      <c r="J4" s="118">
        <f>G4*40%+H4*60%</f>
        <v>80.656000000000006</v>
      </c>
      <c r="K4" s="116">
        <v>1</v>
      </c>
      <c r="L4" s="116" t="s">
        <v>116</v>
      </c>
      <c r="M4" s="117"/>
    </row>
    <row r="5" spans="1:13" ht="23.25" customHeight="1">
      <c r="A5" s="140"/>
      <c r="B5" s="140"/>
      <c r="C5" s="140"/>
      <c r="D5" s="140"/>
      <c r="E5" s="140"/>
      <c r="F5" s="117" t="s">
        <v>22</v>
      </c>
      <c r="G5" s="117">
        <v>79.19</v>
      </c>
      <c r="H5" s="117">
        <v>74.2</v>
      </c>
      <c r="I5" s="117"/>
      <c r="J5" s="118">
        <f t="shared" ref="J5:J21" si="0">G5*40%+H5*60%</f>
        <v>76.195999999999998</v>
      </c>
      <c r="K5" s="116">
        <v>2</v>
      </c>
      <c r="L5" s="116"/>
      <c r="M5" s="117"/>
    </row>
    <row r="6" spans="1:13" ht="23.25" customHeight="1">
      <c r="A6" s="140"/>
      <c r="B6" s="140"/>
      <c r="C6" s="140"/>
      <c r="D6" s="140"/>
      <c r="E6" s="140"/>
      <c r="F6" s="117" t="s">
        <v>25</v>
      </c>
      <c r="G6" s="117">
        <v>78.72</v>
      </c>
      <c r="H6" s="117">
        <v>74.400000000000006</v>
      </c>
      <c r="I6" s="117"/>
      <c r="J6" s="118">
        <f t="shared" si="0"/>
        <v>76.128</v>
      </c>
      <c r="K6" s="116">
        <v>3</v>
      </c>
      <c r="L6" s="116"/>
      <c r="M6" s="117"/>
    </row>
    <row r="7" spans="1:13" ht="23.25" customHeight="1">
      <c r="A7" s="140">
        <v>2</v>
      </c>
      <c r="B7" s="140" t="s">
        <v>7</v>
      </c>
      <c r="C7" s="140" t="s">
        <v>6</v>
      </c>
      <c r="D7" s="140">
        <v>2004</v>
      </c>
      <c r="E7" s="140">
        <v>1</v>
      </c>
      <c r="F7" s="117" t="s">
        <v>29</v>
      </c>
      <c r="G7" s="117">
        <v>87.98</v>
      </c>
      <c r="H7" s="117">
        <v>72.599999999999994</v>
      </c>
      <c r="I7" s="117"/>
      <c r="J7" s="118">
        <f t="shared" si="0"/>
        <v>78.751999999999995</v>
      </c>
      <c r="K7" s="116">
        <v>1</v>
      </c>
      <c r="L7" s="116" t="s">
        <v>116</v>
      </c>
      <c r="M7" s="117"/>
    </row>
    <row r="8" spans="1:13" ht="23.25" customHeight="1">
      <c r="A8" s="140"/>
      <c r="B8" s="140"/>
      <c r="C8" s="140"/>
      <c r="D8" s="140"/>
      <c r="E8" s="140"/>
      <c r="F8" s="117" t="s">
        <v>31</v>
      </c>
      <c r="G8" s="117">
        <v>79.28</v>
      </c>
      <c r="H8" s="117">
        <v>77.2</v>
      </c>
      <c r="I8" s="117"/>
      <c r="J8" s="118">
        <f>G8*40%+H8*60%</f>
        <v>78.032000000000011</v>
      </c>
      <c r="K8" s="116">
        <v>2</v>
      </c>
      <c r="L8" s="116"/>
      <c r="M8" s="117"/>
    </row>
    <row r="9" spans="1:13" ht="23.25" customHeight="1">
      <c r="A9" s="140"/>
      <c r="B9" s="140"/>
      <c r="C9" s="140"/>
      <c r="D9" s="140"/>
      <c r="E9" s="140"/>
      <c r="F9" s="117" t="s">
        <v>30</v>
      </c>
      <c r="G9" s="117">
        <v>82.42</v>
      </c>
      <c r="H9" s="117">
        <v>70.599999999999994</v>
      </c>
      <c r="I9" s="117"/>
      <c r="J9" s="118">
        <f t="shared" si="0"/>
        <v>75.328000000000003</v>
      </c>
      <c r="K9" s="116">
        <v>3</v>
      </c>
      <c r="L9" s="116"/>
      <c r="M9" s="117"/>
    </row>
    <row r="10" spans="1:13" ht="23.25" customHeight="1">
      <c r="A10" s="140"/>
      <c r="B10" s="140"/>
      <c r="C10" s="117" t="s">
        <v>6</v>
      </c>
      <c r="D10" s="117">
        <v>2005</v>
      </c>
      <c r="E10" s="117">
        <v>1</v>
      </c>
      <c r="F10" s="117" t="s">
        <v>33</v>
      </c>
      <c r="G10" s="117">
        <v>78.77</v>
      </c>
      <c r="H10" s="117">
        <v>78.400000000000006</v>
      </c>
      <c r="I10" s="117"/>
      <c r="J10" s="118">
        <f>G10*40%+H10*60%</f>
        <v>78.548000000000002</v>
      </c>
      <c r="K10" s="116">
        <v>1</v>
      </c>
      <c r="L10" s="116" t="s">
        <v>116</v>
      </c>
      <c r="M10" s="117"/>
    </row>
    <row r="11" spans="1:13" ht="23.25" customHeight="1">
      <c r="A11" s="140">
        <v>3</v>
      </c>
      <c r="B11" s="140" t="s">
        <v>14</v>
      </c>
      <c r="C11" s="140" t="s">
        <v>6</v>
      </c>
      <c r="D11" s="140">
        <v>2006</v>
      </c>
      <c r="E11" s="140">
        <v>1</v>
      </c>
      <c r="F11" s="117" t="s">
        <v>36</v>
      </c>
      <c r="G11" s="117">
        <v>83.34</v>
      </c>
      <c r="H11" s="117">
        <v>81.400000000000006</v>
      </c>
      <c r="I11" s="20"/>
      <c r="J11" s="118">
        <f>G11*40%+H11*60%</f>
        <v>82.176000000000016</v>
      </c>
      <c r="K11" s="116">
        <v>1</v>
      </c>
      <c r="L11" s="116" t="s">
        <v>116</v>
      </c>
      <c r="M11" s="117"/>
    </row>
    <row r="12" spans="1:13" ht="23.25" customHeight="1">
      <c r="A12" s="140"/>
      <c r="B12" s="140"/>
      <c r="C12" s="140"/>
      <c r="D12" s="140"/>
      <c r="E12" s="140"/>
      <c r="F12" s="117" t="s">
        <v>35</v>
      </c>
      <c r="G12" s="117">
        <v>84.05</v>
      </c>
      <c r="H12" s="117">
        <v>76.400000000000006</v>
      </c>
      <c r="I12" s="117"/>
      <c r="J12" s="118">
        <f>G12*40%+H12*60%</f>
        <v>79.460000000000008</v>
      </c>
      <c r="K12" s="116">
        <v>2</v>
      </c>
      <c r="L12" s="116"/>
      <c r="M12" s="117"/>
    </row>
    <row r="13" spans="1:13" ht="23.25" customHeight="1">
      <c r="A13" s="140">
        <v>4</v>
      </c>
      <c r="B13" s="140" t="s">
        <v>10</v>
      </c>
      <c r="C13" s="140" t="s">
        <v>6</v>
      </c>
      <c r="D13" s="140">
        <v>2007</v>
      </c>
      <c r="E13" s="140">
        <v>1</v>
      </c>
      <c r="F13" s="117" t="s">
        <v>37</v>
      </c>
      <c r="G13" s="117">
        <f>[1]电话通知!J13</f>
        <v>81.53</v>
      </c>
      <c r="H13" s="117">
        <v>73.599999999999994</v>
      </c>
      <c r="I13" s="117"/>
      <c r="J13" s="118">
        <f t="shared" si="0"/>
        <v>76.771999999999991</v>
      </c>
      <c r="K13" s="116">
        <v>1</v>
      </c>
      <c r="L13" s="116" t="s">
        <v>116</v>
      </c>
      <c r="M13" s="117"/>
    </row>
    <row r="14" spans="1:13" ht="23.25" customHeight="1">
      <c r="A14" s="140"/>
      <c r="B14" s="140"/>
      <c r="C14" s="140"/>
      <c r="D14" s="140"/>
      <c r="E14" s="140"/>
      <c r="F14" s="117" t="s">
        <v>38</v>
      </c>
      <c r="G14" s="117">
        <f>[1]电话通知!J14</f>
        <v>67.760000000000005</v>
      </c>
      <c r="H14" s="117">
        <v>76.2</v>
      </c>
      <c r="I14" s="117"/>
      <c r="J14" s="118">
        <f t="shared" si="0"/>
        <v>72.823999999999998</v>
      </c>
      <c r="K14" s="116">
        <v>2</v>
      </c>
      <c r="L14" s="116"/>
      <c r="M14" s="117"/>
    </row>
    <row r="15" spans="1:13" ht="23.25" customHeight="1">
      <c r="A15" s="140"/>
      <c r="B15" s="140"/>
      <c r="C15" s="117" t="s">
        <v>6</v>
      </c>
      <c r="D15" s="117">
        <v>2008</v>
      </c>
      <c r="E15" s="117">
        <v>1</v>
      </c>
      <c r="F15" s="117" t="s">
        <v>39</v>
      </c>
      <c r="G15" s="117">
        <v>76.09</v>
      </c>
      <c r="H15" s="117">
        <v>76</v>
      </c>
      <c r="I15" s="117"/>
      <c r="J15" s="118">
        <f t="shared" si="0"/>
        <v>76.036000000000001</v>
      </c>
      <c r="K15" s="116">
        <v>1</v>
      </c>
      <c r="L15" s="116" t="s">
        <v>116</v>
      </c>
      <c r="M15" s="117"/>
    </row>
    <row r="16" spans="1:13" ht="23.25" customHeight="1">
      <c r="A16" s="140"/>
      <c r="B16" s="140"/>
      <c r="C16" s="117" t="s">
        <v>6</v>
      </c>
      <c r="D16" s="117">
        <v>2009</v>
      </c>
      <c r="E16" s="117">
        <v>1</v>
      </c>
      <c r="F16" s="117" t="s">
        <v>42</v>
      </c>
      <c r="G16" s="117">
        <v>74.959999999999994</v>
      </c>
      <c r="H16" s="117">
        <v>81</v>
      </c>
      <c r="I16" s="117"/>
      <c r="J16" s="118">
        <f>G16*40%+H16*60%</f>
        <v>78.584000000000003</v>
      </c>
      <c r="K16" s="116">
        <v>1</v>
      </c>
      <c r="L16" s="116" t="s">
        <v>116</v>
      </c>
      <c r="M16" s="117"/>
    </row>
    <row r="17" spans="1:13" ht="23.25" customHeight="1">
      <c r="A17" s="140"/>
      <c r="B17" s="140"/>
      <c r="C17" s="140" t="s">
        <v>6</v>
      </c>
      <c r="D17" s="140">
        <v>2011</v>
      </c>
      <c r="E17" s="140">
        <v>1</v>
      </c>
      <c r="F17" s="117" t="s">
        <v>43</v>
      </c>
      <c r="G17" s="117">
        <v>83.52</v>
      </c>
      <c r="H17" s="117">
        <v>81</v>
      </c>
      <c r="I17" s="117"/>
      <c r="J17" s="118">
        <f t="shared" si="0"/>
        <v>82.00800000000001</v>
      </c>
      <c r="K17" s="116">
        <v>1</v>
      </c>
      <c r="L17" s="116" t="s">
        <v>116</v>
      </c>
      <c r="M17" s="117"/>
    </row>
    <row r="18" spans="1:13" ht="23.25" customHeight="1">
      <c r="A18" s="140"/>
      <c r="B18" s="140"/>
      <c r="C18" s="140"/>
      <c r="D18" s="140"/>
      <c r="E18" s="140"/>
      <c r="F18" s="117" t="s">
        <v>44</v>
      </c>
      <c r="G18" s="117">
        <v>80.209999999999994</v>
      </c>
      <c r="H18" s="117">
        <v>76.8</v>
      </c>
      <c r="I18" s="117"/>
      <c r="J18" s="118">
        <f t="shared" si="0"/>
        <v>78.163999999999987</v>
      </c>
      <c r="K18" s="116">
        <v>2</v>
      </c>
      <c r="L18" s="116"/>
      <c r="M18" s="117"/>
    </row>
    <row r="19" spans="1:13" ht="23.25" customHeight="1">
      <c r="A19" s="140"/>
      <c r="B19" s="140"/>
      <c r="C19" s="140"/>
      <c r="D19" s="140"/>
      <c r="E19" s="140"/>
      <c r="F19" s="117" t="s">
        <v>45</v>
      </c>
      <c r="G19" s="117">
        <v>78.260000000000005</v>
      </c>
      <c r="H19" s="117">
        <v>68.400000000000006</v>
      </c>
      <c r="I19" s="117"/>
      <c r="J19" s="118">
        <f t="shared" si="0"/>
        <v>72.343999999999994</v>
      </c>
      <c r="K19" s="116">
        <v>3</v>
      </c>
      <c r="L19" s="116"/>
      <c r="M19" s="117"/>
    </row>
    <row r="20" spans="1:13" ht="23.25" customHeight="1">
      <c r="A20" s="140"/>
      <c r="B20" s="140"/>
      <c r="C20" s="140" t="s">
        <v>6</v>
      </c>
      <c r="D20" s="140">
        <v>2012</v>
      </c>
      <c r="E20" s="140">
        <v>1</v>
      </c>
      <c r="F20" s="117" t="s">
        <v>46</v>
      </c>
      <c r="G20" s="117">
        <v>94.81</v>
      </c>
      <c r="H20" s="117">
        <v>79.8</v>
      </c>
      <c r="I20" s="117"/>
      <c r="J20" s="118">
        <f t="shared" si="0"/>
        <v>85.804000000000002</v>
      </c>
      <c r="K20" s="116">
        <v>1</v>
      </c>
      <c r="L20" s="116" t="s">
        <v>116</v>
      </c>
      <c r="M20" s="117"/>
    </row>
    <row r="21" spans="1:13" ht="23.25" customHeight="1">
      <c r="A21" s="140"/>
      <c r="B21" s="140"/>
      <c r="C21" s="140"/>
      <c r="D21" s="140"/>
      <c r="E21" s="140"/>
      <c r="F21" s="117" t="s">
        <v>47</v>
      </c>
      <c r="G21" s="117">
        <v>70.55</v>
      </c>
      <c r="H21" s="117">
        <v>75.400000000000006</v>
      </c>
      <c r="I21" s="117"/>
      <c r="J21" s="118">
        <f t="shared" si="0"/>
        <v>73.460000000000008</v>
      </c>
      <c r="K21" s="116">
        <v>2</v>
      </c>
      <c r="L21" s="116"/>
      <c r="M21" s="117"/>
    </row>
    <row r="22" spans="1:13" ht="24.75" customHeight="1">
      <c r="A22" s="140">
        <v>5</v>
      </c>
      <c r="B22" s="140" t="s">
        <v>13</v>
      </c>
      <c r="C22" s="140" t="s">
        <v>6</v>
      </c>
      <c r="D22" s="140">
        <v>2016</v>
      </c>
      <c r="E22" s="140">
        <v>1</v>
      </c>
      <c r="F22" s="117" t="s">
        <v>48</v>
      </c>
      <c r="G22" s="117">
        <v>86.55</v>
      </c>
      <c r="H22" s="117">
        <v>86.2</v>
      </c>
      <c r="I22" s="117">
        <v>89.6</v>
      </c>
      <c r="J22" s="118">
        <f>G22*40%+(H22*60%+I22*40%)*60%</f>
        <v>87.156000000000006</v>
      </c>
      <c r="K22" s="116">
        <v>1</v>
      </c>
      <c r="L22" s="116" t="s">
        <v>116</v>
      </c>
      <c r="M22" s="117"/>
    </row>
    <row r="23" spans="1:13" ht="24.75" customHeight="1">
      <c r="A23" s="140"/>
      <c r="B23" s="140"/>
      <c r="C23" s="140"/>
      <c r="D23" s="140"/>
      <c r="E23" s="140"/>
      <c r="F23" s="117" t="s">
        <v>49</v>
      </c>
      <c r="G23" s="117">
        <v>80.56</v>
      </c>
      <c r="H23" s="117">
        <v>82.4</v>
      </c>
      <c r="I23" s="117">
        <v>85.2</v>
      </c>
      <c r="J23" s="118">
        <f>G23*40%+(H23*60%+I23*40%)*60%</f>
        <v>82.336000000000013</v>
      </c>
      <c r="K23" s="116">
        <v>2</v>
      </c>
      <c r="L23" s="116"/>
      <c r="M23" s="117"/>
    </row>
    <row r="24" spans="1:13" ht="24.75" customHeight="1">
      <c r="A24" s="140"/>
      <c r="B24" s="140"/>
      <c r="C24" s="117" t="s">
        <v>6</v>
      </c>
      <c r="D24" s="117">
        <v>2018</v>
      </c>
      <c r="E24" s="117">
        <v>1</v>
      </c>
      <c r="F24" s="117" t="s">
        <v>51</v>
      </c>
      <c r="G24" s="117">
        <v>78.25</v>
      </c>
      <c r="H24" s="117">
        <v>82.4</v>
      </c>
      <c r="I24" s="117">
        <v>84.8</v>
      </c>
      <c r="J24" s="118">
        <f>G24*40%+(H24*60%+I24*40%)*60%</f>
        <v>81.316000000000003</v>
      </c>
      <c r="K24" s="116">
        <v>1</v>
      </c>
      <c r="L24" s="116" t="s">
        <v>116</v>
      </c>
      <c r="M24" s="117"/>
    </row>
    <row r="25" spans="1:13" ht="24.75" customHeight="1">
      <c r="A25" s="140"/>
      <c r="B25" s="140"/>
      <c r="C25" s="140" t="s">
        <v>6</v>
      </c>
      <c r="D25" s="140">
        <v>2019</v>
      </c>
      <c r="E25" s="140">
        <v>1</v>
      </c>
      <c r="F25" s="117" t="s">
        <v>52</v>
      </c>
      <c r="G25" s="117">
        <v>82.09</v>
      </c>
      <c r="H25" s="117">
        <v>83.2</v>
      </c>
      <c r="I25" s="117">
        <v>86.6</v>
      </c>
      <c r="J25" s="118">
        <f t="shared" ref="J25:J34" si="1">G25*40%+(H25*60%+I25*40%)*60%</f>
        <v>83.572000000000003</v>
      </c>
      <c r="K25" s="116">
        <v>1</v>
      </c>
      <c r="L25" s="116" t="s">
        <v>116</v>
      </c>
      <c r="M25" s="117"/>
    </row>
    <row r="26" spans="1:13" ht="24.75" customHeight="1">
      <c r="A26" s="140"/>
      <c r="B26" s="140"/>
      <c r="C26" s="140"/>
      <c r="D26" s="140"/>
      <c r="E26" s="140"/>
      <c r="F26" s="117" t="s">
        <v>54</v>
      </c>
      <c r="G26" s="117">
        <v>77.87</v>
      </c>
      <c r="H26" s="117">
        <v>81.400000000000006</v>
      </c>
      <c r="I26" s="117">
        <v>85.4</v>
      </c>
      <c r="J26" s="118">
        <f t="shared" si="1"/>
        <v>80.948000000000008</v>
      </c>
      <c r="K26" s="116">
        <v>2</v>
      </c>
      <c r="L26" s="116"/>
      <c r="M26" s="117"/>
    </row>
    <row r="27" spans="1:13" ht="24.75" customHeight="1">
      <c r="A27" s="140"/>
      <c r="B27" s="140"/>
      <c r="C27" s="140"/>
      <c r="D27" s="140"/>
      <c r="E27" s="140"/>
      <c r="F27" s="117" t="s">
        <v>94</v>
      </c>
      <c r="G27" s="117">
        <v>75.69</v>
      </c>
      <c r="H27" s="117">
        <v>81.599999999999994</v>
      </c>
      <c r="I27" s="117">
        <v>85.4</v>
      </c>
      <c r="J27" s="118">
        <f t="shared" si="1"/>
        <v>80.147999999999996</v>
      </c>
      <c r="K27" s="116">
        <v>3</v>
      </c>
      <c r="L27" s="116"/>
      <c r="M27" s="117"/>
    </row>
    <row r="28" spans="1:13" ht="24.75" customHeight="1">
      <c r="A28" s="140"/>
      <c r="B28" s="140"/>
      <c r="C28" s="140" t="s">
        <v>6</v>
      </c>
      <c r="D28" s="140">
        <v>2021</v>
      </c>
      <c r="E28" s="140">
        <v>1</v>
      </c>
      <c r="F28" s="117" t="s">
        <v>56</v>
      </c>
      <c r="G28" s="117">
        <v>77.819999999999993</v>
      </c>
      <c r="H28" s="117">
        <v>90.4</v>
      </c>
      <c r="I28" s="117">
        <v>90.8</v>
      </c>
      <c r="J28" s="118">
        <f>G28*40%+(H28*60%+I28*40%)*60%</f>
        <v>85.463999999999999</v>
      </c>
      <c r="K28" s="116">
        <v>1</v>
      </c>
      <c r="L28" s="116" t="s">
        <v>116</v>
      </c>
      <c r="M28" s="117"/>
    </row>
    <row r="29" spans="1:13" ht="24.75" customHeight="1">
      <c r="A29" s="140"/>
      <c r="B29" s="140"/>
      <c r="C29" s="140"/>
      <c r="D29" s="140"/>
      <c r="E29" s="140"/>
      <c r="F29" s="117" t="s">
        <v>55</v>
      </c>
      <c r="G29" s="117">
        <v>80.36</v>
      </c>
      <c r="H29" s="117">
        <v>84</v>
      </c>
      <c r="I29" s="117">
        <v>88.4</v>
      </c>
      <c r="J29" s="118">
        <f>G29*40%+(H29*60%+I29*40%)*60%</f>
        <v>83.6</v>
      </c>
      <c r="K29" s="116">
        <v>2</v>
      </c>
      <c r="L29" s="116"/>
      <c r="M29" s="117"/>
    </row>
    <row r="30" spans="1:13" ht="24.75" customHeight="1">
      <c r="A30" s="140"/>
      <c r="B30" s="140"/>
      <c r="C30" s="140"/>
      <c r="D30" s="140"/>
      <c r="E30" s="140"/>
      <c r="F30" s="117" t="s">
        <v>57</v>
      </c>
      <c r="G30" s="117">
        <v>77.42</v>
      </c>
      <c r="H30" s="117">
        <v>84.8</v>
      </c>
      <c r="I30" s="117">
        <v>87.4</v>
      </c>
      <c r="J30" s="118">
        <f t="shared" si="1"/>
        <v>82.472000000000008</v>
      </c>
      <c r="K30" s="116">
        <v>3</v>
      </c>
      <c r="L30" s="116"/>
      <c r="M30" s="117"/>
    </row>
    <row r="31" spans="1:13" ht="24.75" customHeight="1">
      <c r="A31" s="140"/>
      <c r="B31" s="140"/>
      <c r="C31" s="140" t="s">
        <v>6</v>
      </c>
      <c r="D31" s="140">
        <v>2023</v>
      </c>
      <c r="E31" s="140">
        <v>1</v>
      </c>
      <c r="F31" s="117" t="s">
        <v>58</v>
      </c>
      <c r="G31" s="117">
        <v>86.65</v>
      </c>
      <c r="H31" s="117">
        <v>89</v>
      </c>
      <c r="I31" s="117">
        <v>86.8</v>
      </c>
      <c r="J31" s="118">
        <f t="shared" si="1"/>
        <v>87.532000000000011</v>
      </c>
      <c r="K31" s="116">
        <v>1</v>
      </c>
      <c r="L31" s="116" t="s">
        <v>116</v>
      </c>
      <c r="M31" s="117"/>
    </row>
    <row r="32" spans="1:13" ht="24.75" customHeight="1">
      <c r="A32" s="140"/>
      <c r="B32" s="140"/>
      <c r="C32" s="140"/>
      <c r="D32" s="140"/>
      <c r="E32" s="140"/>
      <c r="F32" s="117" t="s">
        <v>60</v>
      </c>
      <c r="G32" s="117">
        <v>82.19</v>
      </c>
      <c r="H32" s="117">
        <v>85.4</v>
      </c>
      <c r="I32" s="117">
        <v>86</v>
      </c>
      <c r="J32" s="118">
        <f>G32*40%+(H32*60%+I32*40%)*60%</f>
        <v>84.259999999999991</v>
      </c>
      <c r="K32" s="116">
        <v>2</v>
      </c>
      <c r="L32" s="116"/>
      <c r="M32" s="117"/>
    </row>
    <row r="33" spans="1:13" ht="24.75" customHeight="1">
      <c r="A33" s="140"/>
      <c r="B33" s="140"/>
      <c r="C33" s="140"/>
      <c r="D33" s="140"/>
      <c r="E33" s="140"/>
      <c r="F33" s="117" t="s">
        <v>59</v>
      </c>
      <c r="G33" s="117">
        <v>83.24</v>
      </c>
      <c r="H33" s="117">
        <v>82.6</v>
      </c>
      <c r="I33" s="117">
        <v>88</v>
      </c>
      <c r="J33" s="118">
        <f t="shared" si="1"/>
        <v>84.151999999999987</v>
      </c>
      <c r="K33" s="116">
        <v>3</v>
      </c>
      <c r="L33" s="116"/>
      <c r="M33" s="117"/>
    </row>
    <row r="34" spans="1:13" ht="24.75" customHeight="1">
      <c r="A34" s="140"/>
      <c r="B34" s="140"/>
      <c r="C34" s="140"/>
      <c r="D34" s="140"/>
      <c r="E34" s="140"/>
      <c r="F34" s="117" t="s">
        <v>61</v>
      </c>
      <c r="G34" s="117">
        <v>82.19</v>
      </c>
      <c r="H34" s="117">
        <v>81</v>
      </c>
      <c r="I34" s="117">
        <v>77.8</v>
      </c>
      <c r="J34" s="118">
        <f t="shared" si="1"/>
        <v>80.707999999999998</v>
      </c>
      <c r="K34" s="116">
        <v>4</v>
      </c>
      <c r="L34" s="116"/>
      <c r="M34" s="117"/>
    </row>
    <row r="35" spans="1:13" ht="24.75" customHeight="1">
      <c r="A35" s="140"/>
      <c r="B35" s="140"/>
      <c r="C35" s="140" t="s">
        <v>6</v>
      </c>
      <c r="D35" s="140">
        <v>2024</v>
      </c>
      <c r="E35" s="140">
        <v>1</v>
      </c>
      <c r="F35" s="117" t="s">
        <v>65</v>
      </c>
      <c r="G35" s="117">
        <v>84.7</v>
      </c>
      <c r="H35" s="117">
        <v>82</v>
      </c>
      <c r="I35" s="117">
        <v>82.6</v>
      </c>
      <c r="J35" s="118">
        <f>G35*40%+(H35*60%+I35*40%)*60%</f>
        <v>83.22399999999999</v>
      </c>
      <c r="K35" s="116">
        <v>1</v>
      </c>
      <c r="L35" s="116" t="s">
        <v>116</v>
      </c>
      <c r="M35" s="117"/>
    </row>
    <row r="36" spans="1:13" ht="24.75" customHeight="1">
      <c r="A36" s="140"/>
      <c r="B36" s="140"/>
      <c r="C36" s="140"/>
      <c r="D36" s="140"/>
      <c r="E36" s="140"/>
      <c r="F36" s="117" t="s">
        <v>63</v>
      </c>
      <c r="G36" s="117">
        <v>86.25</v>
      </c>
      <c r="H36" s="117">
        <v>77.8</v>
      </c>
      <c r="I36" s="117">
        <v>83</v>
      </c>
      <c r="J36" s="118">
        <f>G36*40%+(H36*60%+I36*40%)*60%</f>
        <v>82.427999999999997</v>
      </c>
      <c r="K36" s="116">
        <v>2</v>
      </c>
      <c r="L36" s="116"/>
      <c r="M36" s="117"/>
    </row>
    <row r="37" spans="1:13" ht="24.75" customHeight="1">
      <c r="A37" s="140">
        <v>6</v>
      </c>
      <c r="B37" s="140" t="s">
        <v>8</v>
      </c>
      <c r="C37" s="140" t="s">
        <v>6</v>
      </c>
      <c r="D37" s="140">
        <v>2028</v>
      </c>
      <c r="E37" s="140">
        <v>3</v>
      </c>
      <c r="F37" s="117" t="s">
        <v>67</v>
      </c>
      <c r="G37" s="117">
        <v>82.54</v>
      </c>
      <c r="H37" s="117">
        <v>71.2</v>
      </c>
      <c r="I37" s="119"/>
      <c r="J37" s="118">
        <f>G37*40%+H37*60%</f>
        <v>75.736000000000004</v>
      </c>
      <c r="K37" s="116">
        <v>1</v>
      </c>
      <c r="L37" s="116" t="s">
        <v>116</v>
      </c>
      <c r="M37" s="117"/>
    </row>
    <row r="38" spans="1:13" ht="24.75" customHeight="1">
      <c r="A38" s="140"/>
      <c r="B38" s="140"/>
      <c r="C38" s="140"/>
      <c r="D38" s="140"/>
      <c r="E38" s="140"/>
      <c r="F38" s="117" t="s">
        <v>71</v>
      </c>
      <c r="G38" s="117">
        <v>73.709999999999994</v>
      </c>
      <c r="H38" s="117">
        <v>74</v>
      </c>
      <c r="I38" s="119"/>
      <c r="J38" s="118">
        <f>G38*40%+H38*60%</f>
        <v>73.884</v>
      </c>
      <c r="K38" s="116">
        <v>2</v>
      </c>
      <c r="L38" s="116" t="s">
        <v>116</v>
      </c>
      <c r="M38" s="117"/>
    </row>
    <row r="39" spans="1:13" ht="24.75" customHeight="1">
      <c r="A39" s="140"/>
      <c r="B39" s="140"/>
      <c r="C39" s="140"/>
      <c r="D39" s="140"/>
      <c r="E39" s="140"/>
      <c r="F39" s="117" t="s">
        <v>72</v>
      </c>
      <c r="G39" s="117">
        <v>68.789999999999992</v>
      </c>
      <c r="H39" s="117">
        <v>70.400000000000006</v>
      </c>
      <c r="I39" s="117"/>
      <c r="J39" s="118">
        <f>G39*40%+H39*60%</f>
        <v>69.756</v>
      </c>
      <c r="K39" s="116">
        <v>3</v>
      </c>
      <c r="L39" s="116" t="s">
        <v>116</v>
      </c>
      <c r="M39" s="117"/>
    </row>
    <row r="40" spans="1:13" ht="24.75" customHeight="1">
      <c r="A40" s="140"/>
      <c r="B40" s="140"/>
      <c r="C40" s="140"/>
      <c r="D40" s="140"/>
      <c r="E40" s="140"/>
      <c r="F40" s="117" t="s">
        <v>70</v>
      </c>
      <c r="G40" s="117">
        <v>76.39</v>
      </c>
      <c r="H40" s="117">
        <v>65</v>
      </c>
      <c r="I40" s="117"/>
      <c r="J40" s="118">
        <f t="shared" ref="J40:J47" si="2">G40*40%+H40*60%</f>
        <v>69.555999999999997</v>
      </c>
      <c r="K40" s="116">
        <v>4</v>
      </c>
      <c r="L40" s="116"/>
      <c r="M40" s="117"/>
    </row>
    <row r="41" spans="1:13" ht="24.75" customHeight="1">
      <c r="A41" s="140"/>
      <c r="B41" s="140"/>
      <c r="C41" s="140"/>
      <c r="D41" s="140"/>
      <c r="E41" s="140"/>
      <c r="F41" s="117" t="s">
        <v>73</v>
      </c>
      <c r="G41" s="117">
        <v>65.63</v>
      </c>
      <c r="H41" s="117">
        <v>63.4</v>
      </c>
      <c r="I41" s="117"/>
      <c r="J41" s="118">
        <f t="shared" si="2"/>
        <v>64.292000000000002</v>
      </c>
      <c r="K41" s="116">
        <v>5</v>
      </c>
      <c r="L41" s="116"/>
      <c r="M41" s="117"/>
    </row>
    <row r="42" spans="1:13" ht="27.75" customHeight="1">
      <c r="A42" s="140">
        <v>7</v>
      </c>
      <c r="B42" s="140" t="s">
        <v>9</v>
      </c>
      <c r="C42" s="140" t="s">
        <v>6</v>
      </c>
      <c r="D42" s="140">
        <v>2029</v>
      </c>
      <c r="E42" s="140">
        <v>1</v>
      </c>
      <c r="F42" s="117" t="s">
        <v>77</v>
      </c>
      <c r="G42" s="117">
        <v>80.94</v>
      </c>
      <c r="H42" s="117">
        <v>78.599999999999994</v>
      </c>
      <c r="I42" s="117"/>
      <c r="J42" s="118">
        <f>G42*40%+H42*60%</f>
        <v>79.536000000000001</v>
      </c>
      <c r="K42" s="116">
        <v>1</v>
      </c>
      <c r="L42" s="116" t="s">
        <v>116</v>
      </c>
      <c r="M42" s="117"/>
    </row>
    <row r="43" spans="1:13" ht="27.75" customHeight="1">
      <c r="A43" s="140"/>
      <c r="B43" s="140"/>
      <c r="C43" s="140"/>
      <c r="D43" s="140"/>
      <c r="E43" s="140"/>
      <c r="F43" s="117" t="s">
        <v>76</v>
      </c>
      <c r="G43" s="117">
        <v>82.99</v>
      </c>
      <c r="H43" s="117">
        <v>70.2</v>
      </c>
      <c r="I43" s="117"/>
      <c r="J43" s="118">
        <f>G43*40%+H43*60%</f>
        <v>75.316000000000003</v>
      </c>
      <c r="K43" s="116">
        <v>2</v>
      </c>
      <c r="L43" s="116"/>
      <c r="M43" s="117"/>
    </row>
    <row r="44" spans="1:13" ht="27.75" customHeight="1">
      <c r="A44" s="140"/>
      <c r="B44" s="140"/>
      <c r="C44" s="140"/>
      <c r="D44" s="140"/>
      <c r="E44" s="140"/>
      <c r="F44" s="117" t="s">
        <v>75</v>
      </c>
      <c r="G44" s="117">
        <v>83.85</v>
      </c>
      <c r="H44" s="117">
        <v>66</v>
      </c>
      <c r="I44" s="117"/>
      <c r="J44" s="118">
        <f>G44*40%+H44*60%</f>
        <v>73.14</v>
      </c>
      <c r="K44" s="116">
        <v>3</v>
      </c>
      <c r="L44" s="116"/>
      <c r="M44" s="117"/>
    </row>
    <row r="45" spans="1:13" ht="27.75" customHeight="1">
      <c r="A45" s="140">
        <v>8</v>
      </c>
      <c r="B45" s="140" t="s">
        <v>11</v>
      </c>
      <c r="C45" s="117" t="s">
        <v>12</v>
      </c>
      <c r="D45" s="117">
        <v>2034</v>
      </c>
      <c r="E45" s="117">
        <v>1</v>
      </c>
      <c r="F45" s="117" t="s">
        <v>80</v>
      </c>
      <c r="G45" s="117">
        <v>82.35</v>
      </c>
      <c r="H45" s="117">
        <v>49.8</v>
      </c>
      <c r="I45" s="120"/>
      <c r="J45" s="118">
        <f>G45*50%+H45*50%</f>
        <v>66.074999999999989</v>
      </c>
      <c r="K45" s="120"/>
      <c r="L45" s="120"/>
      <c r="M45" s="121"/>
    </row>
    <row r="46" spans="1:13" ht="27.75" customHeight="1">
      <c r="A46" s="140"/>
      <c r="B46" s="140"/>
      <c r="C46" s="140" t="s">
        <v>6</v>
      </c>
      <c r="D46" s="140">
        <v>2035</v>
      </c>
      <c r="E46" s="140">
        <v>1</v>
      </c>
      <c r="F46" s="117" t="s">
        <v>82</v>
      </c>
      <c r="G46" s="117">
        <v>80.069999999999993</v>
      </c>
      <c r="H46" s="117">
        <v>79</v>
      </c>
      <c r="I46" s="117"/>
      <c r="J46" s="118">
        <f>G46*40%+H46*60%</f>
        <v>79.427999999999997</v>
      </c>
      <c r="K46" s="116">
        <v>1</v>
      </c>
      <c r="L46" s="116" t="s">
        <v>116</v>
      </c>
      <c r="M46" s="117"/>
    </row>
    <row r="47" spans="1:13" ht="27.75" customHeight="1">
      <c r="A47" s="140"/>
      <c r="B47" s="140"/>
      <c r="C47" s="140"/>
      <c r="D47" s="140"/>
      <c r="E47" s="140"/>
      <c r="F47" s="117" t="s">
        <v>83</v>
      </c>
      <c r="G47" s="117">
        <v>63.98</v>
      </c>
      <c r="H47" s="117">
        <v>61.4</v>
      </c>
      <c r="I47" s="117"/>
      <c r="J47" s="118">
        <f t="shared" si="2"/>
        <v>62.431999999999995</v>
      </c>
      <c r="K47" s="116">
        <v>2</v>
      </c>
      <c r="L47" s="116"/>
      <c r="M47" s="117"/>
    </row>
    <row r="48" spans="1:13" ht="27.75" customHeight="1">
      <c r="A48" s="140"/>
      <c r="B48" s="140"/>
      <c r="C48" s="140" t="s">
        <v>12</v>
      </c>
      <c r="D48" s="140">
        <v>2036</v>
      </c>
      <c r="E48" s="140">
        <v>1</v>
      </c>
      <c r="F48" s="117" t="s">
        <v>87</v>
      </c>
      <c r="G48" s="117">
        <v>76.19</v>
      </c>
      <c r="H48" s="117">
        <v>77</v>
      </c>
      <c r="I48" s="117"/>
      <c r="J48" s="118">
        <f t="shared" ref="J48:J53" si="3">G48*50%+H48*50%</f>
        <v>76.594999999999999</v>
      </c>
      <c r="K48" s="116">
        <v>1</v>
      </c>
      <c r="L48" s="116" t="s">
        <v>116</v>
      </c>
      <c r="M48" s="117"/>
    </row>
    <row r="49" spans="1:13" ht="27.75" customHeight="1">
      <c r="A49" s="140"/>
      <c r="B49" s="140"/>
      <c r="C49" s="140"/>
      <c r="D49" s="140"/>
      <c r="E49" s="140"/>
      <c r="F49" s="117" t="s">
        <v>84</v>
      </c>
      <c r="G49" s="117">
        <v>84.02</v>
      </c>
      <c r="H49" s="117">
        <v>63.2</v>
      </c>
      <c r="I49" s="117"/>
      <c r="J49" s="118">
        <f t="shared" si="3"/>
        <v>73.61</v>
      </c>
      <c r="K49" s="116">
        <v>2</v>
      </c>
      <c r="L49" s="116"/>
      <c r="M49" s="117"/>
    </row>
    <row r="50" spans="1:13" ht="27.75" customHeight="1">
      <c r="A50" s="140"/>
      <c r="B50" s="140"/>
      <c r="C50" s="140"/>
      <c r="D50" s="140"/>
      <c r="E50" s="140"/>
      <c r="F50" s="117" t="s">
        <v>95</v>
      </c>
      <c r="G50" s="121">
        <v>72.400000000000006</v>
      </c>
      <c r="H50" s="117">
        <v>67.400000000000006</v>
      </c>
      <c r="I50" s="117"/>
      <c r="J50" s="118">
        <f t="shared" si="3"/>
        <v>69.900000000000006</v>
      </c>
      <c r="K50" s="116">
        <v>3</v>
      </c>
      <c r="L50" s="116"/>
      <c r="M50" s="117"/>
    </row>
    <row r="51" spans="1:13" ht="27.75" customHeight="1">
      <c r="A51" s="140"/>
      <c r="B51" s="140"/>
      <c r="C51" s="140" t="s">
        <v>12</v>
      </c>
      <c r="D51" s="140">
        <v>2037</v>
      </c>
      <c r="E51" s="140">
        <v>1</v>
      </c>
      <c r="F51" s="117" t="s">
        <v>90</v>
      </c>
      <c r="G51" s="117">
        <v>81.81</v>
      </c>
      <c r="H51" s="117">
        <v>75.8</v>
      </c>
      <c r="I51" s="117"/>
      <c r="J51" s="118">
        <f t="shared" si="3"/>
        <v>78.805000000000007</v>
      </c>
      <c r="K51" s="116">
        <v>1</v>
      </c>
      <c r="L51" s="116" t="s">
        <v>116</v>
      </c>
      <c r="M51" s="117"/>
    </row>
    <row r="52" spans="1:13" ht="27.75" customHeight="1">
      <c r="A52" s="140"/>
      <c r="B52" s="140"/>
      <c r="C52" s="140"/>
      <c r="D52" s="140"/>
      <c r="E52" s="140"/>
      <c r="F52" s="117" t="s">
        <v>88</v>
      </c>
      <c r="G52" s="117">
        <v>86.2</v>
      </c>
      <c r="H52" s="117">
        <v>65</v>
      </c>
      <c r="I52" s="117"/>
      <c r="J52" s="118">
        <f t="shared" si="3"/>
        <v>75.599999999999994</v>
      </c>
      <c r="K52" s="116">
        <v>2</v>
      </c>
      <c r="L52" s="116"/>
      <c r="M52" s="117"/>
    </row>
    <row r="53" spans="1:13" ht="27.75" customHeight="1">
      <c r="A53" s="140"/>
      <c r="B53" s="140"/>
      <c r="C53" s="140"/>
      <c r="D53" s="140"/>
      <c r="E53" s="140"/>
      <c r="F53" s="117" t="s">
        <v>96</v>
      </c>
      <c r="G53" s="117">
        <v>71.22</v>
      </c>
      <c r="H53" s="117">
        <v>67.8</v>
      </c>
      <c r="I53" s="117"/>
      <c r="J53" s="118">
        <f t="shared" si="3"/>
        <v>69.509999999999991</v>
      </c>
      <c r="K53" s="116">
        <v>3</v>
      </c>
      <c r="L53" s="116"/>
      <c r="M53" s="117"/>
    </row>
    <row r="54" spans="1:13" ht="27.75" customHeight="1">
      <c r="A54" s="140"/>
      <c r="B54" s="140"/>
      <c r="C54" s="140" t="s">
        <v>12</v>
      </c>
      <c r="D54" s="140">
        <v>2038</v>
      </c>
      <c r="E54" s="140">
        <v>1</v>
      </c>
      <c r="F54" s="117" t="s">
        <v>91</v>
      </c>
      <c r="G54" s="117">
        <v>83.62</v>
      </c>
      <c r="H54" s="117">
        <v>69</v>
      </c>
      <c r="I54" s="117"/>
      <c r="J54" s="118">
        <f t="shared" ref="J54:J55" si="4">G54*50%+H54*50%</f>
        <v>76.31</v>
      </c>
      <c r="K54" s="116">
        <v>1</v>
      </c>
      <c r="L54" s="116" t="s">
        <v>116</v>
      </c>
      <c r="M54" s="117"/>
    </row>
    <row r="55" spans="1:13" ht="27.75" customHeight="1">
      <c r="A55" s="140"/>
      <c r="B55" s="140"/>
      <c r="C55" s="140"/>
      <c r="D55" s="140"/>
      <c r="E55" s="140"/>
      <c r="F55" s="117" t="s">
        <v>92</v>
      </c>
      <c r="G55" s="117">
        <v>68.36</v>
      </c>
      <c r="H55" s="117">
        <v>73</v>
      </c>
      <c r="I55" s="117"/>
      <c r="J55" s="118">
        <f t="shared" si="4"/>
        <v>70.680000000000007</v>
      </c>
      <c r="K55" s="116">
        <v>2</v>
      </c>
      <c r="L55" s="116"/>
      <c r="M55" s="117"/>
    </row>
    <row r="56" spans="1:13" ht="28.5" customHeight="1"/>
    <row r="57" spans="1:13" ht="28.5" customHeight="1"/>
    <row r="58" spans="1:13" ht="28.5" customHeight="1"/>
    <row r="59" spans="1:13" ht="28.5" customHeight="1"/>
    <row r="60" spans="1:13" ht="28.5" customHeight="1"/>
    <row r="61" spans="1:13" ht="28.5" customHeight="1"/>
    <row r="62" spans="1:13" ht="28.5" customHeight="1"/>
    <row r="63" spans="1:13" ht="28.5" customHeight="1"/>
    <row r="64" spans="1:13" ht="28.5" customHeight="1"/>
    <row r="65" ht="28.5" customHeight="1"/>
    <row r="66" ht="28.5" customHeight="1"/>
    <row r="67" ht="28.5" customHeight="1"/>
    <row r="68" ht="28.5" customHeight="1"/>
  </sheetData>
  <autoFilter ref="A3:M55"/>
  <mergeCells count="69">
    <mergeCell ref="A1:B1"/>
    <mergeCell ref="A45:A55"/>
    <mergeCell ref="B45:B55"/>
    <mergeCell ref="C46:C47"/>
    <mergeCell ref="D46:D47"/>
    <mergeCell ref="C54:C55"/>
    <mergeCell ref="D54:D55"/>
    <mergeCell ref="C51:C53"/>
    <mergeCell ref="D51:D53"/>
    <mergeCell ref="E54:E55"/>
    <mergeCell ref="E46:E47"/>
    <mergeCell ref="C48:C50"/>
    <mergeCell ref="D48:D50"/>
    <mergeCell ref="E48:E50"/>
    <mergeCell ref="E51:E53"/>
    <mergeCell ref="A42:A44"/>
    <mergeCell ref="B42:B44"/>
    <mergeCell ref="C42:C44"/>
    <mergeCell ref="D42:D44"/>
    <mergeCell ref="E42:E44"/>
    <mergeCell ref="A22:A36"/>
    <mergeCell ref="B22:B36"/>
    <mergeCell ref="C22:C23"/>
    <mergeCell ref="D22:D23"/>
    <mergeCell ref="E22:E23"/>
    <mergeCell ref="C25:C27"/>
    <mergeCell ref="D25:D27"/>
    <mergeCell ref="E25:E27"/>
    <mergeCell ref="C28:C30"/>
    <mergeCell ref="D28:D30"/>
    <mergeCell ref="A37:A41"/>
    <mergeCell ref="B37:B41"/>
    <mergeCell ref="C37:C41"/>
    <mergeCell ref="D37:D41"/>
    <mergeCell ref="E37:E41"/>
    <mergeCell ref="E28:E30"/>
    <mergeCell ref="C31:C34"/>
    <mergeCell ref="D31:D34"/>
    <mergeCell ref="E31:E34"/>
    <mergeCell ref="C35:C36"/>
    <mergeCell ref="D35:D36"/>
    <mergeCell ref="E35:E36"/>
    <mergeCell ref="A13:A21"/>
    <mergeCell ref="B13:B21"/>
    <mergeCell ref="C13:C14"/>
    <mergeCell ref="D13:D14"/>
    <mergeCell ref="E13:E14"/>
    <mergeCell ref="C17:C19"/>
    <mergeCell ref="D17:D19"/>
    <mergeCell ref="E17:E19"/>
    <mergeCell ref="C20:C21"/>
    <mergeCell ref="D20:D21"/>
    <mergeCell ref="E20:E21"/>
    <mergeCell ref="A11:A12"/>
    <mergeCell ref="B11:B12"/>
    <mergeCell ref="C11:C12"/>
    <mergeCell ref="D11:D12"/>
    <mergeCell ref="E11:E12"/>
    <mergeCell ref="A7:A10"/>
    <mergeCell ref="B7:B10"/>
    <mergeCell ref="C7:C9"/>
    <mergeCell ref="D7:D9"/>
    <mergeCell ref="E7:E9"/>
    <mergeCell ref="A2:M2"/>
    <mergeCell ref="A4:A6"/>
    <mergeCell ref="B4:B6"/>
    <mergeCell ref="C4:C6"/>
    <mergeCell ref="D4:D6"/>
    <mergeCell ref="E4:E6"/>
  </mergeCells>
  <phoneticPr fontId="9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疆内考试总成绩（10.24）</vt:lpstr>
      <vt:lpstr>疆内考试总成绩（10.24）计算</vt:lpstr>
      <vt:lpstr>考生总成绩</vt:lpstr>
      <vt:lpstr>'疆内考试总成绩（10.24）'!Print_Titles</vt:lpstr>
      <vt:lpstr>'疆内考试总成绩（10.24）计算'!Print_Titles</vt:lpstr>
      <vt:lpstr>考生总成绩!Print_Titles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lenovo3</cp:lastModifiedBy>
  <cp:lastPrinted>2020-10-26T06:52:07Z</cp:lastPrinted>
  <dcterms:created xsi:type="dcterms:W3CDTF">2016-03-14T09:24:00Z</dcterms:created>
  <dcterms:modified xsi:type="dcterms:W3CDTF">2020-10-26T06:57:44Z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