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岗位表" sheetId="2" r:id="rId1"/>
    <sheet name="职位信息" sheetId="1" r:id="rId2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52814E0E7B354776B0F51339F0260780" descr="合肥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81650" y="1781175"/>
          <a:ext cx="6162675" cy="3000375"/>
        </a:xfrm>
        <a:prstGeom prst="rect">
          <a:avLst/>
        </a:prstGeom>
      </xdr:spPr>
    </xdr:pic>
  </etc:cellImage>
  <etc:cellImage>
    <xdr:pic>
      <xdr:nvPicPr>
        <xdr:cNvPr id="2" name="ID_38706C650575468AB43D8A203CB23CDD" descr="安庆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581650" y="3124200"/>
          <a:ext cx="4619625" cy="3241675"/>
        </a:xfrm>
        <a:prstGeom prst="rect">
          <a:avLst/>
        </a:prstGeom>
      </xdr:spPr>
    </xdr:pic>
  </etc:cellImage>
  <etc:cellImage>
    <xdr:pic>
      <xdr:nvPicPr>
        <xdr:cNvPr id="5" name="ID_091DEEE3E89B4BAEAF418F98F1F90155" descr="安庆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581650" y="5070475"/>
          <a:ext cx="5943600" cy="3270250"/>
        </a:xfrm>
        <a:prstGeom prst="rect">
          <a:avLst/>
        </a:prstGeom>
      </xdr:spPr>
    </xdr:pic>
  </etc:cellImage>
  <etc:cellImage>
    <xdr:pic>
      <xdr:nvPicPr>
        <xdr:cNvPr id="6" name="ID_4206B82E2C534FB5B8013F5D94C2557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72125" y="6596380"/>
          <a:ext cx="5286375" cy="3505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B75DBC7812764F848BA0351F134B75E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72125" y="8437245"/>
          <a:ext cx="5514975" cy="3514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D7371427CC6F42C89593D5AA77B3B05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572125" y="10207625"/>
          <a:ext cx="5657850" cy="3600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83244AE08D5248B8A9E82EB36F74F68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572125" y="11975465"/>
          <a:ext cx="5095875" cy="3562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C48778C96E734F1DB6EACB8E3F8E7A6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572125" y="13914755"/>
          <a:ext cx="5610225" cy="3790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21A7829A00994FF2A01E6AEDBA2197B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572125" y="15789910"/>
          <a:ext cx="4829175" cy="3524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E1F129DD6CF54C21A6608B447988816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572125" y="17813020"/>
          <a:ext cx="5686425" cy="4200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0EC0618F56D34B198C87E12F1EF06FB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572125" y="19860895"/>
          <a:ext cx="5334000" cy="4181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BD35C979D22F4629A4AD3B599EB1309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591175" y="22031960"/>
          <a:ext cx="5467350" cy="3762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7B920833C28B4AB2AF1FE3ABEA8EE92F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572125" y="23941405"/>
          <a:ext cx="5991225" cy="4029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222387B1A3064F4C9DDA0DC78A2152B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572125" y="25808305"/>
          <a:ext cx="6000750" cy="3143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CEE203A8D2B04EFC9D6B67EFD3AEB34D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572125" y="27268805"/>
          <a:ext cx="5038725" cy="3124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090A81A63FB643AC83FD7CDB681B729A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572125" y="171450"/>
          <a:ext cx="5143500" cy="3371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8186C2FC558E4DE3B134EBE604C637C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572125" y="29677995"/>
          <a:ext cx="3981450" cy="2943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0A768CCA262F43E99B863E4F2C64226C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572125" y="31727140"/>
          <a:ext cx="5705475" cy="3362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3B5A5862E7D148649E833E5F58B7C13C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572125" y="33366710"/>
          <a:ext cx="4867275" cy="2952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242BE14315434855BEB900C1C2746DE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981700" y="15250160"/>
          <a:ext cx="6800850" cy="3752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3251B1EA592F4C8F939D95A9129590C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981700" y="6092825"/>
          <a:ext cx="5848350" cy="3771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F424B5C0851942F68637D2CCB482761D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981700" y="13743940"/>
          <a:ext cx="7153275" cy="3867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9A58F8FF57F942418BF70C1348F146F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981700" y="11625580"/>
          <a:ext cx="5381625" cy="4114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EF19AE2D50F44A90A58E65682E6DAF6B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981700" y="7884160"/>
          <a:ext cx="5476875" cy="3743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69E148349CEB4EFE8B16F190450EEF4B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981700" y="9780905"/>
          <a:ext cx="5505450" cy="3657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FB8CB76FE5C94CB084899262DE1BA98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134100" y="12977495"/>
          <a:ext cx="4257675" cy="3228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608C9B6CBD054C4E94B4173895B8B09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134100" y="9032875"/>
          <a:ext cx="4343400" cy="3381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C97B6EF8ED074B7A92725B9F3A221C1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134100" y="419100"/>
          <a:ext cx="6896100" cy="4448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977A6F3834AA4F0797074832FE0DBB1C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134100" y="3213100"/>
          <a:ext cx="5200650" cy="3695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7FAD69371F904BC0982FCFA4FF5DE6AF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134100" y="14977745"/>
          <a:ext cx="4371975" cy="3324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3E9FA728E1404BB492D1148D98570145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134100" y="11085195"/>
          <a:ext cx="4610100" cy="3305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22362DF3091E4D0CBDF2A0E1093D992B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134100" y="5089525"/>
          <a:ext cx="5467350" cy="4562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39425AD4EB3E450196A59C765C165A0D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134100" y="7287895"/>
          <a:ext cx="5800725" cy="3829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96E094CE19C54591B5AB74BD6BBC980D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134100" y="2120900"/>
          <a:ext cx="4895850" cy="3533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D7F8DD23344D4F338C8DBE4AD5BDB963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6134100" y="16983075"/>
          <a:ext cx="6324600" cy="3724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3BC109D60CA342B2B151D0119D7854C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6134100" y="18542635"/>
          <a:ext cx="6057900" cy="3914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57DC2756D79044B28611DD1B37F385D0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6134100" y="20251420"/>
          <a:ext cx="5010150" cy="3562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47E5B1D35B604C339A157007B8B13ED0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6134100" y="22128480"/>
          <a:ext cx="5553075" cy="3495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A0F1378C127342E08231988E9B3F1B4F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6134100" y="23793450"/>
          <a:ext cx="5000625" cy="3590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DCF02801EDA245BCA5049CCD45617B2E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5840730" y="6624320"/>
          <a:ext cx="1283970" cy="9321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884A64D9D15341168C49CAB424D48E9C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5713095" y="1793240"/>
          <a:ext cx="1897380" cy="13023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18B21ECD0E654A1F8E7A9177ABE5A6E0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5762625" y="266700"/>
          <a:ext cx="1457325" cy="1336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6806D0C4843C4F34A630DFF923DB39EE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5876925" y="14728825"/>
          <a:ext cx="767080" cy="6527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053282269DF746CD9F8E2F2013CF5BCF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5789930" y="4437380"/>
          <a:ext cx="1944370" cy="11156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5B7F9F0608E84A1C9AD4CD10526C7B4E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5819775" y="7680325"/>
          <a:ext cx="1236980" cy="1114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BAE497CDB265485FBCD270C229E2D0F6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5791200" y="9902190"/>
          <a:ext cx="1046480" cy="8832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516A41907C93460B91C4781024502BB5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5682615" y="8873490"/>
          <a:ext cx="1238250" cy="914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DFD5C47C4CBC48D89D1B7DDCC9CD9E4A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5757545" y="11913235"/>
          <a:ext cx="843280" cy="6915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1" name="ID_ADB7ED8BA0874BB288CF167A7DFA373F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 flipH="1">
          <a:off x="6007735" y="5665470"/>
          <a:ext cx="953135" cy="8337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B2AC3313DE5447B7BA482FF4AC47520A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5743575" y="10911205"/>
          <a:ext cx="1047750" cy="899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134FA9B2F3FC44F897DD828EABD277F9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5772150" y="3230245"/>
          <a:ext cx="1228725" cy="10433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18628920EF814EEAB26740837C78163F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5820410" y="12946380"/>
          <a:ext cx="628015" cy="4616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B7F2AF3DBB5B4F3B8BDAAB90BE38B585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5909945" y="13741400"/>
          <a:ext cx="900430" cy="749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ED7F38930EF34126A25064B1696FEB95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5835650" y="15569565"/>
          <a:ext cx="1041400" cy="8483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86C1798DAC224386A26EBEF8462370CD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5833745" y="16563340"/>
          <a:ext cx="986155" cy="7912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DAE35CAB03704CECB9A32361C4E116F4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808980" y="17674590"/>
          <a:ext cx="957580" cy="733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FDED98DA0B154BD08EC3C488729A77B7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5796915" y="24376380"/>
          <a:ext cx="889000" cy="8235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D6AFB391742E4FEB887C2DD73FC772B9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5781675" y="18624550"/>
          <a:ext cx="1449070" cy="1308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979110BB72E4452A8356CD092B8BD724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5786755" y="19914235"/>
          <a:ext cx="1028065" cy="9785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0716996C5CBA4C1392F5678D273FB7AB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5829300" y="21026120"/>
          <a:ext cx="1362075" cy="11576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9D167AEA6C5E4E6B95CC49879065C64D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5751830" y="22228175"/>
          <a:ext cx="1363345" cy="1095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6EC0351291414E23AC0C1CB09DF314AB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5953125" y="28682950"/>
          <a:ext cx="1400175" cy="1104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C1573C8224564FF687B75B87D9A319EE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5722620" y="23427055"/>
          <a:ext cx="1183005" cy="8204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6" name="ID_C2E262D0A8D646EFB098357D2A9BA541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5777230" y="25425400"/>
          <a:ext cx="1098550" cy="920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C7BCB328988645BE83D88665883E7047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5962650" y="26511250"/>
          <a:ext cx="1341120" cy="1060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8B1E11080F63484CAA375C19F117339A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5916930" y="27611070"/>
          <a:ext cx="1188720" cy="89725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<sst xmlns="http://schemas.openxmlformats.org/spreadsheetml/2006/main" count="434" uniqueCount="215">
  <si>
    <t>岗位</t>
  </si>
  <si>
    <t>代码</t>
  </si>
  <si>
    <t>工作地点</t>
  </si>
  <si>
    <t>招聘人数</t>
  </si>
  <si>
    <t>学历</t>
  </si>
  <si>
    <t>合肥新华书店有限公司</t>
  </si>
  <si>
    <t>营业员岗</t>
  </si>
  <si>
    <t>W01</t>
  </si>
  <si>
    <t>合肥</t>
  </si>
  <si>
    <t>大专</t>
  </si>
  <si>
    <t>收银岗</t>
  </si>
  <si>
    <t>W02</t>
  </si>
  <si>
    <t>安庆新华书店有限公司</t>
  </si>
  <si>
    <t>W03</t>
  </si>
  <si>
    <t>潜山</t>
  </si>
  <si>
    <t>W04</t>
  </si>
  <si>
    <t>宿松</t>
  </si>
  <si>
    <t>W05</t>
  </si>
  <si>
    <t>怀宁</t>
  </si>
  <si>
    <t>教育服务专员</t>
  </si>
  <si>
    <t>J01</t>
  </si>
  <si>
    <t>本科</t>
  </si>
  <si>
    <t>J02</t>
  </si>
  <si>
    <t>J03</t>
  </si>
  <si>
    <t>太湖</t>
  </si>
  <si>
    <t>综合岗</t>
  </si>
  <si>
    <t>J04</t>
  </si>
  <si>
    <t>J05</t>
  </si>
  <si>
    <t>望江</t>
  </si>
  <si>
    <t>J06</t>
  </si>
  <si>
    <t>J07</t>
  </si>
  <si>
    <t>岳西</t>
  </si>
  <si>
    <t>商务管理</t>
  </si>
  <si>
    <t>J08</t>
  </si>
  <si>
    <t>安庆</t>
  </si>
  <si>
    <t>营销策划</t>
  </si>
  <si>
    <t>J09</t>
  </si>
  <si>
    <t>蚌埠新华书店有限公司</t>
  </si>
  <si>
    <t>产品业务岗</t>
  </si>
  <si>
    <t>W06</t>
  </si>
  <si>
    <t>蚌埠</t>
  </si>
  <si>
    <t>J10</t>
  </si>
  <si>
    <t>怀远</t>
  </si>
  <si>
    <t>阜阳新华书店有限公司</t>
  </si>
  <si>
    <t>J18</t>
  </si>
  <si>
    <t>太和</t>
  </si>
  <si>
    <t>J19</t>
  </si>
  <si>
    <t>界首</t>
  </si>
  <si>
    <t>J20</t>
  </si>
  <si>
    <t>阜南</t>
  </si>
  <si>
    <t>淮南新华书店有限公司</t>
  </si>
  <si>
    <t>设计文案岗</t>
  </si>
  <si>
    <t>W22</t>
  </si>
  <si>
    <t>淮南</t>
  </si>
  <si>
    <t>招商岗</t>
  </si>
  <si>
    <t>W23</t>
  </si>
  <si>
    <t>政企业务岗</t>
  </si>
  <si>
    <t>W24</t>
  </si>
  <si>
    <t>J21</t>
  </si>
  <si>
    <t>寿县</t>
  </si>
  <si>
    <t>该岗位目前停止招聘</t>
  </si>
  <si>
    <t>黄山新华书店有限公司</t>
  </si>
  <si>
    <t>W15</t>
  </si>
  <si>
    <t>黟县</t>
  </si>
  <si>
    <t>W16</t>
  </si>
  <si>
    <t>黄山</t>
  </si>
  <si>
    <t>W33</t>
  </si>
  <si>
    <t>歙县</t>
  </si>
  <si>
    <t>亳州新华书店有限公司</t>
  </si>
  <si>
    <t>策划岗</t>
  </si>
  <si>
    <t>W07</t>
  </si>
  <si>
    <t>亳州</t>
  </si>
  <si>
    <t>J11</t>
  </si>
  <si>
    <t>J12</t>
  </si>
  <si>
    <t>蒙城</t>
  </si>
  <si>
    <t>结算岗</t>
  </si>
  <si>
    <t>J13</t>
  </si>
  <si>
    <t>利辛</t>
  </si>
  <si>
    <t>订单管理岗</t>
  </si>
  <si>
    <t>J14</t>
  </si>
  <si>
    <t>滁州新华书店有限公司</t>
  </si>
  <si>
    <t>W25</t>
  </si>
  <si>
    <t>滁州</t>
  </si>
  <si>
    <t>W26</t>
  </si>
  <si>
    <t>明光</t>
  </si>
  <si>
    <t>W27</t>
  </si>
  <si>
    <t>凤阳</t>
  </si>
  <si>
    <t>W28</t>
  </si>
  <si>
    <t>全椒</t>
  </si>
  <si>
    <t>W29</t>
  </si>
  <si>
    <t>W30</t>
  </si>
  <si>
    <t>定远</t>
  </si>
  <si>
    <t>J15</t>
  </si>
  <si>
    <t>J16</t>
  </si>
  <si>
    <t>J17</t>
  </si>
  <si>
    <t>马鞍山新华书店有限公司</t>
  </si>
  <si>
    <t>W08</t>
  </si>
  <si>
    <t>马鞍山</t>
  </si>
  <si>
    <t>W09</t>
  </si>
  <si>
    <t>当涂</t>
  </si>
  <si>
    <t>W10</t>
  </si>
  <si>
    <t>和县</t>
  </si>
  <si>
    <t>W11</t>
  </si>
  <si>
    <t>芜湖新华书店公司</t>
  </si>
  <si>
    <t>W12</t>
  </si>
  <si>
    <t>无为</t>
  </si>
  <si>
    <t>W13</t>
  </si>
  <si>
    <t>南陵</t>
  </si>
  <si>
    <t>综合管理</t>
  </si>
  <si>
    <t>J23</t>
  </si>
  <si>
    <t>芜湖</t>
  </si>
  <si>
    <t>J24</t>
  </si>
  <si>
    <t>业务专员</t>
  </si>
  <si>
    <t>J25</t>
  </si>
  <si>
    <t>J26</t>
  </si>
  <si>
    <t>J27</t>
  </si>
  <si>
    <t>繁昌</t>
  </si>
  <si>
    <t>J28</t>
  </si>
  <si>
    <t>J29</t>
  </si>
  <si>
    <t>芜湖县</t>
  </si>
  <si>
    <t>宿州新华书店公司</t>
  </si>
  <si>
    <t>J30</t>
  </si>
  <si>
    <t>宿州</t>
  </si>
  <si>
    <t>J31</t>
  </si>
  <si>
    <t>灵璧</t>
  </si>
  <si>
    <t>J32</t>
  </si>
  <si>
    <t>砀山</t>
  </si>
  <si>
    <t>J33</t>
  </si>
  <si>
    <t>萧县</t>
  </si>
  <si>
    <t>宣城新华书店公司</t>
  </si>
  <si>
    <t>W17</t>
  </si>
  <si>
    <t>广德</t>
  </si>
  <si>
    <t>W18</t>
  </si>
  <si>
    <t>郎溪</t>
  </si>
  <si>
    <t>W19</t>
  </si>
  <si>
    <t>泾县</t>
  </si>
  <si>
    <t>W20</t>
  </si>
  <si>
    <t>旌德</t>
  </si>
  <si>
    <t>W21</t>
  </si>
  <si>
    <t>J34</t>
  </si>
  <si>
    <t>宣城</t>
  </si>
  <si>
    <t>J35</t>
  </si>
  <si>
    <t>J36</t>
  </si>
  <si>
    <t>绩溪</t>
  </si>
  <si>
    <t>店长岗</t>
  </si>
  <si>
    <t>w31</t>
  </si>
  <si>
    <t>W32</t>
  </si>
  <si>
    <t>职位信息</t>
  </si>
  <si>
    <t>营业员岗(W01，合肥)</t>
  </si>
  <si>
    <t>收银岗(W02，合肥)</t>
  </si>
  <si>
    <t>营业员岗(W03，潜山)</t>
  </si>
  <si>
    <t>营业员岗(W04，宿松)</t>
  </si>
  <si>
    <t>营业员岗(W05，怀宁)</t>
  </si>
  <si>
    <t>教育服务专员(J01，怀宁)</t>
  </si>
  <si>
    <t>教育服务专员(J02，宿松)</t>
  </si>
  <si>
    <t>教育服务专员(J03，太湖)</t>
  </si>
  <si>
    <t>综合岗(J04，太湖)</t>
  </si>
  <si>
    <t>教育服务专员(J05，望江)</t>
  </si>
  <si>
    <t>综合岗(J06，潜山)</t>
  </si>
  <si>
    <t>综合岗(J07，岳西)</t>
  </si>
  <si>
    <t>商务管理(J08，安庆)</t>
  </si>
  <si>
    <t>营销策划(J09，安庆)</t>
  </si>
  <si>
    <t>产品业务岗(W06，蚌埠)</t>
  </si>
  <si>
    <t>教育服务专员(J10，怀远)</t>
  </si>
  <si>
    <t>教育服务专员(J18，太和)</t>
  </si>
  <si>
    <t>教育服务专员(J19，界首)</t>
  </si>
  <si>
    <t>教育服务专员(J20，阜南)</t>
  </si>
  <si>
    <t>设计文案岗(W22，淮南)</t>
  </si>
  <si>
    <t>招商岗(W23，淮南)</t>
  </si>
  <si>
    <t>政企业务岗(W24，淮南)</t>
  </si>
  <si>
    <t>教育服务专员(J21，寿县)</t>
  </si>
  <si>
    <t>营业员岗(W15，黟县)</t>
  </si>
  <si>
    <t>政企业务岗(W16，黄山)</t>
  </si>
  <si>
    <t>营业员岗(W33，歙县)</t>
  </si>
  <si>
    <t>策划岗(W07，亳州)</t>
  </si>
  <si>
    <t>教育服务专员(J11，亳州)</t>
  </si>
  <si>
    <t xml:space="preserve">教育服务专员(J12，蒙城)
</t>
  </si>
  <si>
    <t>结算岗(J13，利辛)</t>
  </si>
  <si>
    <t>订单管理岗(J14，利辛)</t>
  </si>
  <si>
    <t>营业员岗(W25，滁州)</t>
  </si>
  <si>
    <t>营业员岗(W26，明光)</t>
  </si>
  <si>
    <t>营业员岗(W27，凤阳)</t>
  </si>
  <si>
    <t>营业员岗(W28，全椒)</t>
  </si>
  <si>
    <t>政企业务岗(W29，滁州)</t>
  </si>
  <si>
    <t>政企业务岗(W30，定远)</t>
  </si>
  <si>
    <t>教育服务专员(J15，明光)</t>
  </si>
  <si>
    <t>教育服务专员(J16，定远)</t>
  </si>
  <si>
    <t>教育服务专员(J17，凤阳)</t>
  </si>
  <si>
    <t>营业员岗(W08，马鞍山)</t>
  </si>
  <si>
    <t>营业员岗(W09，当涂)</t>
  </si>
  <si>
    <t>营业员岗(W10，和县)</t>
  </si>
  <si>
    <t>产品业务岗(W11，马鞍山)</t>
  </si>
  <si>
    <t>营业员岗(W12，无为)</t>
  </si>
  <si>
    <t>营业员岗(W13，南陵)</t>
  </si>
  <si>
    <t>综合管理(J23，芜湖)</t>
  </si>
  <si>
    <t>教育服务专员(J24，芜湖)</t>
  </si>
  <si>
    <t>业务专员(J25，芜湖)</t>
  </si>
  <si>
    <t>教育服务专员(J26，无为)</t>
  </si>
  <si>
    <t>教育服务专员(J27，繁昌)</t>
  </si>
  <si>
    <t>教育服务专员(J28，南陵)</t>
  </si>
  <si>
    <t>教育服务专员(J29，芜湖县)</t>
  </si>
  <si>
    <t>教育服务专员(J30，宿州)</t>
  </si>
  <si>
    <t>教育服务专员(J31，灵璧)</t>
  </si>
  <si>
    <t>教育服务专员(J32，砀山)</t>
  </si>
  <si>
    <t>教育服务专员(J33，萧县)</t>
  </si>
  <si>
    <t>营业员岗(W17，广德)</t>
  </si>
  <si>
    <t>营业员岗(W18，郎溪)</t>
  </si>
  <si>
    <t>营业员岗(W19，泾县)</t>
  </si>
  <si>
    <t>营业员岗(W20，旌德)</t>
  </si>
  <si>
    <t>政企业务岗(W21，旌德)</t>
  </si>
  <si>
    <t>教育服务专员(J34，宣城)</t>
  </si>
  <si>
    <t>教育服务专员(J35，泾县)</t>
  </si>
  <si>
    <t>教育服务专员(J36，绩溪)</t>
  </si>
  <si>
    <t>店长岗(w31，绩溪)</t>
  </si>
  <si>
    <t>营业员岗(W32，绩溪)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</si>
</sst>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1"/>
      <name val="方正兰亭黑简体"/>
      <charset val="134"/>
    </font>
    <font>
      <sz val="11"/>
      <color theme="1"/>
      <name val="方正兰亭黑简体"/>
      <charset val="134"/>
    </font>
    <font>
      <b/>
      <sz val="11"/>
      <color rgb="FF333333"/>
      <name val="方正兰亭黑简体"/>
      <charset val="134"/>
    </font>
    <font>
      <sz val="11"/>
      <color rgb="FF333333"/>
      <name val="方正兰亭黑简体"/>
      <charset val="134"/>
    </font>
    <font>
      <b/>
      <sz val="12"/>
      <color theme="1"/>
      <name val="方正兰亭黑简体"/>
      <charset val="134"/>
    </font>
    <font>
      <sz val="12"/>
      <color theme="1"/>
      <name val="方正兰亭黑简体"/>
      <charset val="134"/>
    </font>
    <font>
      <b/>
      <sz val="12"/>
      <color rgb="FF333333"/>
      <name val="方正兰亭黑简体"/>
      <charset val="134"/>
    </font>
    <font>
      <sz val="12"/>
      <color rgb="FF333333"/>
      <name val="方正兰亭黑简体"/>
      <charset val="134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9" fillId="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8" borderId="7" applyNumberFormat="0" applyFon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7" fillId="7" borderId="9" applyNumberFormat="0" applyAlignment="0" applyProtection="0">
      <alignment vertical="center"/>
    </xf>
    <xf numFmtId="0" fontId="20" fillId="7" borderId="6" applyNumberFormat="0" applyAlignment="0" applyProtection="0">
      <alignment vertical="center"/>
    </xf>
    <xf numFmtId="0" fontId="10" fillId="3" borderId="2" applyNumberFormat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6" Type="http://schemas.openxmlformats.org/officeDocument/2006/relationships/image" Target="media/image66.png"/><Relationship Id="rId65" Type="http://schemas.openxmlformats.org/officeDocument/2006/relationships/image" Target="media/image65.png"/><Relationship Id="rId64" Type="http://schemas.openxmlformats.org/officeDocument/2006/relationships/image" Target="media/image64.png"/><Relationship Id="rId63" Type="http://schemas.openxmlformats.org/officeDocument/2006/relationships/image" Target="media/image63.png"/><Relationship Id="rId62" Type="http://schemas.openxmlformats.org/officeDocument/2006/relationships/image" Target="media/image62.png"/><Relationship Id="rId61" Type="http://schemas.openxmlformats.org/officeDocument/2006/relationships/image" Target="media/image61.png"/><Relationship Id="rId60" Type="http://schemas.openxmlformats.org/officeDocument/2006/relationships/image" Target="media/image60.png"/><Relationship Id="rId6" Type="http://schemas.openxmlformats.org/officeDocument/2006/relationships/image" Target="media/image6.png"/><Relationship Id="rId59" Type="http://schemas.openxmlformats.org/officeDocument/2006/relationships/image" Target="media/image59.png"/><Relationship Id="rId58" Type="http://schemas.openxmlformats.org/officeDocument/2006/relationships/image" Target="media/image58.png"/><Relationship Id="rId57" Type="http://schemas.openxmlformats.org/officeDocument/2006/relationships/image" Target="media/image57.png"/><Relationship Id="rId56" Type="http://schemas.openxmlformats.org/officeDocument/2006/relationships/image" Target="media/image56.png"/><Relationship Id="rId55" Type="http://schemas.openxmlformats.org/officeDocument/2006/relationships/image" Target="media/image55.png"/><Relationship Id="rId54" Type="http://schemas.openxmlformats.org/officeDocument/2006/relationships/image" Target="media/image54.png"/><Relationship Id="rId53" Type="http://schemas.openxmlformats.org/officeDocument/2006/relationships/image" Target="media/image53.png"/><Relationship Id="rId52" Type="http://schemas.openxmlformats.org/officeDocument/2006/relationships/image" Target="media/image52.png"/><Relationship Id="rId51" Type="http://schemas.openxmlformats.org/officeDocument/2006/relationships/image" Target="media/image51.png"/><Relationship Id="rId50" Type="http://schemas.openxmlformats.org/officeDocument/2006/relationships/image" Target="media/image50.png"/><Relationship Id="rId5" Type="http://schemas.openxmlformats.org/officeDocument/2006/relationships/image" Target="media/image5.png"/><Relationship Id="rId49" Type="http://schemas.openxmlformats.org/officeDocument/2006/relationships/image" Target="media/image49.png"/><Relationship Id="rId48" Type="http://schemas.openxmlformats.org/officeDocument/2006/relationships/image" Target="media/image48.png"/><Relationship Id="rId47" Type="http://schemas.openxmlformats.org/officeDocument/2006/relationships/image" Target="media/image47.png"/><Relationship Id="rId46" Type="http://schemas.openxmlformats.org/officeDocument/2006/relationships/image" Target="media/image46.png"/><Relationship Id="rId45" Type="http://schemas.openxmlformats.org/officeDocument/2006/relationships/image" Target="media/image45.png"/><Relationship Id="rId44" Type="http://schemas.openxmlformats.org/officeDocument/2006/relationships/image" Target="media/image44.png"/><Relationship Id="rId43" Type="http://schemas.openxmlformats.org/officeDocument/2006/relationships/image" Target="media/image43.png"/><Relationship Id="rId42" Type="http://schemas.openxmlformats.org/officeDocument/2006/relationships/image" Target="media/image42.png"/><Relationship Id="rId41" Type="http://schemas.openxmlformats.org/officeDocument/2006/relationships/image" Target="media/image41.png"/><Relationship Id="rId40" Type="http://schemas.openxmlformats.org/officeDocument/2006/relationships/image" Target="media/image40.png"/><Relationship Id="rId4" Type="http://schemas.openxmlformats.org/officeDocument/2006/relationships/image" Target="media/image4.png"/><Relationship Id="rId39" Type="http://schemas.openxmlformats.org/officeDocument/2006/relationships/image" Target="media/image39.png"/><Relationship Id="rId38" Type="http://schemas.openxmlformats.org/officeDocument/2006/relationships/image" Target="media/image38.png"/><Relationship Id="rId37" Type="http://schemas.openxmlformats.org/officeDocument/2006/relationships/image" Target="media/image37.png"/><Relationship Id="rId36" Type="http://schemas.openxmlformats.org/officeDocument/2006/relationships/image" Target="media/image36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8"/>
  <sheetViews>
    <sheetView tabSelected="1" topLeftCell="A46" workbookViewId="0">
      <selection activeCell="E27" sqref="E27"/>
    </sheetView>
  </sheetViews>
  <sheetFormatPr defaultColWidth="9" defaultRowHeight="13.5" outlineLevelCol="5"/>
  <cols>
    <col min="1" max="1" width="22.875" style="1" customWidth="1"/>
    <col min="2" max="2" width="22.625" customWidth="1"/>
    <col min="3" max="3" width="14.75" customWidth="1"/>
    <col min="4" max="4" width="17" customWidth="1"/>
    <col min="5" max="5" width="14.375" customWidth="1"/>
    <col min="6" max="6" width="17.375" customWidth="1"/>
  </cols>
  <sheetData>
    <row r="1" ht="15.75" spans="1:6">
      <c r="A1" s="27"/>
      <c r="B1" s="28" t="s">
        <v>0</v>
      </c>
      <c r="C1" s="28" t="s">
        <v>1</v>
      </c>
      <c r="D1" s="28" t="s">
        <v>2</v>
      </c>
      <c r="E1" s="28" t="s">
        <v>3</v>
      </c>
      <c r="F1" s="28" t="s">
        <v>4</v>
      </c>
    </row>
    <row r="2" ht="15.75" spans="1:6">
      <c r="A2" s="29" t="s">
        <v>5</v>
      </c>
      <c r="B2" s="30" t="s">
        <v>6</v>
      </c>
      <c r="C2" s="30" t="s">
        <v>7</v>
      </c>
      <c r="D2" s="30" t="s">
        <v>8</v>
      </c>
      <c r="E2" s="31">
        <v>10</v>
      </c>
      <c r="F2" s="28" t="s">
        <v>9</v>
      </c>
    </row>
    <row r="3" ht="15.75" spans="1:6">
      <c r="A3" s="29"/>
      <c r="B3" s="30" t="s">
        <v>10</v>
      </c>
      <c r="C3" s="30" t="s">
        <v>11</v>
      </c>
      <c r="D3" s="30" t="s">
        <v>8</v>
      </c>
      <c r="E3" s="31">
        <v>2</v>
      </c>
      <c r="F3" s="28" t="s">
        <v>9</v>
      </c>
    </row>
    <row r="4" ht="15.75" spans="1:6">
      <c r="A4" s="32" t="s">
        <v>12</v>
      </c>
      <c r="B4" s="33" t="s">
        <v>6</v>
      </c>
      <c r="C4" s="33" t="s">
        <v>13</v>
      </c>
      <c r="D4" s="33" t="s">
        <v>14</v>
      </c>
      <c r="E4" s="31">
        <v>1</v>
      </c>
      <c r="F4" s="28" t="s">
        <v>9</v>
      </c>
    </row>
    <row r="5" ht="15.75" spans="1:6">
      <c r="A5" s="32"/>
      <c r="B5" s="33" t="s">
        <v>6</v>
      </c>
      <c r="C5" s="33" t="s">
        <v>15</v>
      </c>
      <c r="D5" s="33" t="s">
        <v>16</v>
      </c>
      <c r="E5" s="31">
        <v>1</v>
      </c>
      <c r="F5" s="28" t="s">
        <v>9</v>
      </c>
    </row>
    <row r="6" ht="15.75" spans="1:6">
      <c r="A6" s="32"/>
      <c r="B6" s="33" t="s">
        <v>6</v>
      </c>
      <c r="C6" s="33" t="s">
        <v>17</v>
      </c>
      <c r="D6" s="33" t="s">
        <v>18</v>
      </c>
      <c r="E6" s="31">
        <v>1</v>
      </c>
      <c r="F6" s="28" t="s">
        <v>9</v>
      </c>
    </row>
    <row r="7" ht="15.75" spans="1:6">
      <c r="A7" s="32"/>
      <c r="B7" s="33" t="s">
        <v>19</v>
      </c>
      <c r="C7" s="33" t="s">
        <v>20</v>
      </c>
      <c r="D7" s="33" t="s">
        <v>18</v>
      </c>
      <c r="E7" s="34">
        <v>3</v>
      </c>
      <c r="F7" s="35" t="s">
        <v>21</v>
      </c>
    </row>
    <row r="8" ht="15.75" spans="1:6">
      <c r="A8" s="32"/>
      <c r="B8" s="33" t="s">
        <v>19</v>
      </c>
      <c r="C8" s="33" t="s">
        <v>22</v>
      </c>
      <c r="D8" s="33" t="s">
        <v>16</v>
      </c>
      <c r="E8" s="34">
        <v>2</v>
      </c>
      <c r="F8" s="35" t="s">
        <v>21</v>
      </c>
    </row>
    <row r="9" ht="15.75" spans="1:6">
      <c r="A9" s="32"/>
      <c r="B9" s="33" t="s">
        <v>19</v>
      </c>
      <c r="C9" s="33" t="s">
        <v>23</v>
      </c>
      <c r="D9" s="33" t="s">
        <v>24</v>
      </c>
      <c r="E9" s="34">
        <v>1</v>
      </c>
      <c r="F9" s="35" t="s">
        <v>21</v>
      </c>
    </row>
    <row r="10" ht="15.75" spans="1:6">
      <c r="A10" s="32"/>
      <c r="B10" s="33" t="s">
        <v>25</v>
      </c>
      <c r="C10" s="33" t="s">
        <v>26</v>
      </c>
      <c r="D10" s="33" t="s">
        <v>24</v>
      </c>
      <c r="E10" s="34">
        <v>1</v>
      </c>
      <c r="F10" s="35" t="s">
        <v>21</v>
      </c>
    </row>
    <row r="11" ht="15.75" spans="1:6">
      <c r="A11" s="32"/>
      <c r="B11" s="33" t="s">
        <v>19</v>
      </c>
      <c r="C11" s="33" t="s">
        <v>27</v>
      </c>
      <c r="D11" s="33" t="s">
        <v>28</v>
      </c>
      <c r="E11" s="34">
        <v>2</v>
      </c>
      <c r="F11" s="35" t="s">
        <v>21</v>
      </c>
    </row>
    <row r="12" ht="15.75" spans="1:6">
      <c r="A12" s="32"/>
      <c r="B12" s="33" t="s">
        <v>25</v>
      </c>
      <c r="C12" s="33" t="s">
        <v>29</v>
      </c>
      <c r="D12" s="33" t="s">
        <v>14</v>
      </c>
      <c r="E12" s="34">
        <v>1</v>
      </c>
      <c r="F12" s="35" t="s">
        <v>21</v>
      </c>
    </row>
    <row r="13" ht="15.75" spans="1:6">
      <c r="A13" s="32"/>
      <c r="B13" s="33" t="s">
        <v>25</v>
      </c>
      <c r="C13" s="33" t="s">
        <v>30</v>
      </c>
      <c r="D13" s="33" t="s">
        <v>31</v>
      </c>
      <c r="E13" s="34">
        <v>1</v>
      </c>
      <c r="F13" s="35" t="s">
        <v>21</v>
      </c>
    </row>
    <row r="14" ht="15.75" spans="1:6">
      <c r="A14" s="32"/>
      <c r="B14" s="33" t="s">
        <v>32</v>
      </c>
      <c r="C14" s="33" t="s">
        <v>33</v>
      </c>
      <c r="D14" s="33" t="s">
        <v>34</v>
      </c>
      <c r="E14" s="34">
        <v>1</v>
      </c>
      <c r="F14" s="35" t="s">
        <v>21</v>
      </c>
    </row>
    <row r="15" ht="15.75" spans="1:6">
      <c r="A15" s="32"/>
      <c r="B15" s="33" t="s">
        <v>35</v>
      </c>
      <c r="C15" s="33" t="s">
        <v>36</v>
      </c>
      <c r="D15" s="33" t="s">
        <v>34</v>
      </c>
      <c r="E15" s="34">
        <v>2</v>
      </c>
      <c r="F15" s="35" t="s">
        <v>21</v>
      </c>
    </row>
    <row r="16" ht="15.75" spans="1:6">
      <c r="A16" s="32" t="s">
        <v>37</v>
      </c>
      <c r="B16" s="33" t="s">
        <v>38</v>
      </c>
      <c r="C16" s="33" t="s">
        <v>39</v>
      </c>
      <c r="D16" s="33" t="s">
        <v>40</v>
      </c>
      <c r="E16" s="34">
        <v>2</v>
      </c>
      <c r="F16" s="35" t="s">
        <v>21</v>
      </c>
    </row>
    <row r="17" ht="15.75" spans="1:6">
      <c r="A17" s="36"/>
      <c r="B17" s="33" t="s">
        <v>19</v>
      </c>
      <c r="C17" s="33" t="s">
        <v>41</v>
      </c>
      <c r="D17" s="33" t="s">
        <v>42</v>
      </c>
      <c r="E17" s="34">
        <v>2</v>
      </c>
      <c r="F17" s="35" t="s">
        <v>21</v>
      </c>
    </row>
    <row r="18" ht="15.75" spans="1:6">
      <c r="A18" s="37" t="s">
        <v>43</v>
      </c>
      <c r="B18" s="38" t="s">
        <v>19</v>
      </c>
      <c r="C18" s="38" t="s">
        <v>44</v>
      </c>
      <c r="D18" s="38" t="s">
        <v>45</v>
      </c>
      <c r="E18" s="39">
        <v>2</v>
      </c>
      <c r="F18" s="40" t="s">
        <v>21</v>
      </c>
    </row>
    <row r="19" ht="15.75" spans="1:6">
      <c r="A19" s="37"/>
      <c r="B19" s="41" t="s">
        <v>19</v>
      </c>
      <c r="C19" s="41" t="s">
        <v>46</v>
      </c>
      <c r="D19" s="41" t="s">
        <v>47</v>
      </c>
      <c r="E19" s="39">
        <v>2</v>
      </c>
      <c r="F19" s="42" t="s">
        <v>21</v>
      </c>
    </row>
    <row r="20" ht="15.75" spans="1:6">
      <c r="A20" s="37"/>
      <c r="B20" s="41" t="s">
        <v>19</v>
      </c>
      <c r="C20" s="41" t="s">
        <v>48</v>
      </c>
      <c r="D20" s="41" t="s">
        <v>49</v>
      </c>
      <c r="E20" s="39">
        <v>1</v>
      </c>
      <c r="F20" s="42" t="s">
        <v>21</v>
      </c>
    </row>
    <row r="21" ht="15.75" spans="1:6">
      <c r="A21" s="37" t="s">
        <v>50</v>
      </c>
      <c r="B21" s="38" t="s">
        <v>51</v>
      </c>
      <c r="C21" s="38" t="s">
        <v>52</v>
      </c>
      <c r="D21" s="38" t="s">
        <v>53</v>
      </c>
      <c r="E21" s="39">
        <v>1</v>
      </c>
      <c r="F21" s="42" t="s">
        <v>21</v>
      </c>
    </row>
    <row r="22" ht="15.75" spans="1:6">
      <c r="A22" s="37"/>
      <c r="B22" s="43" t="s">
        <v>54</v>
      </c>
      <c r="C22" s="43" t="s">
        <v>55</v>
      </c>
      <c r="D22" s="43" t="s">
        <v>53</v>
      </c>
      <c r="E22" s="39">
        <v>1</v>
      </c>
      <c r="F22" s="42" t="s">
        <v>21</v>
      </c>
    </row>
    <row r="23" ht="15.75" spans="1:6">
      <c r="A23" s="37"/>
      <c r="B23" s="41" t="s">
        <v>56</v>
      </c>
      <c r="C23" s="41" t="s">
        <v>57</v>
      </c>
      <c r="D23" s="41" t="s">
        <v>53</v>
      </c>
      <c r="E23" s="39">
        <v>3</v>
      </c>
      <c r="F23" s="42" t="s">
        <v>21</v>
      </c>
    </row>
    <row r="24" ht="15.75" spans="1:6">
      <c r="A24" s="37"/>
      <c r="B24" s="41" t="s">
        <v>19</v>
      </c>
      <c r="C24" s="41" t="s">
        <v>58</v>
      </c>
      <c r="D24" s="41" t="s">
        <v>59</v>
      </c>
      <c r="E24" s="44" t="s">
        <v>60</v>
      </c>
      <c r="F24" s="44"/>
    </row>
    <row r="25" ht="15.75" spans="1:6">
      <c r="A25" s="32" t="s">
        <v>61</v>
      </c>
      <c r="B25" s="33" t="s">
        <v>6</v>
      </c>
      <c r="C25" s="33" t="s">
        <v>62</v>
      </c>
      <c r="D25" s="33" t="s">
        <v>63</v>
      </c>
      <c r="E25" s="34">
        <v>1</v>
      </c>
      <c r="F25" s="35" t="s">
        <v>9</v>
      </c>
    </row>
    <row r="26" ht="15.75" spans="1:6">
      <c r="A26" s="36"/>
      <c r="B26" s="45" t="s">
        <v>56</v>
      </c>
      <c r="C26" s="45" t="s">
        <v>64</v>
      </c>
      <c r="D26" s="45" t="s">
        <v>65</v>
      </c>
      <c r="E26" s="34">
        <v>1</v>
      </c>
      <c r="F26" s="35" t="s">
        <v>21</v>
      </c>
    </row>
    <row r="27" ht="15.75" spans="1:6">
      <c r="A27" s="36"/>
      <c r="B27" s="33" t="s">
        <v>6</v>
      </c>
      <c r="C27" s="33" t="s">
        <v>66</v>
      </c>
      <c r="D27" s="33" t="s">
        <v>67</v>
      </c>
      <c r="E27" s="34">
        <v>2</v>
      </c>
      <c r="F27" s="35" t="s">
        <v>9</v>
      </c>
    </row>
    <row r="28" ht="15.75" spans="1:6">
      <c r="A28" s="46" t="s">
        <v>68</v>
      </c>
      <c r="B28" s="41" t="s">
        <v>69</v>
      </c>
      <c r="C28" s="41" t="s">
        <v>70</v>
      </c>
      <c r="D28" s="41" t="s">
        <v>71</v>
      </c>
      <c r="E28" s="42">
        <v>1</v>
      </c>
      <c r="F28" s="42" t="s">
        <v>21</v>
      </c>
    </row>
    <row r="29" ht="15.75" spans="1:6">
      <c r="A29" s="46"/>
      <c r="B29" s="41" t="s">
        <v>19</v>
      </c>
      <c r="C29" s="41" t="s">
        <v>72</v>
      </c>
      <c r="D29" s="41" t="s">
        <v>71</v>
      </c>
      <c r="E29" s="42">
        <v>5</v>
      </c>
      <c r="F29" s="42" t="s">
        <v>21</v>
      </c>
    </row>
    <row r="30" ht="15.75" spans="1:6">
      <c r="A30" s="46"/>
      <c r="B30" s="47" t="s">
        <v>19</v>
      </c>
      <c r="C30" s="47" t="s">
        <v>73</v>
      </c>
      <c r="D30" s="47" t="s">
        <v>74</v>
      </c>
      <c r="E30" s="42">
        <v>2</v>
      </c>
      <c r="F30" s="42" t="s">
        <v>21</v>
      </c>
    </row>
    <row r="31" ht="15.75" spans="1:6">
      <c r="A31" s="46"/>
      <c r="B31" s="43" t="s">
        <v>75</v>
      </c>
      <c r="C31" s="43" t="s">
        <v>76</v>
      </c>
      <c r="D31" s="43" t="s">
        <v>77</v>
      </c>
      <c r="E31" s="42">
        <v>1</v>
      </c>
      <c r="F31" s="42" t="s">
        <v>21</v>
      </c>
    </row>
    <row r="32" ht="15.75" spans="1:6">
      <c r="A32" s="46"/>
      <c r="B32" s="43" t="s">
        <v>78</v>
      </c>
      <c r="C32" s="43" t="s">
        <v>79</v>
      </c>
      <c r="D32" s="43" t="s">
        <v>77</v>
      </c>
      <c r="E32" s="42">
        <v>1</v>
      </c>
      <c r="F32" s="42" t="s">
        <v>21</v>
      </c>
    </row>
    <row r="33" ht="15.75" spans="1:6">
      <c r="A33" s="48" t="s">
        <v>80</v>
      </c>
      <c r="B33" s="49" t="s">
        <v>6</v>
      </c>
      <c r="C33" s="49" t="s">
        <v>81</v>
      </c>
      <c r="D33" s="49" t="s">
        <v>82</v>
      </c>
      <c r="E33" s="28">
        <v>1</v>
      </c>
      <c r="F33" s="28" t="s">
        <v>9</v>
      </c>
    </row>
    <row r="34" ht="15.75" spans="1:6">
      <c r="A34" s="48"/>
      <c r="B34" s="49" t="s">
        <v>6</v>
      </c>
      <c r="C34" s="49" t="s">
        <v>83</v>
      </c>
      <c r="D34" s="49" t="s">
        <v>84</v>
      </c>
      <c r="E34" s="28">
        <v>3</v>
      </c>
      <c r="F34" s="28" t="s">
        <v>9</v>
      </c>
    </row>
    <row r="35" ht="15.75" spans="1:6">
      <c r="A35" s="48"/>
      <c r="B35" s="49" t="s">
        <v>6</v>
      </c>
      <c r="C35" s="49" t="s">
        <v>85</v>
      </c>
      <c r="D35" s="49" t="s">
        <v>86</v>
      </c>
      <c r="E35" s="28">
        <v>1</v>
      </c>
      <c r="F35" s="28" t="s">
        <v>9</v>
      </c>
    </row>
    <row r="36" ht="15.75" spans="1:6">
      <c r="A36" s="48"/>
      <c r="B36" s="49" t="s">
        <v>6</v>
      </c>
      <c r="C36" s="49" t="s">
        <v>87</v>
      </c>
      <c r="D36" s="49" t="s">
        <v>88</v>
      </c>
      <c r="E36" s="28">
        <v>1</v>
      </c>
      <c r="F36" s="28" t="s">
        <v>9</v>
      </c>
    </row>
    <row r="37" ht="15.75" spans="1:6">
      <c r="A37" s="48"/>
      <c r="B37" s="49" t="s">
        <v>56</v>
      </c>
      <c r="C37" s="49" t="s">
        <v>89</v>
      </c>
      <c r="D37" s="49" t="s">
        <v>82</v>
      </c>
      <c r="E37" s="28">
        <v>2</v>
      </c>
      <c r="F37" s="28" t="s">
        <v>21</v>
      </c>
    </row>
    <row r="38" ht="15.75" spans="1:6">
      <c r="A38" s="48"/>
      <c r="B38" s="49" t="s">
        <v>56</v>
      </c>
      <c r="C38" s="49" t="s">
        <v>90</v>
      </c>
      <c r="D38" s="49" t="s">
        <v>91</v>
      </c>
      <c r="E38" s="28">
        <v>1</v>
      </c>
      <c r="F38" s="28" t="s">
        <v>21</v>
      </c>
    </row>
    <row r="39" ht="15.75" spans="1:6">
      <c r="A39" s="48"/>
      <c r="B39" s="49" t="s">
        <v>19</v>
      </c>
      <c r="C39" s="49" t="s">
        <v>92</v>
      </c>
      <c r="D39" s="49" t="s">
        <v>84</v>
      </c>
      <c r="E39" s="28">
        <v>2</v>
      </c>
      <c r="F39" s="28" t="s">
        <v>21</v>
      </c>
    </row>
    <row r="40" ht="15.75" spans="1:6">
      <c r="A40" s="48"/>
      <c r="B40" s="49" t="s">
        <v>19</v>
      </c>
      <c r="C40" s="49" t="s">
        <v>93</v>
      </c>
      <c r="D40" s="49" t="s">
        <v>91</v>
      </c>
      <c r="E40" s="28">
        <v>1</v>
      </c>
      <c r="F40" s="28" t="s">
        <v>21</v>
      </c>
    </row>
    <row r="41" ht="15.75" spans="1:6">
      <c r="A41" s="48"/>
      <c r="B41" s="49" t="s">
        <v>19</v>
      </c>
      <c r="C41" s="49" t="s">
        <v>94</v>
      </c>
      <c r="D41" s="49" t="s">
        <v>86</v>
      </c>
      <c r="E41" s="28">
        <v>1</v>
      </c>
      <c r="F41" s="28" t="s">
        <v>21</v>
      </c>
    </row>
    <row r="42" ht="15.75" spans="1:6">
      <c r="A42" s="29" t="s">
        <v>95</v>
      </c>
      <c r="B42" s="30" t="s">
        <v>6</v>
      </c>
      <c r="C42" s="30" t="s">
        <v>96</v>
      </c>
      <c r="D42" s="30" t="s">
        <v>97</v>
      </c>
      <c r="E42" s="31">
        <v>2</v>
      </c>
      <c r="F42" s="28" t="s">
        <v>9</v>
      </c>
    </row>
    <row r="43" ht="15.75" spans="1:6">
      <c r="A43" s="29"/>
      <c r="B43" s="33" t="s">
        <v>6</v>
      </c>
      <c r="C43" s="33" t="s">
        <v>98</v>
      </c>
      <c r="D43" s="33" t="s">
        <v>99</v>
      </c>
      <c r="E43" s="31">
        <v>1</v>
      </c>
      <c r="F43" s="28" t="s">
        <v>9</v>
      </c>
    </row>
    <row r="44" ht="15.75" spans="1:6">
      <c r="A44" s="29"/>
      <c r="B44" s="33" t="s">
        <v>6</v>
      </c>
      <c r="C44" s="33" t="s">
        <v>100</v>
      </c>
      <c r="D44" s="33" t="s">
        <v>101</v>
      </c>
      <c r="E44" s="33">
        <v>1</v>
      </c>
      <c r="F44" s="28" t="s">
        <v>9</v>
      </c>
    </row>
    <row r="45" ht="15.75" spans="1:6">
      <c r="A45" s="29"/>
      <c r="B45" s="33" t="s">
        <v>38</v>
      </c>
      <c r="C45" s="33" t="s">
        <v>102</v>
      </c>
      <c r="D45" s="33" t="s">
        <v>97</v>
      </c>
      <c r="E45" s="33">
        <v>1</v>
      </c>
      <c r="F45" s="28" t="s">
        <v>9</v>
      </c>
    </row>
    <row r="46" ht="15.75" spans="1:6">
      <c r="A46" s="50" t="s">
        <v>103</v>
      </c>
      <c r="B46" s="33" t="s">
        <v>6</v>
      </c>
      <c r="C46" s="33" t="s">
        <v>104</v>
      </c>
      <c r="D46" s="33" t="s">
        <v>105</v>
      </c>
      <c r="E46" s="33">
        <v>1</v>
      </c>
      <c r="F46" s="28" t="s">
        <v>9</v>
      </c>
    </row>
    <row r="47" ht="15.75" spans="1:6">
      <c r="A47" s="51"/>
      <c r="B47" s="35" t="s">
        <v>6</v>
      </c>
      <c r="C47" s="35" t="s">
        <v>106</v>
      </c>
      <c r="D47" s="35" t="s">
        <v>107</v>
      </c>
      <c r="E47" s="33">
        <v>1</v>
      </c>
      <c r="F47" s="28" t="s">
        <v>9</v>
      </c>
    </row>
    <row r="48" ht="15.75" spans="1:6">
      <c r="A48" s="51"/>
      <c r="B48" s="35" t="s">
        <v>108</v>
      </c>
      <c r="C48" s="35" t="s">
        <v>109</v>
      </c>
      <c r="D48" s="35" t="s">
        <v>110</v>
      </c>
      <c r="E48" s="33">
        <v>1</v>
      </c>
      <c r="F48" s="28" t="s">
        <v>21</v>
      </c>
    </row>
    <row r="49" ht="15.75" spans="1:6">
      <c r="A49" s="51"/>
      <c r="B49" s="35" t="s">
        <v>19</v>
      </c>
      <c r="C49" s="35" t="s">
        <v>111</v>
      </c>
      <c r="D49" s="35" t="s">
        <v>110</v>
      </c>
      <c r="E49" s="33">
        <v>1</v>
      </c>
      <c r="F49" s="35" t="s">
        <v>21</v>
      </c>
    </row>
    <row r="50" ht="15.75" spans="1:6">
      <c r="A50" s="51"/>
      <c r="B50" s="35" t="s">
        <v>112</v>
      </c>
      <c r="C50" s="35" t="s">
        <v>113</v>
      </c>
      <c r="D50" s="35" t="s">
        <v>110</v>
      </c>
      <c r="E50" s="33">
        <v>1</v>
      </c>
      <c r="F50" s="35" t="s">
        <v>21</v>
      </c>
    </row>
    <row r="51" ht="15.75" spans="1:6">
      <c r="A51" s="51"/>
      <c r="B51" s="35" t="s">
        <v>19</v>
      </c>
      <c r="C51" s="35" t="s">
        <v>114</v>
      </c>
      <c r="D51" s="35" t="s">
        <v>105</v>
      </c>
      <c r="E51" s="34">
        <v>2</v>
      </c>
      <c r="F51" s="35" t="s">
        <v>21</v>
      </c>
    </row>
    <row r="52" ht="15.75" spans="1:6">
      <c r="A52" s="51"/>
      <c r="B52" s="35" t="s">
        <v>19</v>
      </c>
      <c r="C52" s="35" t="s">
        <v>115</v>
      </c>
      <c r="D52" s="35" t="s">
        <v>116</v>
      </c>
      <c r="E52" s="34">
        <v>2</v>
      </c>
      <c r="F52" s="35" t="s">
        <v>21</v>
      </c>
    </row>
    <row r="53" ht="15.75" spans="1:6">
      <c r="A53" s="51"/>
      <c r="B53" s="35" t="s">
        <v>19</v>
      </c>
      <c r="C53" s="35" t="s">
        <v>117</v>
      </c>
      <c r="D53" s="35" t="s">
        <v>107</v>
      </c>
      <c r="E53" s="33">
        <v>1</v>
      </c>
      <c r="F53" s="35" t="s">
        <v>21</v>
      </c>
    </row>
    <row r="54" ht="15.75" spans="1:6">
      <c r="A54" s="51"/>
      <c r="B54" s="35" t="s">
        <v>19</v>
      </c>
      <c r="C54" s="35" t="s">
        <v>118</v>
      </c>
      <c r="D54" s="35" t="s">
        <v>119</v>
      </c>
      <c r="E54" s="33">
        <v>1</v>
      </c>
      <c r="F54" s="35" t="s">
        <v>21</v>
      </c>
    </row>
    <row r="55" ht="15.75" spans="1:6">
      <c r="A55" s="50" t="s">
        <v>120</v>
      </c>
      <c r="B55" s="49" t="s">
        <v>19</v>
      </c>
      <c r="C55" s="49" t="s">
        <v>121</v>
      </c>
      <c r="D55" s="49" t="s">
        <v>122</v>
      </c>
      <c r="E55" s="33">
        <v>1</v>
      </c>
      <c r="F55" s="35" t="s">
        <v>21</v>
      </c>
    </row>
    <row r="56" ht="15.75" spans="1:6">
      <c r="A56" s="51"/>
      <c r="B56" s="49" t="s">
        <v>19</v>
      </c>
      <c r="C56" s="49" t="s">
        <v>123</v>
      </c>
      <c r="D56" s="49" t="s">
        <v>124</v>
      </c>
      <c r="E56" s="33">
        <v>1</v>
      </c>
      <c r="F56" s="35" t="s">
        <v>21</v>
      </c>
    </row>
    <row r="57" ht="15.75" spans="1:6">
      <c r="A57" s="51"/>
      <c r="B57" s="49" t="s">
        <v>19</v>
      </c>
      <c r="C57" s="49" t="s">
        <v>125</v>
      </c>
      <c r="D57" s="49" t="s">
        <v>126</v>
      </c>
      <c r="E57" s="34">
        <v>2</v>
      </c>
      <c r="F57" s="35" t="s">
        <v>21</v>
      </c>
    </row>
    <row r="58" ht="15.75" spans="1:6">
      <c r="A58" s="51"/>
      <c r="B58" s="49" t="s">
        <v>19</v>
      </c>
      <c r="C58" s="49" t="s">
        <v>127</v>
      </c>
      <c r="D58" s="49" t="s">
        <v>128</v>
      </c>
      <c r="E58" s="33">
        <v>1</v>
      </c>
      <c r="F58" s="35" t="s">
        <v>21</v>
      </c>
    </row>
    <row r="59" ht="15.75" spans="1:6">
      <c r="A59" s="50" t="s">
        <v>129</v>
      </c>
      <c r="B59" s="49" t="s">
        <v>6</v>
      </c>
      <c r="C59" s="49" t="s">
        <v>130</v>
      </c>
      <c r="D59" s="49" t="s">
        <v>131</v>
      </c>
      <c r="E59" s="33">
        <v>1</v>
      </c>
      <c r="F59" s="28" t="s">
        <v>9</v>
      </c>
    </row>
    <row r="60" ht="15.75" spans="1:6">
      <c r="A60" s="51"/>
      <c r="B60" s="49" t="s">
        <v>6</v>
      </c>
      <c r="C60" s="49" t="s">
        <v>132</v>
      </c>
      <c r="D60" s="49" t="s">
        <v>133</v>
      </c>
      <c r="E60" s="33">
        <v>1</v>
      </c>
      <c r="F60" s="28" t="s">
        <v>9</v>
      </c>
    </row>
    <row r="61" ht="15.75" spans="1:6">
      <c r="A61" s="51"/>
      <c r="B61" s="49" t="s">
        <v>6</v>
      </c>
      <c r="C61" s="49" t="s">
        <v>134</v>
      </c>
      <c r="D61" s="49" t="s">
        <v>135</v>
      </c>
      <c r="E61" s="33">
        <v>1</v>
      </c>
      <c r="F61" s="28" t="s">
        <v>9</v>
      </c>
    </row>
    <row r="62" ht="15.75" spans="1:6">
      <c r="A62" s="51"/>
      <c r="B62" s="49" t="s">
        <v>6</v>
      </c>
      <c r="C62" s="49" t="s">
        <v>136</v>
      </c>
      <c r="D62" s="49" t="s">
        <v>137</v>
      </c>
      <c r="E62" s="33">
        <v>2</v>
      </c>
      <c r="F62" s="28" t="s">
        <v>9</v>
      </c>
    </row>
    <row r="63" ht="15.75" spans="1:6">
      <c r="A63" s="51"/>
      <c r="B63" s="49" t="s">
        <v>56</v>
      </c>
      <c r="C63" s="49" t="s">
        <v>138</v>
      </c>
      <c r="D63" s="49" t="s">
        <v>137</v>
      </c>
      <c r="E63" s="33">
        <v>1</v>
      </c>
      <c r="F63" s="35" t="s">
        <v>21</v>
      </c>
    </row>
    <row r="64" ht="15.75" spans="1:6">
      <c r="A64" s="51"/>
      <c r="B64" s="49" t="s">
        <v>19</v>
      </c>
      <c r="C64" s="49" t="s">
        <v>139</v>
      </c>
      <c r="D64" s="49" t="s">
        <v>140</v>
      </c>
      <c r="E64" s="33">
        <v>1</v>
      </c>
      <c r="F64" s="35" t="s">
        <v>21</v>
      </c>
    </row>
    <row r="65" ht="15.75" spans="1:6">
      <c r="A65" s="51"/>
      <c r="B65" s="49" t="s">
        <v>19</v>
      </c>
      <c r="C65" s="49" t="s">
        <v>141</v>
      </c>
      <c r="D65" s="49" t="s">
        <v>135</v>
      </c>
      <c r="E65" s="33">
        <v>3</v>
      </c>
      <c r="F65" s="35" t="s">
        <v>21</v>
      </c>
    </row>
    <row r="66" ht="15.75" spans="1:6">
      <c r="A66" s="51"/>
      <c r="B66" s="49" t="s">
        <v>19</v>
      </c>
      <c r="C66" s="49" t="s">
        <v>142</v>
      </c>
      <c r="D66" s="49" t="s">
        <v>143</v>
      </c>
      <c r="E66" s="33">
        <v>2</v>
      </c>
      <c r="F66" s="35" t="s">
        <v>21</v>
      </c>
    </row>
    <row r="67" ht="15.75" spans="1:6">
      <c r="A67" s="51"/>
      <c r="B67" s="49" t="s">
        <v>144</v>
      </c>
      <c r="C67" s="49" t="s">
        <v>145</v>
      </c>
      <c r="D67" s="49" t="s">
        <v>143</v>
      </c>
      <c r="E67" s="33">
        <v>1</v>
      </c>
      <c r="F67" s="35" t="s">
        <v>21</v>
      </c>
    </row>
    <row r="68" ht="15.75" spans="1:6">
      <c r="A68" s="51"/>
      <c r="B68" s="49" t="s">
        <v>6</v>
      </c>
      <c r="C68" s="49" t="s">
        <v>146</v>
      </c>
      <c r="D68" s="49" t="s">
        <v>143</v>
      </c>
      <c r="E68" s="33">
        <v>3</v>
      </c>
      <c r="F68" s="28" t="s">
        <v>9</v>
      </c>
    </row>
  </sheetData>
  <mergeCells count="13">
    <mergeCell ref="E24:F24"/>
    <mergeCell ref="A2:A3"/>
    <mergeCell ref="A4:A15"/>
    <mergeCell ref="A16:A17"/>
    <mergeCell ref="A18:A20"/>
    <mergeCell ref="A21:A24"/>
    <mergeCell ref="A25:A27"/>
    <mergeCell ref="A28:A32"/>
    <mergeCell ref="A33:A41"/>
    <mergeCell ref="A42:A45"/>
    <mergeCell ref="A46:A54"/>
    <mergeCell ref="A55:A58"/>
    <mergeCell ref="A59:A68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8"/>
  <sheetViews>
    <sheetView workbookViewId="0">
      <selection activeCell="B2" sqref="B2"/>
    </sheetView>
  </sheetViews>
  <sheetFormatPr defaultColWidth="9" defaultRowHeight="13.5" outlineLevelCol="4"/>
  <cols>
    <col min="1" max="1" width="22.875" style="1" customWidth="1"/>
    <col min="2" max="2" width="22.625" customWidth="1"/>
    <col min="3" max="3" width="21.75" customWidth="1"/>
    <col min="4" max="4" width="17.375" customWidth="1"/>
    <col min="5" max="5" width="36.25" customWidth="1"/>
  </cols>
  <sheetData>
    <row r="1" ht="15" spans="1:5">
      <c r="A1" s="2"/>
      <c r="B1" s="3" t="s">
        <v>0</v>
      </c>
      <c r="C1" s="3" t="s">
        <v>3</v>
      </c>
      <c r="D1" s="3" t="s">
        <v>4</v>
      </c>
      <c r="E1" s="3" t="s">
        <v>147</v>
      </c>
    </row>
    <row r="2" ht="126" customHeight="1" spans="1:5">
      <c r="A2" s="4" t="s">
        <v>5</v>
      </c>
      <c r="B2" s="5" t="s">
        <v>148</v>
      </c>
      <c r="C2" s="6">
        <v>10</v>
      </c>
      <c r="D2" s="3" t="s">
        <v>9</v>
      </c>
      <c r="E2" s="3" t="str">
        <f>_xlfn.DISPIMG("ID_090A81A63FB643AC83FD7CDB681B729A",1)</f>
        <v>=DISPIMG("ID_090A81A63FB643AC83FD7CDB681B729A",1)</v>
      </c>
    </row>
    <row r="3" ht="106" customHeight="1" spans="1:5">
      <c r="A3" s="4"/>
      <c r="B3" s="5" t="s">
        <v>149</v>
      </c>
      <c r="C3" s="6">
        <v>2</v>
      </c>
      <c r="D3" s="3" t="s">
        <v>9</v>
      </c>
      <c r="E3" s="3" t="str">
        <f>_xlfn.DISPIMG("ID_52814E0E7B354776B0F51339F0260780",1)</f>
        <v>=DISPIMG("ID_52814E0E7B354776B0F51339F0260780",1)</v>
      </c>
    </row>
    <row r="4" ht="153.25" spans="1:5">
      <c r="A4" s="7" t="s">
        <v>12</v>
      </c>
      <c r="B4" s="8" t="s">
        <v>150</v>
      </c>
      <c r="C4" s="6">
        <v>1</v>
      </c>
      <c r="D4" s="3" t="s">
        <v>9</v>
      </c>
      <c r="E4" s="9" t="str">
        <f>_xlfn.DISPIMG("ID_38706C650575468AB43D8A203CB23CDD",1)</f>
        <v>=DISPIMG("ID_38706C650575468AB43D8A203CB23CDD",1)</v>
      </c>
    </row>
    <row r="5" ht="120.65" spans="1:5">
      <c r="A5" s="7"/>
      <c r="B5" s="8" t="s">
        <v>151</v>
      </c>
      <c r="C5" s="6">
        <v>1</v>
      </c>
      <c r="D5" s="3" t="s">
        <v>9</v>
      </c>
      <c r="E5" s="9" t="str">
        <f>_xlfn.DISPIMG("ID_091DEEE3E89B4BAEAF418F98F1F90155",1)</f>
        <v>=DISPIMG("ID_091DEEE3E89B4BAEAF418F98F1F90155",1)</v>
      </c>
    </row>
    <row r="6" ht="144.95" spans="1:5">
      <c r="A6" s="7"/>
      <c r="B6" s="8" t="s">
        <v>152</v>
      </c>
      <c r="C6" s="6">
        <v>1</v>
      </c>
      <c r="D6" s="3" t="s">
        <v>9</v>
      </c>
      <c r="E6" s="9" t="str">
        <f>_xlfn.DISPIMG("ID_4206B82E2C534FB5B8013F5D94C25575",1)</f>
        <v>=DISPIMG("ID_4206B82E2C534FB5B8013F5D94C25575",1)</v>
      </c>
    </row>
    <row r="7" ht="139.4" spans="1:5">
      <c r="A7" s="7"/>
      <c r="B7" s="8" t="s">
        <v>153</v>
      </c>
      <c r="C7" s="10">
        <v>3</v>
      </c>
      <c r="D7" s="9" t="s">
        <v>21</v>
      </c>
      <c r="E7" s="9" t="str">
        <f>_xlfn.DISPIMG("ID_B75DBC7812764F848BA0351F134B75EC",1)</f>
        <v>=DISPIMG("ID_B75DBC7812764F848BA0351F134B75EC",1)</v>
      </c>
    </row>
    <row r="8" ht="139.2" spans="1:5">
      <c r="A8" s="7"/>
      <c r="B8" s="8" t="s">
        <v>154</v>
      </c>
      <c r="C8" s="10">
        <v>2</v>
      </c>
      <c r="D8" s="9" t="s">
        <v>21</v>
      </c>
      <c r="E8" s="9" t="str">
        <f>_xlfn.DISPIMG("ID_D7371427CC6F42C89593D5AA77B3B055",1)</f>
        <v>=DISPIMG("ID_D7371427CC6F42C89593D5AA77B3B055",1)</v>
      </c>
    </row>
    <row r="9" ht="152.7" spans="1:5">
      <c r="A9" s="7"/>
      <c r="B9" s="8" t="s">
        <v>155</v>
      </c>
      <c r="C9" s="10">
        <v>1</v>
      </c>
      <c r="D9" s="9" t="s">
        <v>21</v>
      </c>
      <c r="E9" s="9" t="str">
        <f>_xlfn.DISPIMG("ID_83244AE08D5248B8A9E82EB36F74F687",1)</f>
        <v>=DISPIMG("ID_83244AE08D5248B8A9E82EB36F74F687",1)</v>
      </c>
    </row>
    <row r="10" ht="147.65" spans="1:5">
      <c r="A10" s="7"/>
      <c r="B10" s="8" t="s">
        <v>156</v>
      </c>
      <c r="C10" s="10">
        <v>1</v>
      </c>
      <c r="D10" s="9" t="s">
        <v>21</v>
      </c>
      <c r="E10" s="9" t="str">
        <f>_xlfn.DISPIMG("ID_C48778C96E734F1DB6EACB8E3F8E7A69",1)</f>
        <v>=DISPIMG("ID_C48778C96E734F1DB6EACB8E3F8E7A69",1)</v>
      </c>
    </row>
    <row r="11" ht="159.3" spans="1:5">
      <c r="A11" s="7"/>
      <c r="B11" s="8" t="s">
        <v>157</v>
      </c>
      <c r="C11" s="10">
        <v>2</v>
      </c>
      <c r="D11" s="9" t="s">
        <v>21</v>
      </c>
      <c r="E11" s="9" t="str">
        <f>_xlfn.DISPIMG("ID_21A7829A00994FF2A01E6AEDBA2197B1",1)</f>
        <v>=DISPIMG("ID_21A7829A00994FF2A01E6AEDBA2197B1",1)</v>
      </c>
    </row>
    <row r="12" ht="161.25" spans="1:5">
      <c r="A12" s="7"/>
      <c r="B12" s="8" t="s">
        <v>158</v>
      </c>
      <c r="C12" s="10">
        <v>1</v>
      </c>
      <c r="D12" s="9" t="s">
        <v>21</v>
      </c>
      <c r="E12" s="9" t="str">
        <f>_xlfn.DISPIMG("ID_E1F129DD6CF54C21A6608B447988816E",1)</f>
        <v>=DISPIMG("ID_E1F129DD6CF54C21A6608B447988816E",1)</v>
      </c>
    </row>
    <row r="13" ht="170.95" spans="1:5">
      <c r="A13" s="7"/>
      <c r="B13" s="8" t="s">
        <v>159</v>
      </c>
      <c r="C13" s="10">
        <v>1</v>
      </c>
      <c r="D13" s="9" t="s">
        <v>21</v>
      </c>
      <c r="E13" s="9" t="str">
        <f>_xlfn.DISPIMG("ID_0EC0618F56D34B198C87E12F1EF06FB0",1)</f>
        <v>=DISPIMG("ID_0EC0618F56D34B198C87E12F1EF06FB0",1)</v>
      </c>
    </row>
    <row r="14" ht="150.35" spans="1:5">
      <c r="A14" s="7"/>
      <c r="B14" s="8" t="s">
        <v>160</v>
      </c>
      <c r="C14" s="10">
        <v>1</v>
      </c>
      <c r="D14" s="9" t="s">
        <v>21</v>
      </c>
      <c r="E14" s="9" t="str">
        <f>_xlfn.DISPIMG("ID_BD35C979D22F4629A4AD3B599EB1309E",1)</f>
        <v>=DISPIMG("ID_BD35C979D22F4629A4AD3B599EB1309E",1)</v>
      </c>
    </row>
    <row r="15" ht="147" spans="1:5">
      <c r="A15" s="7"/>
      <c r="B15" s="8" t="s">
        <v>161</v>
      </c>
      <c r="C15" s="10">
        <v>2</v>
      </c>
      <c r="D15" s="9" t="s">
        <v>21</v>
      </c>
      <c r="E15" s="9" t="str">
        <f>_xlfn.DISPIMG("ID_7B920833C28B4AB2AF1FE3ABEA8EE92F",1)</f>
        <v>=DISPIMG("ID_7B920833C28B4AB2AF1FE3ABEA8EE92F",1)</v>
      </c>
    </row>
    <row r="16" ht="115" spans="1:5">
      <c r="A16" s="7" t="s">
        <v>37</v>
      </c>
      <c r="B16" s="8" t="s">
        <v>162</v>
      </c>
      <c r="C16" s="10">
        <v>2</v>
      </c>
      <c r="D16" s="9" t="s">
        <v>21</v>
      </c>
      <c r="E16" s="9" t="str">
        <f>_xlfn.DISPIMG("ID_222387B1A3064F4C9DDA0DC78A2152B7",1)</f>
        <v>=DISPIMG("ID_222387B1A3064F4C9DDA0DC78A2152B7",1)</v>
      </c>
    </row>
    <row r="17" ht="135.7" spans="1:5">
      <c r="A17" s="11"/>
      <c r="B17" s="8" t="s">
        <v>163</v>
      </c>
      <c r="C17" s="10">
        <v>2</v>
      </c>
      <c r="D17" s="9" t="s">
        <v>21</v>
      </c>
      <c r="E17" s="9" t="str">
        <f>_xlfn.DISPIMG("ID_CEE203A8D2B04EFC9D6B67EFD3AEB34D",1)</f>
        <v>=DISPIMG("ID_CEE203A8D2B04EFC9D6B67EFD3AEB34D",1)</v>
      </c>
    </row>
    <row r="18" ht="141.05" spans="1:5">
      <c r="A18" s="12" t="s">
        <v>43</v>
      </c>
      <c r="B18" s="13" t="s">
        <v>164</v>
      </c>
      <c r="C18" s="14">
        <v>2</v>
      </c>
      <c r="D18" s="15" t="s">
        <v>21</v>
      </c>
      <c r="E18" s="15" t="str">
        <f>_xlfn.DISPIMG("ID_3251B1EA592F4C8F939D95A9129590C4",1)</f>
        <v>=DISPIMG("ID_3251B1EA592F4C8F939D95A9129590C4",1)</v>
      </c>
    </row>
    <row r="19" ht="149.35" spans="1:5">
      <c r="A19" s="12"/>
      <c r="B19" s="16" t="s">
        <v>165</v>
      </c>
      <c r="C19" s="14">
        <v>2</v>
      </c>
      <c r="D19" s="17" t="s">
        <v>21</v>
      </c>
      <c r="E19" s="15" t="str">
        <f>_xlfn.DISPIMG("ID_EF19AE2D50F44A90A58E65682E6DAF6B",1)</f>
        <v>=DISPIMG("ID_EF19AE2D50F44A90A58E65682E6DAF6B",1)</v>
      </c>
    </row>
    <row r="20" ht="145.25" spans="1:5">
      <c r="A20" s="12"/>
      <c r="B20" s="16" t="s">
        <v>166</v>
      </c>
      <c r="C20" s="14">
        <v>1</v>
      </c>
      <c r="D20" s="17" t="s">
        <v>21</v>
      </c>
      <c r="E20" s="15" t="str">
        <f>_xlfn.DISPIMG("ID_69E148349CEB4EFE8B16F190450EEF4B",1)</f>
        <v>=DISPIMG("ID_69E148349CEB4EFE8B16F190450EEF4B",1)</v>
      </c>
    </row>
    <row r="21" ht="166.8" spans="1:5">
      <c r="A21" s="12" t="s">
        <v>50</v>
      </c>
      <c r="B21" s="13" t="s">
        <v>167</v>
      </c>
      <c r="C21" s="14">
        <v>1</v>
      </c>
      <c r="D21" s="17" t="s">
        <v>21</v>
      </c>
      <c r="E21" s="15" t="str">
        <f>_xlfn.DISPIMG("ID_9A58F8FF57F942418BF70C1348F146F6",1)</f>
        <v>=DISPIMG("ID_9A58F8FF57F942418BF70C1348F146F6",1)</v>
      </c>
    </row>
    <row r="22" ht="118.6" spans="1:5">
      <c r="A22" s="12"/>
      <c r="B22" s="18" t="s">
        <v>168</v>
      </c>
      <c r="C22" s="14">
        <v>1</v>
      </c>
      <c r="D22" s="17" t="s">
        <v>21</v>
      </c>
      <c r="E22" s="15" t="str">
        <f>_xlfn.DISPIMG("ID_F424B5C0851942F68637D2CCB482761D",1)</f>
        <v>=DISPIMG("ID_F424B5C0851942F68637D2CCB482761D",1)</v>
      </c>
    </row>
    <row r="23" ht="121" spans="1:5">
      <c r="A23" s="12"/>
      <c r="B23" s="16" t="s">
        <v>169</v>
      </c>
      <c r="C23" s="14">
        <v>3</v>
      </c>
      <c r="D23" s="17" t="s">
        <v>21</v>
      </c>
      <c r="E23" s="15" t="str">
        <f>_xlfn.DISPIMG("ID_242BE14315434855BEB900C1C2746DE8",1)</f>
        <v>=DISPIMG("ID_242BE14315434855BEB900C1C2746DE8",1)</v>
      </c>
    </row>
    <row r="24" ht="15" spans="1:5">
      <c r="A24" s="12"/>
      <c r="B24" s="16" t="s">
        <v>170</v>
      </c>
      <c r="C24" s="19"/>
      <c r="D24" s="19"/>
      <c r="E24" s="19"/>
    </row>
    <row r="25" ht="161.35" spans="1:5">
      <c r="A25" s="7" t="s">
        <v>61</v>
      </c>
      <c r="B25" s="8" t="s">
        <v>171</v>
      </c>
      <c r="C25" s="10">
        <v>1</v>
      </c>
      <c r="D25" s="9" t="s">
        <v>9</v>
      </c>
      <c r="E25" s="9" t="str">
        <f>_xlfn.DISPIMG("ID_8186C2FC558E4DE3B134EBE604C637C3",1)</f>
        <v>=DISPIMG("ID_8186C2FC558E4DE3B134EBE604C637C3",1)</v>
      </c>
    </row>
    <row r="26" ht="129.1" spans="1:5">
      <c r="A26" s="11"/>
      <c r="B26" s="20" t="s">
        <v>172</v>
      </c>
      <c r="C26" s="10">
        <v>1</v>
      </c>
      <c r="D26" s="9" t="s">
        <v>21</v>
      </c>
      <c r="E26" s="9" t="str">
        <f>_xlfn.DISPIMG("ID_0A768CCA262F43E99B863E4F2C64226C",1)</f>
        <v>=DISPIMG("ID_0A768CCA262F43E99B863E4F2C64226C",1)</v>
      </c>
    </row>
    <row r="27" ht="132.8" spans="1:5">
      <c r="A27" s="11"/>
      <c r="B27" s="8" t="s">
        <v>173</v>
      </c>
      <c r="C27" s="10">
        <v>2</v>
      </c>
      <c r="D27" s="9" t="s">
        <v>9</v>
      </c>
      <c r="E27" s="9" t="str">
        <f>_xlfn.DISPIMG("ID_3B5A5862E7D148649E833E5F58B7C13C",1)</f>
        <v>=DISPIMG("ID_3B5A5862E7D148649E833E5F58B7C13C",1)</v>
      </c>
    </row>
    <row r="28" ht="141.05" spans="1:5">
      <c r="A28" s="21" t="s">
        <v>68</v>
      </c>
      <c r="B28" s="16" t="s">
        <v>174</v>
      </c>
      <c r="C28" s="17">
        <v>1</v>
      </c>
      <c r="D28" s="17" t="s">
        <v>21</v>
      </c>
      <c r="E28" s="17" t="str">
        <f>_xlfn.DISPIMG("ID_C97B6EF8ED074B7A92725B9F3A221C18",1)</f>
        <v>=DISPIMG("ID_C97B6EF8ED074B7A92725B9F3A221C18",1)</v>
      </c>
    </row>
    <row r="29" ht="157.6" spans="1:5">
      <c r="A29" s="21"/>
      <c r="B29" s="16" t="s">
        <v>175</v>
      </c>
      <c r="C29" s="17">
        <v>5</v>
      </c>
      <c r="D29" s="17" t="s">
        <v>21</v>
      </c>
      <c r="E29" s="17" t="str">
        <f>_xlfn.DISPIMG("ID_96E094CE19C54591B5AB74BD6BBC980D",1)</f>
        <v>=DISPIMG("ID_96E094CE19C54591B5AB74BD6BBC980D",1)</v>
      </c>
    </row>
    <row r="30" ht="155.2" spans="1:5">
      <c r="A30" s="21"/>
      <c r="B30" s="22" t="s">
        <v>176</v>
      </c>
      <c r="C30" s="17">
        <v>2</v>
      </c>
      <c r="D30" s="17" t="s">
        <v>21</v>
      </c>
      <c r="E30" s="17" t="str">
        <f>_xlfn.DISPIMG("ID_977A6F3834AA4F0797074832FE0DBB1C",1)</f>
        <v>=DISPIMG("ID_977A6F3834AA4F0797074832FE0DBB1C",1)</v>
      </c>
    </row>
    <row r="31" ht="181.85" spans="1:5">
      <c r="A31" s="21"/>
      <c r="B31" s="18" t="s">
        <v>177</v>
      </c>
      <c r="C31" s="17">
        <v>1</v>
      </c>
      <c r="D31" s="17" t="s">
        <v>21</v>
      </c>
      <c r="E31" s="17" t="str">
        <f>_xlfn.DISPIMG("ID_22362DF3091E4D0CBDF2A0E1093D992B",1)</f>
        <v>=DISPIMG("ID_22362DF3091E4D0CBDF2A0E1093D992B",1)</v>
      </c>
    </row>
    <row r="32" ht="144.3" spans="1:5">
      <c r="A32" s="21"/>
      <c r="B32" s="18" t="s">
        <v>178</v>
      </c>
      <c r="C32" s="17">
        <v>1</v>
      </c>
      <c r="D32" s="17" t="s">
        <v>21</v>
      </c>
      <c r="E32" s="17" t="str">
        <f>_xlfn.DISPIMG("ID_39425AD4EB3E450196A59C765C165A0D",1)</f>
        <v>=DISPIMG("ID_39425AD4EB3E450196A59C765C165A0D",1)</v>
      </c>
    </row>
    <row r="33" ht="169.8" spans="1:5">
      <c r="A33" s="23" t="s">
        <v>80</v>
      </c>
      <c r="B33" s="24" t="s">
        <v>179</v>
      </c>
      <c r="C33" s="3">
        <v>1</v>
      </c>
      <c r="D33" s="3" t="s">
        <v>9</v>
      </c>
      <c r="E33" s="3" t="str">
        <f>_xlfn.DISPIMG("ID_608C9B6CBD054C4E94B4173895B8B094",1)</f>
        <v>=DISPIMG("ID_608C9B6CBD054C4E94B4173895B8B094",1)</v>
      </c>
    </row>
    <row r="34" ht="156.55" spans="1:5">
      <c r="A34" s="23"/>
      <c r="B34" s="24" t="s">
        <v>180</v>
      </c>
      <c r="C34" s="3">
        <v>3</v>
      </c>
      <c r="D34" s="3" t="s">
        <v>9</v>
      </c>
      <c r="E34" s="3" t="str">
        <f>_xlfn.DISPIMG("ID_3E9FA728E1404BB492D1148D98570145",1)</f>
        <v>=DISPIMG("ID_3E9FA728E1404BB492D1148D98570145",1)</v>
      </c>
    </row>
    <row r="35" ht="165.45" spans="1:5">
      <c r="A35" s="23"/>
      <c r="B35" s="24" t="s">
        <v>181</v>
      </c>
      <c r="C35" s="3">
        <v>1</v>
      </c>
      <c r="D35" s="3" t="s">
        <v>9</v>
      </c>
      <c r="E35" s="3" t="str">
        <f>_xlfn.DISPIMG("ID_FB8CB76FE5C94CB084899262DE1BA988",1)</f>
        <v>=DISPIMG("ID_FB8CB76FE5C94CB084899262DE1BA988",1)</v>
      </c>
    </row>
    <row r="36" ht="165.9" spans="1:5">
      <c r="A36" s="23"/>
      <c r="B36" s="24" t="s">
        <v>182</v>
      </c>
      <c r="C36" s="3">
        <v>1</v>
      </c>
      <c r="D36" s="3" t="s">
        <v>9</v>
      </c>
      <c r="E36" s="3" t="str">
        <f>_xlfn.DISPIMG("ID_7FAD69371F904BC0982FCFA4FF5DE6AF",1)</f>
        <v>=DISPIMG("ID_7FAD69371F904BC0982FCFA4FF5DE6AF",1)</v>
      </c>
    </row>
    <row r="37" ht="129" spans="1:5">
      <c r="A37" s="23"/>
      <c r="B37" s="24" t="s">
        <v>183</v>
      </c>
      <c r="C37" s="3">
        <v>2</v>
      </c>
      <c r="D37" s="3" t="s">
        <v>21</v>
      </c>
      <c r="E37" s="3" t="str">
        <f>_xlfn.DISPIMG("ID_D7F8DD23344D4F338C8DBE4AD5BDB963",1)</f>
        <v>=DISPIMG("ID_D7F8DD23344D4F338C8DBE4AD5BDB963",1)</v>
      </c>
    </row>
    <row r="38" ht="141.35" spans="1:5">
      <c r="A38" s="23"/>
      <c r="B38" s="24" t="s">
        <v>184</v>
      </c>
      <c r="C38" s="3">
        <v>1</v>
      </c>
      <c r="D38" s="3" t="s">
        <v>21</v>
      </c>
      <c r="E38" s="3" t="str">
        <f>_xlfn.DISPIMG("ID_3BC109D60CA342B2B151D0119D7854C5",1)</f>
        <v>=DISPIMG("ID_3BC109D60CA342B2B151D0119D7854C5",1)</v>
      </c>
    </row>
    <row r="39" ht="155.25" spans="1:5">
      <c r="A39" s="23"/>
      <c r="B39" s="24" t="s">
        <v>185</v>
      </c>
      <c r="C39" s="3">
        <v>2</v>
      </c>
      <c r="D39" s="3" t="s">
        <v>21</v>
      </c>
      <c r="E39" s="3" t="str">
        <f>_xlfn.DISPIMG("ID_57DC2756D79044B28611DD1B37F385D0",1)</f>
        <v>=DISPIMG("ID_57DC2756D79044B28611DD1B37F385D0",1)</v>
      </c>
    </row>
    <row r="40" ht="137.75" spans="1:5">
      <c r="A40" s="23"/>
      <c r="B40" s="24" t="s">
        <v>186</v>
      </c>
      <c r="C40" s="3">
        <v>1</v>
      </c>
      <c r="D40" s="3" t="s">
        <v>21</v>
      </c>
      <c r="E40" s="3" t="str">
        <f>_xlfn.DISPIMG("ID_47E5B1D35B604C339A157007B8B13ED0",1)</f>
        <v>=DISPIMG("ID_47E5B1D35B604C339A157007B8B13ED0",1)</v>
      </c>
    </row>
    <row r="41" ht="156.8" spans="1:5">
      <c r="A41" s="23"/>
      <c r="B41" s="24" t="s">
        <v>187</v>
      </c>
      <c r="C41" s="3">
        <v>1</v>
      </c>
      <c r="D41" s="3" t="s">
        <v>21</v>
      </c>
      <c r="E41" s="3" t="str">
        <f>_xlfn.DISPIMG("ID_A0F1378C127342E08231988E9B3F1B4F",1)</f>
        <v>=DISPIMG("ID_A0F1378C127342E08231988E9B3F1B4F",1)</v>
      </c>
    </row>
    <row r="42" ht="126" customHeight="1" spans="1:5">
      <c r="A42" s="4" t="s">
        <v>95</v>
      </c>
      <c r="B42" s="5" t="s">
        <v>188</v>
      </c>
      <c r="C42" s="6">
        <v>2</v>
      </c>
      <c r="D42" s="3" t="s">
        <v>9</v>
      </c>
      <c r="E42" s="3" t="str">
        <f>_xlfn.DISPIMG("ID_18B21ECD0E654A1F8E7A9177ABE5A6E0",1)</f>
        <v>=DISPIMG("ID_18B21ECD0E654A1F8E7A9177ABE5A6E0",1)</v>
      </c>
    </row>
    <row r="43" ht="106" customHeight="1" spans="1:5">
      <c r="A43" s="4"/>
      <c r="B43" s="8" t="s">
        <v>189</v>
      </c>
      <c r="C43" s="6">
        <v>1</v>
      </c>
      <c r="D43" s="3" t="s">
        <v>9</v>
      </c>
      <c r="E43" s="3" t="str">
        <f>_xlfn.DISPIMG("ID_884A64D9D15341168C49CAB424D48E9C",1)</f>
        <v>=DISPIMG("ID_884A64D9D15341168C49CAB424D48E9C",1)</v>
      </c>
    </row>
    <row r="44" ht="99" customHeight="1" spans="1:5">
      <c r="A44" s="4"/>
      <c r="B44" s="8" t="s">
        <v>190</v>
      </c>
      <c r="C44" s="8">
        <v>1</v>
      </c>
      <c r="D44" s="3" t="s">
        <v>9</v>
      </c>
      <c r="E44" s="9" t="str">
        <f>_xlfn.DISPIMG("ID_134FA9B2F3FC44F897DD828EABD277F9",1)</f>
        <v>=DISPIMG("ID_134FA9B2F3FC44F897DD828EABD277F9",1)</v>
      </c>
    </row>
    <row r="45" ht="100" customHeight="1" spans="1:5">
      <c r="A45" s="4"/>
      <c r="B45" s="8" t="s">
        <v>191</v>
      </c>
      <c r="C45" s="8">
        <v>1</v>
      </c>
      <c r="D45" s="3" t="s">
        <v>9</v>
      </c>
      <c r="E45" s="9" t="str">
        <f>_xlfn.DISPIMG("ID_053282269DF746CD9F8E2F2013CF5BCF",1)</f>
        <v>=DISPIMG("ID_053282269DF746CD9F8E2F2013CF5BCF",1)</v>
      </c>
    </row>
    <row r="46" ht="71" customHeight="1" spans="1:5">
      <c r="A46" s="25" t="s">
        <v>103</v>
      </c>
      <c r="B46" s="8" t="s">
        <v>192</v>
      </c>
      <c r="C46" s="8">
        <v>1</v>
      </c>
      <c r="D46" s="3" t="s">
        <v>9</v>
      </c>
      <c r="E46" s="9" t="str">
        <f>_xlfn.DISPIMG("ID_ADB7ED8BA0874BB288CF167A7DFA373F",1)</f>
        <v>=DISPIMG("ID_ADB7ED8BA0874BB288CF167A7DFA373F",1)</v>
      </c>
    </row>
    <row r="47" ht="81" customHeight="1" spans="1:5">
      <c r="A47" s="26"/>
      <c r="B47" s="9" t="s">
        <v>193</v>
      </c>
      <c r="C47" s="8">
        <v>1</v>
      </c>
      <c r="D47" s="3" t="s">
        <v>9</v>
      </c>
      <c r="E47" s="9" t="str">
        <f>_xlfn.DISPIMG("ID_DCF02801EDA245BCA5049CCD45617B2E",1)</f>
        <v>=DISPIMG("ID_DCF02801EDA245BCA5049CCD45617B2E",1)</v>
      </c>
    </row>
    <row r="48" ht="99" customHeight="1" spans="1:5">
      <c r="A48" s="26"/>
      <c r="B48" s="9" t="s">
        <v>194</v>
      </c>
      <c r="C48" s="8">
        <v>1</v>
      </c>
      <c r="D48" s="3" t="s">
        <v>21</v>
      </c>
      <c r="E48" s="9" t="str">
        <f>_xlfn.DISPIMG("ID_5B7F9F0608E84A1C9AD4CD10526C7B4E",1)</f>
        <v>=DISPIMG("ID_5B7F9F0608E84A1C9AD4CD10526C7B4E",1)</v>
      </c>
    </row>
    <row r="49" ht="77" customHeight="1" spans="1:5">
      <c r="A49" s="26"/>
      <c r="B49" s="9" t="s">
        <v>195</v>
      </c>
      <c r="C49" s="8">
        <v>1</v>
      </c>
      <c r="D49" s="9" t="s">
        <v>21</v>
      </c>
      <c r="E49" s="9" t="str">
        <f>_xlfn.DISPIMG("ID_516A41907C93460B91C4781024502BB5",1)</f>
        <v>=DISPIMG("ID_516A41907C93460B91C4781024502BB5",1)</v>
      </c>
    </row>
    <row r="50" ht="82" customHeight="1" spans="1:5">
      <c r="A50" s="26"/>
      <c r="B50" s="9" t="s">
        <v>196</v>
      </c>
      <c r="C50" s="8">
        <v>1</v>
      </c>
      <c r="D50" s="9" t="s">
        <v>21</v>
      </c>
      <c r="E50" s="9" t="str">
        <f>_xlfn.DISPIMG("ID_BAE497CDB265485FBCD270C229E2D0F6",1)</f>
        <v>=DISPIMG("ID_BAE497CDB265485FBCD270C229E2D0F6",1)</v>
      </c>
    </row>
    <row r="51" ht="76" customHeight="1" spans="1:5">
      <c r="A51" s="26"/>
      <c r="B51" s="9" t="s">
        <v>197</v>
      </c>
      <c r="C51" s="10">
        <v>2</v>
      </c>
      <c r="D51" s="9" t="s">
        <v>21</v>
      </c>
      <c r="E51" s="9" t="str">
        <f>_xlfn.DISPIMG("ID_B2AC3313DE5447B7BA482FF4AC47520A",1)</f>
        <v>=DISPIMG("ID_B2AC3313DE5447B7BA482FF4AC47520A",1)</v>
      </c>
    </row>
    <row r="52" ht="77" customHeight="1" spans="1:5">
      <c r="A52" s="26"/>
      <c r="B52" s="9" t="s">
        <v>198</v>
      </c>
      <c r="C52" s="10">
        <v>2</v>
      </c>
      <c r="D52" s="9" t="s">
        <v>21</v>
      </c>
      <c r="E52" s="9" t="str">
        <f>_xlfn.DISPIMG("ID_DFD5C47C4CBC48D89D1B7DDCC9CD9E4A",1)</f>
        <v>=DISPIMG("ID_DFD5C47C4CBC48D89D1B7DDCC9CD9E4A",1)</v>
      </c>
    </row>
    <row r="53" ht="59" customHeight="1" spans="1:5">
      <c r="A53" s="26"/>
      <c r="B53" s="9" t="s">
        <v>199</v>
      </c>
      <c r="C53" s="8">
        <v>1</v>
      </c>
      <c r="D53" s="9" t="s">
        <v>21</v>
      </c>
      <c r="E53" s="9" t="str">
        <f>_xlfn.DISPIMG("ID_18628920EF814EEAB26740837C78163F",1)</f>
        <v>=DISPIMG("ID_18628920EF814EEAB26740837C78163F",1)</v>
      </c>
    </row>
    <row r="54" ht="83" customHeight="1" spans="1:5">
      <c r="A54" s="26"/>
      <c r="B54" s="9" t="s">
        <v>200</v>
      </c>
      <c r="C54" s="8">
        <v>1</v>
      </c>
      <c r="D54" s="9" t="s">
        <v>21</v>
      </c>
      <c r="E54" s="9" t="str">
        <f>_xlfn.DISPIMG("ID_B7F2AF3DBB5B4F3B8BDAAB90BE38B585",1)</f>
        <v>=DISPIMG("ID_B7F2AF3DBB5B4F3B8BDAAB90BE38B585",1)</v>
      </c>
    </row>
    <row r="55" ht="69" customHeight="1" spans="1:5">
      <c r="A55" s="25" t="s">
        <v>120</v>
      </c>
      <c r="B55" s="24" t="s">
        <v>201</v>
      </c>
      <c r="C55" s="8">
        <v>1</v>
      </c>
      <c r="D55" s="9" t="s">
        <v>21</v>
      </c>
      <c r="E55" s="9" t="str">
        <f>_xlfn.DISPIMG("ID_6806D0C4843C4F34A630DFF923DB39EE",1)</f>
        <v>=DISPIMG("ID_6806D0C4843C4F34A630DFF923DB39EE",1)</v>
      </c>
    </row>
    <row r="56" ht="81" customHeight="1" spans="1:5">
      <c r="A56" s="26"/>
      <c r="B56" s="24" t="s">
        <v>202</v>
      </c>
      <c r="C56" s="8">
        <v>1</v>
      </c>
      <c r="D56" s="9" t="s">
        <v>21</v>
      </c>
      <c r="E56" s="9" t="str">
        <f>_xlfn.DISPIMG("ID_ED7F38930EF34126A25064B1696FEB95",1)</f>
        <v>=DISPIMG("ID_ED7F38930EF34126A25064B1696FEB95",1)</v>
      </c>
    </row>
    <row r="57" ht="75" customHeight="1" spans="1:5">
      <c r="A57" s="26"/>
      <c r="B57" s="24" t="s">
        <v>203</v>
      </c>
      <c r="C57" s="10">
        <v>2</v>
      </c>
      <c r="D57" s="9" t="s">
        <v>21</v>
      </c>
      <c r="E57" s="9" t="str">
        <f>_xlfn.DISPIMG("ID_86C1798DAC224386A26EBEF8462370CD",1)</f>
        <v>=DISPIMG("ID_86C1798DAC224386A26EBEF8462370CD",1)</v>
      </c>
    </row>
    <row r="58" ht="91" customHeight="1" spans="1:5">
      <c r="A58" s="26"/>
      <c r="B58" s="24" t="s">
        <v>204</v>
      </c>
      <c r="C58" s="8">
        <v>1</v>
      </c>
      <c r="D58" s="9" t="s">
        <v>21</v>
      </c>
      <c r="E58" s="9" t="str">
        <f>_xlfn.DISPIMG("ID_DAE35CAB03704CECB9A32361C4E116F4",1)</f>
        <v>=DISPIMG("ID_DAE35CAB03704CECB9A32361C4E116F4",1)</v>
      </c>
    </row>
    <row r="59" ht="102" customHeight="1" spans="1:5">
      <c r="A59" s="25" t="s">
        <v>129</v>
      </c>
      <c r="B59" s="24" t="s">
        <v>205</v>
      </c>
      <c r="C59" s="8">
        <v>1</v>
      </c>
      <c r="D59" s="3" t="s">
        <v>9</v>
      </c>
      <c r="E59" s="9" t="str">
        <f>_xlfn.DISPIMG("ID_D6AFB391742E4FEB887C2DD73FC772B9",1)</f>
        <v>=DISPIMG("ID_D6AFB391742E4FEB887C2DD73FC772B9",1)</v>
      </c>
    </row>
    <row r="60" ht="84" customHeight="1" spans="1:5">
      <c r="A60" s="26"/>
      <c r="B60" s="24" t="s">
        <v>206</v>
      </c>
      <c r="C60" s="8">
        <v>1</v>
      </c>
      <c r="D60" s="3" t="s">
        <v>9</v>
      </c>
      <c r="E60" s="9" t="str">
        <f>_xlfn.DISPIMG("ID_979110BB72E4452A8356CD092B8BD724",1)</f>
        <v>=DISPIMG("ID_979110BB72E4452A8356CD092B8BD724",1)</v>
      </c>
    </row>
    <row r="61" ht="95" customHeight="1" spans="1:5">
      <c r="A61" s="26"/>
      <c r="B61" s="24" t="s">
        <v>207</v>
      </c>
      <c r="C61" s="8">
        <v>1</v>
      </c>
      <c r="D61" s="3" t="s">
        <v>9</v>
      </c>
      <c r="E61" s="9" t="str">
        <f>_xlfn.DISPIMG("ID_0716996C5CBA4C1392F5678D273FB7AB",1)</f>
        <v>=DISPIMG("ID_0716996C5CBA4C1392F5678D273FB7AB",1)</v>
      </c>
    </row>
    <row r="62" ht="91" customHeight="1" spans="1:5">
      <c r="A62" s="26"/>
      <c r="B62" s="24" t="s">
        <v>208</v>
      </c>
      <c r="C62" s="8">
        <v>2</v>
      </c>
      <c r="D62" s="3" t="s">
        <v>9</v>
      </c>
      <c r="E62" s="9" t="str">
        <f>_xlfn.DISPIMG("ID_9D167AEA6C5E4E6B95CC49879065C64D",1)</f>
        <v>=DISPIMG("ID_9D167AEA6C5E4E6B95CC49879065C64D",1)</v>
      </c>
    </row>
    <row r="63" ht="80" customHeight="1" spans="1:5">
      <c r="A63" s="26"/>
      <c r="B63" s="24" t="s">
        <v>209</v>
      </c>
      <c r="C63" s="8">
        <v>1</v>
      </c>
      <c r="D63" s="9" t="s">
        <v>21</v>
      </c>
      <c r="E63" s="9" t="str">
        <f>_xlfn.DISPIMG("ID_C1573C8224564FF687B75B87D9A319EE",1)</f>
        <v>=DISPIMG("ID_C1573C8224564FF687B75B87D9A319EE",1)</v>
      </c>
    </row>
    <row r="64" ht="75" customHeight="1" spans="1:5">
      <c r="A64" s="26"/>
      <c r="B64" s="24" t="s">
        <v>210</v>
      </c>
      <c r="C64" s="8">
        <v>1</v>
      </c>
      <c r="D64" s="9" t="s">
        <v>21</v>
      </c>
      <c r="E64" s="9" t="str">
        <f>_xlfn.DISPIMG("ID_FDED98DA0B154BD08EC3C488729A77B7",1)</f>
        <v>=DISPIMG("ID_FDED98DA0B154BD08EC3C488729A77B7",1)</v>
      </c>
    </row>
    <row r="65" ht="91" customHeight="1" spans="1:5">
      <c r="A65" s="26"/>
      <c r="B65" s="24" t="s">
        <v>211</v>
      </c>
      <c r="C65" s="8">
        <v>3</v>
      </c>
      <c r="D65" s="9" t="s">
        <v>21</v>
      </c>
      <c r="E65" s="9" t="str">
        <f>_xlfn.DISPIMG("ID_C2E262D0A8D646EFB098357D2A9BA541",1)</f>
        <v>=DISPIMG("ID_C2E262D0A8D646EFB098357D2A9BA541",1)</v>
      </c>
    </row>
    <row r="66" ht="85" customHeight="1" spans="1:5">
      <c r="A66" s="26"/>
      <c r="B66" s="24" t="s">
        <v>212</v>
      </c>
      <c r="C66" s="8">
        <v>2</v>
      </c>
      <c r="D66" s="9" t="s">
        <v>21</v>
      </c>
      <c r="E66" s="9" t="str">
        <f>_xlfn.DISPIMG("ID_C7BCB328988645BE83D88665883E7047",1)</f>
        <v>=DISPIMG("ID_C7BCB328988645BE83D88665883E7047",1)</v>
      </c>
    </row>
    <row r="67" ht="84" customHeight="1" spans="1:5">
      <c r="A67" s="26"/>
      <c r="B67" s="24" t="s">
        <v>213</v>
      </c>
      <c r="C67" s="8">
        <v>1</v>
      </c>
      <c r="D67" s="9" t="s">
        <v>21</v>
      </c>
      <c r="E67" s="9" t="str">
        <f>_xlfn.DISPIMG("ID_8B1E11080F63484CAA375C19F117339A",1)</f>
        <v>=DISPIMG("ID_8B1E11080F63484CAA375C19F117339A",1)</v>
      </c>
    </row>
    <row r="68" ht="93" customHeight="1" spans="1:5">
      <c r="A68" s="26"/>
      <c r="B68" s="24" t="s">
        <v>214</v>
      </c>
      <c r="C68" s="8">
        <v>3</v>
      </c>
      <c r="D68" s="3" t="s">
        <v>9</v>
      </c>
      <c r="E68" s="9" t="str">
        <f>_xlfn.DISPIMG("ID_6EC0351291414E23AC0C1CB09DF314AB",1)</f>
        <v>=DISPIMG("ID_6EC0351291414E23AC0C1CB09DF314AB",1)</v>
      </c>
    </row>
  </sheetData>
  <mergeCells count="12">
    <mergeCell ref="A2:A3"/>
    <mergeCell ref="A4:A15"/>
    <mergeCell ref="A16:A17"/>
    <mergeCell ref="A18:A20"/>
    <mergeCell ref="A21:A24"/>
    <mergeCell ref="A25:A27"/>
    <mergeCell ref="A28:A32"/>
    <mergeCell ref="A33:A41"/>
    <mergeCell ref="A42:A45"/>
    <mergeCell ref="A46:A54"/>
    <mergeCell ref="A55:A58"/>
    <mergeCell ref="A59:A68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岗位表</vt:lpstr>
      <vt:lpstr>职位信息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刘吹吹</cp:lastModifiedBy>
  <dcterms:created xsi:type="dcterms:W3CDTF">2021-01-26T09:51:00Z</dcterms:created>
  <dcterms:modified xsi:type="dcterms:W3CDTF">2021-01-26T10:52:52Z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