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<sst xmlns="http://schemas.openxmlformats.org/spreadsheetml/2006/main" count="1918" uniqueCount="830">
  <si>
    <t>定安县2020年公开招聘卫生专业技术人员资格初审人员名单</t>
  </si>
  <si>
    <t>序号</t>
  </si>
  <si>
    <t>姓名</t>
  </si>
  <si>
    <t>性别</t>
  </si>
  <si>
    <t>身份证号码</t>
  </si>
  <si>
    <t>资格初审结果</t>
  </si>
  <si>
    <t>460028****7223</t>
  </si>
  <si>
    <t>合格</t>
  </si>
  <si>
    <t>460025****3322</t>
  </si>
  <si>
    <t>460025****3011</t>
  </si>
  <si>
    <t>441581****2129</t>
  </si>
  <si>
    <t>460025****3621</t>
  </si>
  <si>
    <t>460106****4420</t>
  </si>
  <si>
    <t>460026****4827</t>
  </si>
  <si>
    <t>460025****3622</t>
  </si>
  <si>
    <t>460102****0629</t>
  </si>
  <si>
    <t>469021****3364</t>
  </si>
  <si>
    <t>460025****1244</t>
  </si>
  <si>
    <t>460004****421X</t>
  </si>
  <si>
    <t>469021****0025</t>
  </si>
  <si>
    <t>460006****6222</t>
  </si>
  <si>
    <t>460025****3328</t>
  </si>
  <si>
    <t>460003****6624</t>
  </si>
  <si>
    <t>460025****0625</t>
  </si>
  <si>
    <t>460030****212X</t>
  </si>
  <si>
    <t>469024****0420</t>
  </si>
  <si>
    <t>460026****2429</t>
  </si>
  <si>
    <t>460025****3345</t>
  </si>
  <si>
    <t>460003****2840</t>
  </si>
  <si>
    <t>460002****4648</t>
  </si>
  <si>
    <t>460027****306X</t>
  </si>
  <si>
    <t>460025****4221</t>
  </si>
  <si>
    <t>460025****0323</t>
  </si>
  <si>
    <t>460033****3245</t>
  </si>
  <si>
    <t>460026****1286</t>
  </si>
  <si>
    <t>460025****0624</t>
  </si>
  <si>
    <t>460026****3642</t>
  </si>
  <si>
    <t>460025****3029</t>
  </si>
  <si>
    <t>460025****332X</t>
  </si>
  <si>
    <t>460026****1824</t>
  </si>
  <si>
    <t>460025****1513</t>
  </si>
  <si>
    <t>460002****3246</t>
  </si>
  <si>
    <t>460005****2123</t>
  </si>
  <si>
    <t>469021****3028</t>
  </si>
  <si>
    <t>460003****3888</t>
  </si>
  <si>
    <t>460027****8224</t>
  </si>
  <si>
    <t>460033****598X</t>
  </si>
  <si>
    <t>460034****1849</t>
  </si>
  <si>
    <t>460025****0627</t>
  </si>
  <si>
    <t>460022****1521</t>
  </si>
  <si>
    <t>460004****6423</t>
  </si>
  <si>
    <t>460002****4626</t>
  </si>
  <si>
    <t>460004****0884</t>
  </si>
  <si>
    <t>460025****4826</t>
  </si>
  <si>
    <t>460002****4919</t>
  </si>
  <si>
    <t>460033****3902</t>
  </si>
  <si>
    <t>460004****2223</t>
  </si>
  <si>
    <t>460025****2424</t>
  </si>
  <si>
    <t>460030****034X</t>
  </si>
  <si>
    <t>460004****5226</t>
  </si>
  <si>
    <t>460025****1217</t>
  </si>
  <si>
    <t>469002****3220</t>
  </si>
  <si>
    <t>460026****092X</t>
  </si>
  <si>
    <t>460022****4527</t>
  </si>
  <si>
    <t>460007****7227</t>
  </si>
  <si>
    <t>460025****2460</t>
  </si>
  <si>
    <t>460003****762X</t>
  </si>
  <si>
    <t>460033****6588</t>
  </si>
  <si>
    <t>460028****2446</t>
  </si>
  <si>
    <t>460025****3361</t>
  </si>
  <si>
    <t>460025****0015</t>
  </si>
  <si>
    <t>460004****5246</t>
  </si>
  <si>
    <t>460026****5121</t>
  </si>
  <si>
    <t>460025****0926</t>
  </si>
  <si>
    <t>460034****0443</t>
  </si>
  <si>
    <t>460004****5228</t>
  </si>
  <si>
    <t>460004****5241</t>
  </si>
  <si>
    <t>460027****3722</t>
  </si>
  <si>
    <t>460107****302X</t>
  </si>
  <si>
    <t>460022****1025</t>
  </si>
  <si>
    <t>460025****001X</t>
  </si>
  <si>
    <t>460002****4926</t>
  </si>
  <si>
    <t>460034****0420</t>
  </si>
  <si>
    <t>469003****5949</t>
  </si>
  <si>
    <t>460102****0947</t>
  </si>
  <si>
    <t>460034****0023</t>
  </si>
  <si>
    <t>460034****3023</t>
  </si>
  <si>
    <t>460036****0425</t>
  </si>
  <si>
    <t>460004****5070</t>
  </si>
  <si>
    <t>460025****2122</t>
  </si>
  <si>
    <t>460027****3424</t>
  </si>
  <si>
    <t>460025****0626</t>
  </si>
  <si>
    <t>460025****1227</t>
  </si>
  <si>
    <t>460106****4127</t>
  </si>
  <si>
    <t>460025****0946</t>
  </si>
  <si>
    <t>460025****0328</t>
  </si>
  <si>
    <t>460026****0326</t>
  </si>
  <si>
    <t>460025****3920</t>
  </si>
  <si>
    <t>460103****3622</t>
  </si>
  <si>
    <t>420922****606X</t>
  </si>
  <si>
    <t>460006****2321</t>
  </si>
  <si>
    <t>469003****6449</t>
  </si>
  <si>
    <t>460025****4245</t>
  </si>
  <si>
    <t>460026****1228</t>
  </si>
  <si>
    <t>460003****3269</t>
  </si>
  <si>
    <t>460028****6041</t>
  </si>
  <si>
    <t>460004****0229</t>
  </si>
  <si>
    <t>460031****7337</t>
  </si>
  <si>
    <t>460030****1827</t>
  </si>
  <si>
    <t>469021****4222</t>
  </si>
  <si>
    <t>460033****508X</t>
  </si>
  <si>
    <t>460033****452X</t>
  </si>
  <si>
    <t>469007****734X</t>
  </si>
  <si>
    <t>460025****3624</t>
  </si>
  <si>
    <t>460004****502X</t>
  </si>
  <si>
    <t>460036****522X</t>
  </si>
  <si>
    <t>460034****3020</t>
  </si>
  <si>
    <t>460025****0929</t>
  </si>
  <si>
    <t>460025****0348</t>
  </si>
  <si>
    <t>460003****704X</t>
  </si>
  <si>
    <t>460003****2427</t>
  </si>
  <si>
    <t>460025****0020</t>
  </si>
  <si>
    <t>469022****0322</t>
  </si>
  <si>
    <t>460004****2644</t>
  </si>
  <si>
    <t>142723****4613</t>
  </si>
  <si>
    <t>460028****6826</t>
  </si>
  <si>
    <t>460025****0629</t>
  </si>
  <si>
    <t>460025****3019</t>
  </si>
  <si>
    <t>460006****162X</t>
  </si>
  <si>
    <t>460104****1245</t>
  </si>
  <si>
    <t>460033****4785</t>
  </si>
  <si>
    <t>430424****6846</t>
  </si>
  <si>
    <t>460033****0877</t>
  </si>
  <si>
    <t>460002****4628</t>
  </si>
  <si>
    <t>460033****5486</t>
  </si>
  <si>
    <t>460025****3626</t>
  </si>
  <si>
    <t>469021****0026</t>
  </si>
  <si>
    <t>460025****3329</t>
  </si>
  <si>
    <t>460025****1225</t>
  </si>
  <si>
    <t>469003****5013</t>
  </si>
  <si>
    <t>460034****3329</t>
  </si>
  <si>
    <t>460026****0028</t>
  </si>
  <si>
    <t>469021****3029</t>
  </si>
  <si>
    <t>460025****3014</t>
  </si>
  <si>
    <t>460033****6589</t>
  </si>
  <si>
    <t>460025****0024</t>
  </si>
  <si>
    <t>460027****3420</t>
  </si>
  <si>
    <t>460028****682X</t>
  </si>
  <si>
    <t>460007****7225</t>
  </si>
  <si>
    <t>460003****3122</t>
  </si>
  <si>
    <t>460025****1226</t>
  </si>
  <si>
    <t>460004****002X</t>
  </si>
  <si>
    <t>460005****1021</t>
  </si>
  <si>
    <t>460025****3022</t>
  </si>
  <si>
    <t>460003****2489</t>
  </si>
  <si>
    <t>460027****4126</t>
  </si>
  <si>
    <t>460025****2121</t>
  </si>
  <si>
    <t>460025****1240</t>
  </si>
  <si>
    <t>460026****242X</t>
  </si>
  <si>
    <t>150430****0206</t>
  </si>
  <si>
    <t>460025****2722</t>
  </si>
  <si>
    <t>460003****3045</t>
  </si>
  <si>
    <t>460027****7924</t>
  </si>
  <si>
    <t>460031****5248</t>
  </si>
  <si>
    <t>469021****3324</t>
  </si>
  <si>
    <t>460005****0026</t>
  </si>
  <si>
    <t>460025****3040</t>
  </si>
  <si>
    <t>460025****1529</t>
  </si>
  <si>
    <t>460025****1223</t>
  </si>
  <si>
    <t>460003****3426</t>
  </si>
  <si>
    <t>460025****0013</t>
  </si>
  <si>
    <t>460025****0044</t>
  </si>
  <si>
    <t>460028****6820</t>
  </si>
  <si>
    <t>460022****1247</t>
  </si>
  <si>
    <t>460025****2726</t>
  </si>
  <si>
    <t>460103****3023</t>
  </si>
  <si>
    <t>460033****3264</t>
  </si>
  <si>
    <t>460003****2626</t>
  </si>
  <si>
    <t>460003****2467</t>
  </si>
  <si>
    <t>460027****3732</t>
  </si>
  <si>
    <t>460001****0760</t>
  </si>
  <si>
    <t>460025****2141</t>
  </si>
  <si>
    <t>460031****5229</t>
  </si>
  <si>
    <t>460003****3028</t>
  </si>
  <si>
    <t>460026****3024</t>
  </si>
  <si>
    <t>460025****242X</t>
  </si>
  <si>
    <t>460026****2126</t>
  </si>
  <si>
    <t>460034****3920</t>
  </si>
  <si>
    <t>460022****4528</t>
  </si>
  <si>
    <t>460003****7429</t>
  </si>
  <si>
    <t>460001****0763</t>
  </si>
  <si>
    <t>460003****2423</t>
  </si>
  <si>
    <t>460027****2625</t>
  </si>
  <si>
    <t>469021****3347</t>
  </si>
  <si>
    <t>460103****3321</t>
  </si>
  <si>
    <t>460025****1229</t>
  </si>
  <si>
    <t>460028****0026</t>
  </si>
  <si>
    <t>460025****2165</t>
  </si>
  <si>
    <t>460300****0329</t>
  </si>
  <si>
    <t>460025****0623</t>
  </si>
  <si>
    <t>460004****1421</t>
  </si>
  <si>
    <t>460026****0925</t>
  </si>
  <si>
    <t>460004****4824</t>
  </si>
  <si>
    <t>460001****1320</t>
  </si>
  <si>
    <t>460003****2649</t>
  </si>
  <si>
    <t>460025****0022</t>
  </si>
  <si>
    <t>469023****001X</t>
  </si>
  <si>
    <t>460004****5220</t>
  </si>
  <si>
    <t>460033****4507</t>
  </si>
  <si>
    <t>460031****4823</t>
  </si>
  <si>
    <t>460025****0927</t>
  </si>
  <si>
    <t>460025****0045</t>
  </si>
  <si>
    <t>460004****4046</t>
  </si>
  <si>
    <t>460025****2444</t>
  </si>
  <si>
    <t>460025****2748</t>
  </si>
  <si>
    <t>460026****3066</t>
  </si>
  <si>
    <t>460025****0021</t>
  </si>
  <si>
    <t>460006****2943</t>
  </si>
  <si>
    <t>460005****2111</t>
  </si>
  <si>
    <t>460005****4125</t>
  </si>
  <si>
    <t>460034****5523</t>
  </si>
  <si>
    <t>460103****2746</t>
  </si>
  <si>
    <t>460033****3883</t>
  </si>
  <si>
    <t>460025****0324</t>
  </si>
  <si>
    <t>469023****064X</t>
  </si>
  <si>
    <t>460033****6599</t>
  </si>
  <si>
    <t>460028****3246</t>
  </si>
  <si>
    <t>460026****3325</t>
  </si>
  <si>
    <t>460025****1829</t>
  </si>
  <si>
    <t>460027****4125</t>
  </si>
  <si>
    <t>460025****0327</t>
  </si>
  <si>
    <t>460025****2149</t>
  </si>
  <si>
    <t>460004****5283</t>
  </si>
  <si>
    <t>460026****5124</t>
  </si>
  <si>
    <t>460036****3517</t>
  </si>
  <si>
    <t>460004****1443</t>
  </si>
  <si>
    <t>460025****0329</t>
  </si>
  <si>
    <t>440111****2168</t>
  </si>
  <si>
    <t>460006****2720</t>
  </si>
  <si>
    <t>460025****0046</t>
  </si>
  <si>
    <t>460025****3323</t>
  </si>
  <si>
    <t>460025****1222</t>
  </si>
  <si>
    <t>460025****1524</t>
  </si>
  <si>
    <t>460025****0948</t>
  </si>
  <si>
    <t>460004****1422</t>
  </si>
  <si>
    <t>460034****3328</t>
  </si>
  <si>
    <t>469026****562X</t>
  </si>
  <si>
    <t>362421****0822</t>
  </si>
  <si>
    <t>460025****0342</t>
  </si>
  <si>
    <t>469021****2427</t>
  </si>
  <si>
    <t>469021****3342</t>
  </si>
  <si>
    <t>460025****2728</t>
  </si>
  <si>
    <t>469023****0643</t>
  </si>
  <si>
    <t>460027****4120</t>
  </si>
  <si>
    <t>460007****4986</t>
  </si>
  <si>
    <t>460028****0427</t>
  </si>
  <si>
    <t>460028****0443</t>
  </si>
  <si>
    <t>460025****334X</t>
  </si>
  <si>
    <t>460025****4223</t>
  </si>
  <si>
    <t>460025****2721</t>
  </si>
  <si>
    <t>460033****6581</t>
  </si>
  <si>
    <t>130281****0736</t>
  </si>
  <si>
    <t>460026****0923</t>
  </si>
  <si>
    <t>469021****1220</t>
  </si>
  <si>
    <t>460006****4040</t>
  </si>
  <si>
    <t>460027****762X</t>
  </si>
  <si>
    <t>460102****4224</t>
  </si>
  <si>
    <t>469022****2426</t>
  </si>
  <si>
    <t>460026****0327</t>
  </si>
  <si>
    <t>460003****2425</t>
  </si>
  <si>
    <t>469024****7222</t>
  </si>
  <si>
    <t>460028****6413</t>
  </si>
  <si>
    <t>469026****5217</t>
  </si>
  <si>
    <t>460025****4261</t>
  </si>
  <si>
    <t>460025****2422</t>
  </si>
  <si>
    <t>452724****2122</t>
  </si>
  <si>
    <t>460033****3880</t>
  </si>
  <si>
    <t>460034****1521</t>
  </si>
  <si>
    <t>460025****2128</t>
  </si>
  <si>
    <t>460004****3040</t>
  </si>
  <si>
    <t>460003****0622</t>
  </si>
  <si>
    <t>460006****4448</t>
  </si>
  <si>
    <t>460006****7243</t>
  </si>
  <si>
    <t>460003****001X</t>
  </si>
  <si>
    <t>460025****0325</t>
  </si>
  <si>
    <t>460104****0962</t>
  </si>
  <si>
    <t>460034****0928</t>
  </si>
  <si>
    <t>460027****2329</t>
  </si>
  <si>
    <t>460004****3627</t>
  </si>
  <si>
    <t>460029****2702</t>
  </si>
  <si>
    <t>230805****0029</t>
  </si>
  <si>
    <t>460003****0621</t>
  </si>
  <si>
    <t>460004****2025</t>
  </si>
  <si>
    <t>460027****3728</t>
  </si>
  <si>
    <t>460022****1924</t>
  </si>
  <si>
    <t>460102****3923</t>
  </si>
  <si>
    <t>469007****0026</t>
  </si>
  <si>
    <t>432503****6502</t>
  </si>
  <si>
    <t>460003****3461</t>
  </si>
  <si>
    <t>452226****6647</t>
  </si>
  <si>
    <t>460025****0027</t>
  </si>
  <si>
    <t>460003****5840</t>
  </si>
  <si>
    <t>460003****3021</t>
  </si>
  <si>
    <t>460026****0045</t>
  </si>
  <si>
    <t>460036****2429</t>
  </si>
  <si>
    <t>460022****0749</t>
  </si>
  <si>
    <t>460004****3429</t>
  </si>
  <si>
    <t>460004****2222</t>
  </si>
  <si>
    <t>460003****1620</t>
  </si>
  <si>
    <t>460026****3921</t>
  </si>
  <si>
    <t>460026****0944</t>
  </si>
  <si>
    <t>460031****6426</t>
  </si>
  <si>
    <t>460027****1742</t>
  </si>
  <si>
    <t>460033****7185</t>
  </si>
  <si>
    <t>460033****450X</t>
  </si>
  <si>
    <t>469024****0042</t>
  </si>
  <si>
    <t>460003****4424</t>
  </si>
  <si>
    <t>460003****6642</t>
  </si>
  <si>
    <t>460026****4821</t>
  </si>
  <si>
    <t>460025****0628</t>
  </si>
  <si>
    <t>460025****1522</t>
  </si>
  <si>
    <t>460025****3327</t>
  </si>
  <si>
    <t>460025****0344</t>
  </si>
  <si>
    <t>460006****1628</t>
  </si>
  <si>
    <t>460006****2724</t>
  </si>
  <si>
    <t>460027****0406</t>
  </si>
  <si>
    <t>469003****5020</t>
  </si>
  <si>
    <t>460003****2048</t>
  </si>
  <si>
    <t>460006****4442</t>
  </si>
  <si>
    <t>460026****002X</t>
  </si>
  <si>
    <t>460026****2721</t>
  </si>
  <si>
    <t>460025****3941</t>
  </si>
  <si>
    <t>460026****3928</t>
  </si>
  <si>
    <t>440882****1183</t>
  </si>
  <si>
    <t>412828****5120</t>
  </si>
  <si>
    <t>460025****032X</t>
  </si>
  <si>
    <t>460025****3386</t>
  </si>
  <si>
    <t>460106****3827</t>
  </si>
  <si>
    <t>460033****3226</t>
  </si>
  <si>
    <t>460025****1221</t>
  </si>
  <si>
    <t>460004****2226</t>
  </si>
  <si>
    <t>460025****1825</t>
  </si>
  <si>
    <t>460031****5664</t>
  </si>
  <si>
    <t>460025****1528</t>
  </si>
  <si>
    <t>460004****3449</t>
  </si>
  <si>
    <t>460026****0321</t>
  </si>
  <si>
    <t>210103****001X</t>
  </si>
  <si>
    <t>460006****8422</t>
  </si>
  <si>
    <t>411122****7529</t>
  </si>
  <si>
    <t>460025****2123</t>
  </si>
  <si>
    <t>460025****3924</t>
  </si>
  <si>
    <t>460003****6029</t>
  </si>
  <si>
    <t>460033****4802</t>
  </si>
  <si>
    <t>460200****2921</t>
  </si>
  <si>
    <t>460006****1620</t>
  </si>
  <si>
    <t>460025****122X</t>
  </si>
  <si>
    <t>460025****1527</t>
  </si>
  <si>
    <t>460028****0028</t>
  </si>
  <si>
    <t>460005****1041</t>
  </si>
  <si>
    <t>460104****1224</t>
  </si>
  <si>
    <t>231026****152X</t>
  </si>
  <si>
    <t>460026****2121</t>
  </si>
  <si>
    <t>460025****0647</t>
  </si>
  <si>
    <t>460003****2226</t>
  </si>
  <si>
    <t>460002****4922</t>
  </si>
  <si>
    <t>460025****4222</t>
  </si>
  <si>
    <t>452127****3349</t>
  </si>
  <si>
    <t>460006****5224</t>
  </si>
  <si>
    <t>460004****5149</t>
  </si>
  <si>
    <t>460004****0829</t>
  </si>
  <si>
    <t>460025****1820</t>
  </si>
  <si>
    <t>530381****2922</t>
  </si>
  <si>
    <t>460025****4224</t>
  </si>
  <si>
    <t>460004****5221</t>
  </si>
  <si>
    <t>460027****5662</t>
  </si>
  <si>
    <t>460027****1026</t>
  </si>
  <si>
    <t>460025****2717</t>
  </si>
  <si>
    <t>460025****0922</t>
  </si>
  <si>
    <t>469021****4223</t>
  </si>
  <si>
    <t>460033****0380</t>
  </si>
  <si>
    <t>469023****6628</t>
  </si>
  <si>
    <t>460025****4265</t>
  </si>
  <si>
    <t>460025****214X</t>
  </si>
  <si>
    <t>460034****5045</t>
  </si>
  <si>
    <t>460004****5210</t>
  </si>
  <si>
    <t>469003****9511</t>
  </si>
  <si>
    <t>460003****0027</t>
  </si>
  <si>
    <t>460031****6415</t>
  </si>
  <si>
    <t>460107****2622</t>
  </si>
  <si>
    <t>460026****3029</t>
  </si>
  <si>
    <t>460001****102X</t>
  </si>
  <si>
    <t>460001****0728</t>
  </si>
  <si>
    <t>460028****6849</t>
  </si>
  <si>
    <t>460025****2741</t>
  </si>
  <si>
    <t>460025****0649</t>
  </si>
  <si>
    <t>460004****3422</t>
  </si>
  <si>
    <t>460025****4229</t>
  </si>
  <si>
    <t>460025****3929</t>
  </si>
  <si>
    <t>460025****1246</t>
  </si>
  <si>
    <t>460025****1544</t>
  </si>
  <si>
    <t>460033****7784</t>
  </si>
  <si>
    <t>460025****092X</t>
  </si>
  <si>
    <t>460025****3023</t>
  </si>
  <si>
    <t>460028****4021</t>
  </si>
  <si>
    <t>460031****4887</t>
  </si>
  <si>
    <t>460033****3275</t>
  </si>
  <si>
    <t>460104****0025</t>
  </si>
  <si>
    <t>622727****0440</t>
  </si>
  <si>
    <t>460004****2027</t>
  </si>
  <si>
    <t>469003****6727</t>
  </si>
  <si>
    <t>460027****5923</t>
  </si>
  <si>
    <t>460027****0028</t>
  </si>
  <si>
    <t>460003****3261</t>
  </si>
  <si>
    <t>469024****4421</t>
  </si>
  <si>
    <t>460006****7527</t>
  </si>
  <si>
    <t>460025****3341</t>
  </si>
  <si>
    <t>460026****0620</t>
  </si>
  <si>
    <t>460103****3028</t>
  </si>
  <si>
    <t>460036****4820</t>
  </si>
  <si>
    <t>460103****1835</t>
  </si>
  <si>
    <t>460003****1824</t>
  </si>
  <si>
    <t>460004****526X</t>
  </si>
  <si>
    <t>460033****4509</t>
  </si>
  <si>
    <t>460025****0062</t>
  </si>
  <si>
    <t>460026****3034</t>
  </si>
  <si>
    <t>460033****4189</t>
  </si>
  <si>
    <t>460003****2043</t>
  </si>
  <si>
    <t>460200****0287</t>
  </si>
  <si>
    <t>460025****4525</t>
  </si>
  <si>
    <t>520112****0020</t>
  </si>
  <si>
    <t>460026****0622</t>
  </si>
  <si>
    <t>460006****4822</t>
  </si>
  <si>
    <t>460033****3884</t>
  </si>
  <si>
    <t>460025****0025</t>
  </si>
  <si>
    <t>460036****082X</t>
  </si>
  <si>
    <t>460003****2437</t>
  </si>
  <si>
    <t>460004****4220</t>
  </si>
  <si>
    <t>460022****1043</t>
  </si>
  <si>
    <t>460004****4828</t>
  </si>
  <si>
    <t>460027****3001</t>
  </si>
  <si>
    <t>460028****0066</t>
  </si>
  <si>
    <t>460104****0024</t>
  </si>
  <si>
    <t>460003****4210</t>
  </si>
  <si>
    <t>469023****3426</t>
  </si>
  <si>
    <t>460033****0033</t>
  </si>
  <si>
    <t>460004****5025</t>
  </si>
  <si>
    <t>460004****4021</t>
  </si>
  <si>
    <t>460003****1823</t>
  </si>
  <si>
    <t>460031****5245</t>
  </si>
  <si>
    <t>460033****2680</t>
  </si>
  <si>
    <t>460003****0826</t>
  </si>
  <si>
    <t>460027****6009</t>
  </si>
  <si>
    <t>460025****2180</t>
  </si>
  <si>
    <t>460003****2449</t>
  </si>
  <si>
    <t>460031****5320</t>
  </si>
  <si>
    <t>460002****4154</t>
  </si>
  <si>
    <t>460003****2042</t>
  </si>
  <si>
    <t>460003****4822</t>
  </si>
  <si>
    <t>460028****6829</t>
  </si>
  <si>
    <t>460004****5227</t>
  </si>
  <si>
    <t>460007****0422</t>
  </si>
  <si>
    <t>460001****1926</t>
  </si>
  <si>
    <t>460025****2144</t>
  </si>
  <si>
    <t>460031****5227</t>
  </si>
  <si>
    <t>460103****3641</t>
  </si>
  <si>
    <t>460025****0616</t>
  </si>
  <si>
    <t>460006****0961</t>
  </si>
  <si>
    <t>460025****422X</t>
  </si>
  <si>
    <t>460026****0325</t>
  </si>
  <si>
    <t>460027****2645</t>
  </si>
  <si>
    <t>460028****7220</t>
  </si>
  <si>
    <t>460025****0023</t>
  </si>
  <si>
    <t>460033****4881</t>
  </si>
  <si>
    <t>450881****2362</t>
  </si>
  <si>
    <t>460004****542X</t>
  </si>
  <si>
    <t>469024****2427</t>
  </si>
  <si>
    <t>460103****0020</t>
  </si>
  <si>
    <t>460022****1516</t>
  </si>
  <si>
    <t>460003****3041</t>
  </si>
  <si>
    <t>460003****3424</t>
  </si>
  <si>
    <t>232126****4425</t>
  </si>
  <si>
    <t>460027****8543</t>
  </si>
  <si>
    <t>460026****3621</t>
  </si>
  <si>
    <t>460001****0329</t>
  </si>
  <si>
    <t>460006****2728</t>
  </si>
  <si>
    <t>460003****7621</t>
  </si>
  <si>
    <t>460003****7424</t>
  </si>
  <si>
    <t>460004****5249</t>
  </si>
  <si>
    <t>460025****2426</t>
  </si>
  <si>
    <t>460003****7423</t>
  </si>
  <si>
    <t>460025****3064</t>
  </si>
  <si>
    <t>460026****2411</t>
  </si>
  <si>
    <t>460025****1224</t>
  </si>
  <si>
    <t>460027****5683</t>
  </si>
  <si>
    <t>460004****0220</t>
  </si>
  <si>
    <t>460033****3221</t>
  </si>
  <si>
    <t>469021****2428</t>
  </si>
  <si>
    <t>460028****0824</t>
  </si>
  <si>
    <t>460003****604X</t>
  </si>
  <si>
    <t>460036****0428</t>
  </si>
  <si>
    <t>460007****5009</t>
  </si>
  <si>
    <t>460004****5308</t>
  </si>
  <si>
    <t>460103****3629</t>
  </si>
  <si>
    <t>460003****4447</t>
  </si>
  <si>
    <t>460026****0025</t>
  </si>
  <si>
    <t>460004****4020</t>
  </si>
  <si>
    <t>469003****6127</t>
  </si>
  <si>
    <t>410928****4901</t>
  </si>
  <si>
    <t>460028****0049</t>
  </si>
  <si>
    <t>460004****5288</t>
  </si>
  <si>
    <t>460003****8122</t>
  </si>
  <si>
    <t>460025****0912</t>
  </si>
  <si>
    <t>460004****0629</t>
  </si>
  <si>
    <t>460004****1224</t>
  </si>
  <si>
    <t>460005****122X</t>
  </si>
  <si>
    <t>460033****6580</t>
  </si>
  <si>
    <t>460001****171X</t>
  </si>
  <si>
    <t>431228****0426</t>
  </si>
  <si>
    <t>460025****4277</t>
  </si>
  <si>
    <t>460003****2241</t>
  </si>
  <si>
    <t>460007****5363</t>
  </si>
  <si>
    <t>460004****302X</t>
  </si>
  <si>
    <t>460026****1222</t>
  </si>
  <si>
    <t>460026****0026</t>
  </si>
  <si>
    <t>460004****5420</t>
  </si>
  <si>
    <t>460002****4125</t>
  </si>
  <si>
    <t>469003****4144</t>
  </si>
  <si>
    <t>460025****3926</t>
  </si>
  <si>
    <t>460025****4225</t>
  </si>
  <si>
    <t>460027****0646</t>
  </si>
  <si>
    <t>460003****2828</t>
  </si>
  <si>
    <t>460025****2714</t>
  </si>
  <si>
    <t>460027****2912</t>
  </si>
  <si>
    <t>469026****5648</t>
  </si>
  <si>
    <t>460031****5623</t>
  </si>
  <si>
    <t>469022****512X</t>
  </si>
  <si>
    <t>460026****182X</t>
  </si>
  <si>
    <t>460003****241X</t>
  </si>
  <si>
    <t>460107****2629</t>
  </si>
  <si>
    <t>460103****271X</t>
  </si>
  <si>
    <t>460025****2725</t>
  </si>
  <si>
    <t>460022****4828</t>
  </si>
  <si>
    <t>469028****2129</t>
  </si>
  <si>
    <t>460003****6065</t>
  </si>
  <si>
    <t>460002****6011</t>
  </si>
  <si>
    <t>460003****342X</t>
  </si>
  <si>
    <t>460025****212X</t>
  </si>
  <si>
    <t>460025****3026</t>
  </si>
  <si>
    <t>460004****1420</t>
  </si>
  <si>
    <t>460022****3922</t>
  </si>
  <si>
    <t>460033****3926</t>
  </si>
  <si>
    <t>460025****2428</t>
  </si>
  <si>
    <t>460025****0923</t>
  </si>
  <si>
    <t>460105****7526</t>
  </si>
  <si>
    <t>460004****2225</t>
  </si>
  <si>
    <t>460006****1709</t>
  </si>
  <si>
    <t>460007****5365</t>
  </si>
  <si>
    <t>460033****0688</t>
  </si>
  <si>
    <t>460003****3044</t>
  </si>
  <si>
    <t>460007****4962</t>
  </si>
  <si>
    <t>460025****064X</t>
  </si>
  <si>
    <t>460006****0042</t>
  </si>
  <si>
    <t>460300****0628</t>
  </si>
  <si>
    <t>460027****3721</t>
  </si>
  <si>
    <t>460003****3824</t>
  </si>
  <si>
    <t>460006****3427</t>
  </si>
  <si>
    <t>460027****0786</t>
  </si>
  <si>
    <t>460034****5025</t>
  </si>
  <si>
    <t>469021****0027</t>
  </si>
  <si>
    <t>460031****0044</t>
  </si>
  <si>
    <t>460027****004X</t>
  </si>
  <si>
    <t>460026****2428</t>
  </si>
  <si>
    <t>460003****2685</t>
  </si>
  <si>
    <t>460025****3332</t>
  </si>
  <si>
    <t>460105****2724</t>
  </si>
  <si>
    <t>460026****3022</t>
  </si>
  <si>
    <t>460025****3062</t>
  </si>
  <si>
    <t>460033****448X</t>
  </si>
  <si>
    <t>460034****5845</t>
  </si>
  <si>
    <t>460025****241X</t>
  </si>
  <si>
    <t>460028****2824</t>
  </si>
  <si>
    <t>469003****2428</t>
  </si>
  <si>
    <t>460003****7443</t>
  </si>
  <si>
    <t>460025****2421</t>
  </si>
  <si>
    <t>460004****1428</t>
  </si>
  <si>
    <t>460025****0644</t>
  </si>
  <si>
    <t>460004****4831</t>
  </si>
  <si>
    <t>460027****1369</t>
  </si>
  <si>
    <t>460033****3243</t>
  </si>
  <si>
    <t>460002****3045</t>
  </si>
  <si>
    <t>460005****0721</t>
  </si>
  <si>
    <t>460028****042X</t>
  </si>
  <si>
    <t>460027****1324</t>
  </si>
  <si>
    <t>460004****2217</t>
  </si>
  <si>
    <t>460004****124X</t>
  </si>
  <si>
    <t>460004****3813</t>
  </si>
  <si>
    <t>460003****4840</t>
  </si>
  <si>
    <t>460003****2420</t>
  </si>
  <si>
    <t>460106****4122</t>
  </si>
  <si>
    <t>460006****681X</t>
  </si>
  <si>
    <t>460025****0326</t>
  </si>
  <si>
    <t>460003****322X</t>
  </si>
  <si>
    <t>460004****5232</t>
  </si>
  <si>
    <t>460027****206X</t>
  </si>
  <si>
    <t>460004****5229</t>
  </si>
  <si>
    <t>460027****5686</t>
  </si>
  <si>
    <t>469021****3363</t>
  </si>
  <si>
    <t>469027****4504</t>
  </si>
  <si>
    <t>460102****2122</t>
  </si>
  <si>
    <t>460025****0322</t>
  </si>
  <si>
    <t>460003****2640</t>
  </si>
  <si>
    <t>460033****4176</t>
  </si>
  <si>
    <t>460200****4028</t>
  </si>
  <si>
    <t>460025****4243</t>
  </si>
  <si>
    <t>460003****7643</t>
  </si>
  <si>
    <t>469027****4789</t>
  </si>
  <si>
    <t>460033****4539</t>
  </si>
  <si>
    <t>460003****7722</t>
  </si>
  <si>
    <t>460025****1245</t>
  </si>
  <si>
    <t>460021****4440</t>
  </si>
  <si>
    <t>460033****3904</t>
  </si>
  <si>
    <t>469003****2222</t>
  </si>
  <si>
    <t>460003****6626</t>
  </si>
  <si>
    <t>460007****4362</t>
  </si>
  <si>
    <t>469021****212X</t>
  </si>
  <si>
    <t>460003****7627</t>
  </si>
  <si>
    <t>460006****2923</t>
  </si>
  <si>
    <t>460026****0946</t>
  </si>
  <si>
    <t>460027****4444</t>
  </si>
  <si>
    <t>460003****5449</t>
  </si>
  <si>
    <t>460006****3746</t>
  </si>
  <si>
    <t>460006****004X</t>
  </si>
  <si>
    <t>460003****3847</t>
  </si>
  <si>
    <t>460025****152X</t>
  </si>
  <si>
    <t>460004****4904</t>
  </si>
  <si>
    <t>469003****5625</t>
  </si>
  <si>
    <t>460031****522X</t>
  </si>
  <si>
    <t>460033****5405</t>
  </si>
  <si>
    <t>460103****2726</t>
  </si>
  <si>
    <t>460030****3624</t>
  </si>
  <si>
    <t>460006****4827</t>
  </si>
  <si>
    <t>460003****2426</t>
  </si>
  <si>
    <t>460007****3367</t>
  </si>
  <si>
    <t>460028****7227</t>
  </si>
  <si>
    <t>460007****7641</t>
  </si>
  <si>
    <t>460103****031X</t>
  </si>
  <si>
    <t>460004****4040</t>
  </si>
  <si>
    <t>469023****7960</t>
  </si>
  <si>
    <t>469023****2014</t>
  </si>
  <si>
    <t>469007****4988</t>
  </si>
  <si>
    <t>460026****1220</t>
  </si>
  <si>
    <t>460033****7163</t>
  </si>
  <si>
    <t>460006****6223</t>
  </si>
  <si>
    <t>460026****4225</t>
  </si>
  <si>
    <t>460004****0613</t>
  </si>
  <si>
    <t>460004****5825</t>
  </si>
  <si>
    <t>460006****5223</t>
  </si>
  <si>
    <t>460004****3822</t>
  </si>
  <si>
    <t>460006****4469</t>
  </si>
  <si>
    <t>460004****3620</t>
  </si>
  <si>
    <t>422802****6847</t>
  </si>
  <si>
    <t>460024****2010</t>
  </si>
  <si>
    <t>460027****5921</t>
  </si>
  <si>
    <t>469024****0025</t>
  </si>
  <si>
    <t>460027****6626</t>
  </si>
  <si>
    <t>460002****2219</t>
  </si>
  <si>
    <t>460034****472X</t>
  </si>
  <si>
    <t>460004****0849</t>
  </si>
  <si>
    <t>469026****5321</t>
  </si>
  <si>
    <t>422825****0824</t>
  </si>
  <si>
    <t>460004****0626</t>
  </si>
  <si>
    <t>460028****2445</t>
  </si>
  <si>
    <t>469026****5642</t>
  </si>
  <si>
    <t>460025****1521</t>
  </si>
  <si>
    <t>460103****2723</t>
  </si>
  <si>
    <t>460007****5808</t>
  </si>
  <si>
    <t>460200****1664</t>
  </si>
  <si>
    <t>460025****3348</t>
  </si>
  <si>
    <t>620102****302X</t>
  </si>
  <si>
    <t>460004****5224</t>
  </si>
  <si>
    <t>460004****3647</t>
  </si>
  <si>
    <t>460028****4025</t>
  </si>
  <si>
    <t>460003****7684</t>
  </si>
  <si>
    <t>460003****6022</t>
  </si>
  <si>
    <t>460006****2920</t>
  </si>
  <si>
    <t>652122****0022</t>
  </si>
  <si>
    <t>460027****7926</t>
  </si>
  <si>
    <t>460027****4766</t>
  </si>
  <si>
    <t>460004****5242</t>
  </si>
  <si>
    <t>460028****5647</t>
  </si>
  <si>
    <t>460025****4228</t>
  </si>
  <si>
    <t>460003****4068</t>
  </si>
  <si>
    <t>460004****4047</t>
  </si>
  <si>
    <t>460003****2620</t>
  </si>
  <si>
    <t>460200****5347</t>
  </si>
  <si>
    <t>469007****7263</t>
  </si>
  <si>
    <t>469023****4728</t>
  </si>
  <si>
    <t>460006****2940</t>
  </si>
  <si>
    <t>460003****4828</t>
  </si>
  <si>
    <t>460004****4822</t>
  </si>
  <si>
    <t>460031****5645</t>
  </si>
  <si>
    <t>460025****2129</t>
  </si>
  <si>
    <t>460104****0628</t>
  </si>
  <si>
    <t>460031****5223</t>
  </si>
  <si>
    <t>460031****6429</t>
  </si>
  <si>
    <t>460003****3089</t>
  </si>
  <si>
    <t>460003****6429</t>
  </si>
  <si>
    <t>460031****4846</t>
  </si>
  <si>
    <t>460031****5225</t>
  </si>
  <si>
    <t>460027****4121</t>
  </si>
  <si>
    <t>460004****1824</t>
  </si>
  <si>
    <t>460033****7160</t>
  </si>
  <si>
    <t>460004****1244</t>
  </si>
  <si>
    <t>460007****5800</t>
  </si>
  <si>
    <t>460030****2128</t>
  </si>
  <si>
    <t>460031****5240</t>
  </si>
  <si>
    <t>460033****7785</t>
  </si>
  <si>
    <t>460003****664X</t>
  </si>
  <si>
    <t>460026****3940</t>
  </si>
  <si>
    <t>460031****5242</t>
  </si>
  <si>
    <t>460026****122X</t>
  </si>
  <si>
    <t>469003****4826</t>
  </si>
  <si>
    <t>460025****1519</t>
  </si>
  <si>
    <t>460004****1826</t>
  </si>
  <si>
    <t>469003****6746</t>
  </si>
  <si>
    <t>460025****3320</t>
  </si>
  <si>
    <t>460027****1721</t>
  </si>
  <si>
    <t>460200****4221</t>
  </si>
  <si>
    <t>469024****3261</t>
  </si>
  <si>
    <t>460028****082X</t>
  </si>
  <si>
    <t>460025****1220</t>
  </si>
  <si>
    <t>460003****5642</t>
  </si>
  <si>
    <t>460004****1625</t>
  </si>
  <si>
    <t>460007****4125</t>
  </si>
  <si>
    <t>460002****2511</t>
  </si>
  <si>
    <t>460004****3814</t>
  </si>
  <si>
    <t>460033****4487</t>
  </si>
  <si>
    <t>460003****3249</t>
  </si>
  <si>
    <t>460027****0021</t>
  </si>
  <si>
    <t>460034****4122</t>
  </si>
  <si>
    <t>460028****3224</t>
  </si>
  <si>
    <t>460004****1427</t>
  </si>
  <si>
    <t>460033****4500</t>
  </si>
  <si>
    <t>511525****2745</t>
  </si>
  <si>
    <t>522724****3164</t>
  </si>
  <si>
    <t>460004****5223</t>
  </si>
  <si>
    <t>460028****7221</t>
  </si>
  <si>
    <t>460004****5865</t>
  </si>
  <si>
    <t>460031****564X</t>
  </si>
  <si>
    <t>460026****2424</t>
  </si>
  <si>
    <t>460027****3426</t>
  </si>
  <si>
    <t>460031****6840</t>
  </si>
  <si>
    <t>460025****302X</t>
  </si>
  <si>
    <t>460300****0069</t>
  </si>
  <si>
    <t>460027****2640</t>
  </si>
  <si>
    <t>460030****0323</t>
  </si>
  <si>
    <t>469023****0025</t>
  </si>
  <si>
    <t>469003****6122</t>
  </si>
  <si>
    <t>460025****068X</t>
  </si>
  <si>
    <t>460028****7624</t>
  </si>
  <si>
    <t>460025****182X</t>
  </si>
  <si>
    <t>460025****3922</t>
  </si>
  <si>
    <t>460033****3882</t>
  </si>
  <si>
    <t>460003****2822</t>
  </si>
  <si>
    <t>460004****0814</t>
  </si>
  <si>
    <t>460025****3627</t>
  </si>
  <si>
    <t>460003****6628</t>
  </si>
  <si>
    <t>460031****5249</t>
  </si>
  <si>
    <t>460003****2429</t>
  </si>
  <si>
    <t>460103****3325</t>
  </si>
  <si>
    <t>469028****308X</t>
  </si>
  <si>
    <t>460003****306X</t>
  </si>
  <si>
    <t>460032****6265</t>
  </si>
  <si>
    <t>460026****1229</t>
  </si>
  <si>
    <t>460003****3024</t>
  </si>
  <si>
    <t>460027****4415</t>
  </si>
  <si>
    <t>440582****2662</t>
  </si>
  <si>
    <t>460028****0018</t>
  </si>
  <si>
    <t>460025****3317</t>
  </si>
  <si>
    <t>460033****3607</t>
  </si>
  <si>
    <t>460004****5828</t>
  </si>
  <si>
    <t>460027****1321</t>
  </si>
  <si>
    <t>460033****8085</t>
  </si>
  <si>
    <t>460025****2125</t>
  </si>
  <si>
    <t>460006****3719</t>
  </si>
  <si>
    <t>460031****322X</t>
  </si>
  <si>
    <t>469023****3807</t>
  </si>
  <si>
    <t>460035****1520</t>
  </si>
  <si>
    <t>469005****004X</t>
  </si>
  <si>
    <t>460003****222X</t>
  </si>
  <si>
    <t>460200****1393</t>
  </si>
  <si>
    <t>460026****0027</t>
  </si>
  <si>
    <t>460007****5006</t>
  </si>
  <si>
    <t>460026****0628</t>
  </si>
  <si>
    <t>460003****7623</t>
  </si>
  <si>
    <t>460028****0895</t>
  </si>
  <si>
    <t>460003****4148</t>
  </si>
  <si>
    <t>460102****0929</t>
  </si>
  <si>
    <t>513001****1417</t>
  </si>
  <si>
    <t>460033****322X</t>
  </si>
  <si>
    <t>460106****4224</t>
  </si>
  <si>
    <t>460026****2443</t>
  </si>
  <si>
    <t>469024****0822</t>
  </si>
  <si>
    <t>460007****4968</t>
  </si>
  <si>
    <t>460006****0021</t>
  </si>
  <si>
    <t>460007****4666</t>
  </si>
  <si>
    <t>460026****1215</t>
  </si>
  <si>
    <t>460025****2142</t>
  </si>
  <si>
    <t>460022****5121</t>
  </si>
  <si>
    <t>460005****4826</t>
  </si>
  <si>
    <t>460004****5023</t>
  </si>
  <si>
    <t>469024****0820</t>
  </si>
  <si>
    <t>460028****2424</t>
  </si>
  <si>
    <t>460027****4428</t>
  </si>
  <si>
    <t>460025****4226</t>
  </si>
  <si>
    <t>460031****5220</t>
  </si>
  <si>
    <t>460031****6442</t>
  </si>
  <si>
    <t>460025****3054</t>
  </si>
  <si>
    <t>460025****0618</t>
  </si>
  <si>
    <t>460031****0814</t>
  </si>
  <si>
    <t>460034****0447</t>
  </si>
  <si>
    <t>460026****3313</t>
  </si>
  <si>
    <t>460036****2166</t>
  </si>
  <si>
    <t>460004****5332</t>
  </si>
  <si>
    <t>460036****0028</t>
  </si>
  <si>
    <t>460104****0626</t>
  </si>
  <si>
    <t>460027****2928</t>
  </si>
  <si>
    <t>430524****7436</t>
  </si>
  <si>
    <t>460034****3618</t>
  </si>
  <si>
    <t>533523****2424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</si>
</sst>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8"/>
  <sheetViews>
    <sheetView tabSelected="1" workbookViewId="0">
      <selection activeCell="A1" sqref="A1:E1"/>
    </sheetView>
  </sheetViews>
  <sheetFormatPr defaultColWidth="9" defaultRowHeight="13.5" outlineLevelCol="4"/>
  <cols>
    <col min="1" max="1" width="9" style="1"/>
    <col min="2" max="3" width="9" style="2"/>
    <col min="4" max="4" width="21.625" style="2" customWidth="1"/>
    <col min="5" max="5" width="19.25" style="1" customWidth="1"/>
  </cols>
  <sheetData>
    <row r="1" ht="62" customHeight="1" spans="1:5">
      <c r="A1" s="3" t="s">
        <v>0</v>
      </c>
      <c r="E1" s="3"/>
    </row>
    <row r="2" ht="18" customHeight="1" spans="1:5">
      <c r="A2" s="2" t="s">
        <v>1</v>
      </c>
      <c r="B2" s="2" t="s">
        <v>2</v>
      </c>
      <c r="C2" s="2" t="s">
        <v>3</v>
      </c>
      <c r="D2" s="4" t="s">
        <v>4</v>
      </c>
      <c r="E2" s="4" t="s">
        <v>5</v>
      </c>
    </row>
    <row r="3" spans="1:5">
      <c r="A3" s="1">
        <v>1</v>
      </c>
      <c r="B3" s="2" t="str">
        <f>"王小芳"</f>
        <v>王小芳</v>
      </c>
      <c r="C3" s="2" t="str">
        <f t="shared" ref="C3:C13" si="0">"女"</f>
        <v>女</v>
      </c>
      <c r="D3" s="5" t="s">
        <v>6</v>
      </c>
      <c r="E3" s="1" t="s">
        <v>7</v>
      </c>
    </row>
    <row r="4" spans="1:5">
      <c r="A4" s="1">
        <v>2</v>
      </c>
      <c r="B4" s="2" t="str">
        <f>"吴淑红"</f>
        <v>吴淑红</v>
      </c>
      <c r="C4" s="2" t="str">
        <f t="shared" si="0"/>
        <v>女</v>
      </c>
      <c r="D4" s="5" t="s">
        <v>8</v>
      </c>
      <c r="E4" s="1" t="s">
        <v>7</v>
      </c>
    </row>
    <row r="5" spans="1:5">
      <c r="A5" s="1">
        <v>3</v>
      </c>
      <c r="B5" s="2" t="str">
        <f>"陈奕钰"</f>
        <v>陈奕钰</v>
      </c>
      <c r="C5" s="2" t="str">
        <f>"男"</f>
        <v>男</v>
      </c>
      <c r="D5" s="5" t="s">
        <v>9</v>
      </c>
      <c r="E5" s="1" t="s">
        <v>7</v>
      </c>
    </row>
    <row r="6" spans="1:5">
      <c r="A6" s="1">
        <v>4</v>
      </c>
      <c r="B6" s="2" t="str">
        <f>"郭春丽"</f>
        <v>郭春丽</v>
      </c>
      <c r="C6" s="2" t="str">
        <f t="shared" si="0"/>
        <v>女</v>
      </c>
      <c r="D6" s="5" t="s">
        <v>10</v>
      </c>
      <c r="E6" s="1" t="s">
        <v>7</v>
      </c>
    </row>
    <row r="7" spans="1:5">
      <c r="A7" s="1">
        <v>5</v>
      </c>
      <c r="B7" s="2" t="str">
        <f>"洪玉平"</f>
        <v>洪玉平</v>
      </c>
      <c r="C7" s="2" t="str">
        <f t="shared" si="0"/>
        <v>女</v>
      </c>
      <c r="D7" s="5" t="s">
        <v>11</v>
      </c>
      <c r="E7" s="1" t="s">
        <v>7</v>
      </c>
    </row>
    <row r="8" spans="1:5">
      <c r="A8" s="1">
        <v>6</v>
      </c>
      <c r="B8" s="2" t="str">
        <f>"王秋敏"</f>
        <v>王秋敏</v>
      </c>
      <c r="C8" s="2" t="str">
        <f t="shared" si="0"/>
        <v>女</v>
      </c>
      <c r="D8" s="5" t="s">
        <v>12</v>
      </c>
      <c r="E8" s="1" t="s">
        <v>7</v>
      </c>
    </row>
    <row r="9" spans="1:5">
      <c r="A9" s="1">
        <v>7</v>
      </c>
      <c r="B9" s="2" t="str">
        <f>"段文欣"</f>
        <v>段文欣</v>
      </c>
      <c r="C9" s="2" t="str">
        <f t="shared" si="0"/>
        <v>女</v>
      </c>
      <c r="D9" s="5" t="s">
        <v>13</v>
      </c>
      <c r="E9" s="1" t="s">
        <v>7</v>
      </c>
    </row>
    <row r="10" spans="1:5">
      <c r="A10" s="1">
        <v>8</v>
      </c>
      <c r="B10" s="2" t="str">
        <f>"王才雪"</f>
        <v>王才雪</v>
      </c>
      <c r="C10" s="2" t="str">
        <f t="shared" si="0"/>
        <v>女</v>
      </c>
      <c r="D10" s="5" t="s">
        <v>14</v>
      </c>
      <c r="E10" s="1" t="s">
        <v>7</v>
      </c>
    </row>
    <row r="11" spans="1:5">
      <c r="A11" s="1">
        <v>9</v>
      </c>
      <c r="B11" s="2" t="str">
        <f>"邓雅"</f>
        <v>邓雅</v>
      </c>
      <c r="C11" s="2" t="str">
        <f t="shared" si="0"/>
        <v>女</v>
      </c>
      <c r="D11" s="5" t="s">
        <v>15</v>
      </c>
      <c r="E11" s="1" t="s">
        <v>7</v>
      </c>
    </row>
    <row r="12" spans="1:5">
      <c r="A12" s="1">
        <v>10</v>
      </c>
      <c r="B12" s="2" t="str">
        <f>"吴扬莹"</f>
        <v>吴扬莹</v>
      </c>
      <c r="C12" s="2" t="str">
        <f t="shared" si="0"/>
        <v>女</v>
      </c>
      <c r="D12" s="5" t="s">
        <v>16</v>
      </c>
      <c r="E12" s="1" t="s">
        <v>7</v>
      </c>
    </row>
    <row r="13" spans="1:5">
      <c r="A13" s="1">
        <v>11</v>
      </c>
      <c r="B13" s="2" t="str">
        <f>"颜文姬"</f>
        <v>颜文姬</v>
      </c>
      <c r="C13" s="2" t="str">
        <f t="shared" si="0"/>
        <v>女</v>
      </c>
      <c r="D13" s="5" t="s">
        <v>17</v>
      </c>
      <c r="E13" s="1" t="s">
        <v>7</v>
      </c>
    </row>
    <row r="14" spans="1:5">
      <c r="A14" s="1">
        <v>12</v>
      </c>
      <c r="B14" s="2" t="str">
        <f>"黄章法"</f>
        <v>黄章法</v>
      </c>
      <c r="C14" s="2" t="str">
        <f>"男"</f>
        <v>男</v>
      </c>
      <c r="D14" s="5" t="s">
        <v>18</v>
      </c>
      <c r="E14" s="1" t="s">
        <v>7</v>
      </c>
    </row>
    <row r="15" spans="1:5">
      <c r="A15" s="1">
        <v>13</v>
      </c>
      <c r="B15" s="2" t="str">
        <f>"何汾"</f>
        <v>何汾</v>
      </c>
      <c r="C15" s="2" t="str">
        <f t="shared" ref="C15:C36" si="1">"女"</f>
        <v>女</v>
      </c>
      <c r="D15" s="5" t="s">
        <v>19</v>
      </c>
      <c r="E15" s="1" t="s">
        <v>7</v>
      </c>
    </row>
    <row r="16" spans="1:5">
      <c r="A16" s="1">
        <v>14</v>
      </c>
      <c r="B16" s="2" t="str">
        <f>"郭多蜜"</f>
        <v>郭多蜜</v>
      </c>
      <c r="C16" s="2" t="str">
        <f t="shared" si="1"/>
        <v>女</v>
      </c>
      <c r="D16" s="5" t="s">
        <v>20</v>
      </c>
      <c r="E16" s="1" t="s">
        <v>7</v>
      </c>
    </row>
    <row r="17" spans="1:5">
      <c r="A17" s="1">
        <v>15</v>
      </c>
      <c r="B17" s="2" t="str">
        <f>"吴柳茹"</f>
        <v>吴柳茹</v>
      </c>
      <c r="C17" s="2" t="str">
        <f t="shared" si="1"/>
        <v>女</v>
      </c>
      <c r="D17" s="5" t="s">
        <v>21</v>
      </c>
      <c r="E17" s="1" t="s">
        <v>7</v>
      </c>
    </row>
    <row r="18" spans="1:5">
      <c r="A18" s="1">
        <v>16</v>
      </c>
      <c r="B18" s="2" t="str">
        <f>"吴颖"</f>
        <v>吴颖</v>
      </c>
      <c r="C18" s="2" t="str">
        <f t="shared" si="1"/>
        <v>女</v>
      </c>
      <c r="D18" s="5" t="s">
        <v>22</v>
      </c>
      <c r="E18" s="1" t="s">
        <v>7</v>
      </c>
    </row>
    <row r="19" spans="1:5">
      <c r="A19" s="1">
        <v>17</v>
      </c>
      <c r="B19" s="2" t="str">
        <f>"吴冰"</f>
        <v>吴冰</v>
      </c>
      <c r="C19" s="2" t="str">
        <f t="shared" si="1"/>
        <v>女</v>
      </c>
      <c r="D19" s="5" t="s">
        <v>23</v>
      </c>
      <c r="E19" s="1" t="s">
        <v>7</v>
      </c>
    </row>
    <row r="20" spans="1:5">
      <c r="A20" s="1">
        <v>18</v>
      </c>
      <c r="B20" s="2" t="str">
        <f>"符丽园"</f>
        <v>符丽园</v>
      </c>
      <c r="C20" s="2" t="str">
        <f t="shared" si="1"/>
        <v>女</v>
      </c>
      <c r="D20" s="5" t="s">
        <v>24</v>
      </c>
      <c r="E20" s="1" t="s">
        <v>7</v>
      </c>
    </row>
    <row r="21" spans="1:5">
      <c r="A21" s="1">
        <v>19</v>
      </c>
      <c r="B21" s="2" t="str">
        <f>"林芷伊"</f>
        <v>林芷伊</v>
      </c>
      <c r="C21" s="2" t="str">
        <f t="shared" si="1"/>
        <v>女</v>
      </c>
      <c r="D21" s="5" t="s">
        <v>25</v>
      </c>
      <c r="E21" s="1" t="s">
        <v>7</v>
      </c>
    </row>
    <row r="22" spans="1:5">
      <c r="A22" s="1">
        <v>20</v>
      </c>
      <c r="B22" s="2" t="str">
        <f>"邓祺子"</f>
        <v>邓祺子</v>
      </c>
      <c r="C22" s="2" t="str">
        <f t="shared" si="1"/>
        <v>女</v>
      </c>
      <c r="D22" s="5" t="s">
        <v>26</v>
      </c>
      <c r="E22" s="1" t="s">
        <v>7</v>
      </c>
    </row>
    <row r="23" spans="1:5">
      <c r="A23" s="1">
        <v>21</v>
      </c>
      <c r="B23" s="2" t="str">
        <f>"张蕾"</f>
        <v>张蕾</v>
      </c>
      <c r="C23" s="2" t="str">
        <f t="shared" si="1"/>
        <v>女</v>
      </c>
      <c r="D23" s="5" t="s">
        <v>27</v>
      </c>
      <c r="E23" s="1" t="s">
        <v>7</v>
      </c>
    </row>
    <row r="24" spans="1:5">
      <c r="A24" s="1">
        <v>22</v>
      </c>
      <c r="B24" s="2" t="str">
        <f>"洪美花"</f>
        <v>洪美花</v>
      </c>
      <c r="C24" s="2" t="str">
        <f t="shared" si="1"/>
        <v>女</v>
      </c>
      <c r="D24" s="5" t="s">
        <v>28</v>
      </c>
      <c r="E24" s="1" t="s">
        <v>7</v>
      </c>
    </row>
    <row r="25" spans="1:5">
      <c r="A25" s="1">
        <v>23</v>
      </c>
      <c r="B25" s="2" t="str">
        <f>"王丽莎"</f>
        <v>王丽莎</v>
      </c>
      <c r="C25" s="2" t="str">
        <f t="shared" si="1"/>
        <v>女</v>
      </c>
      <c r="D25" s="5" t="s">
        <v>29</v>
      </c>
      <c r="E25" s="1" t="s">
        <v>7</v>
      </c>
    </row>
    <row r="26" spans="1:5">
      <c r="A26" s="1">
        <v>24</v>
      </c>
      <c r="B26" s="2" t="str">
        <f>"何小宁"</f>
        <v>何小宁</v>
      </c>
      <c r="C26" s="2" t="str">
        <f t="shared" si="1"/>
        <v>女</v>
      </c>
      <c r="D26" s="5" t="s">
        <v>30</v>
      </c>
      <c r="E26" s="1" t="s">
        <v>7</v>
      </c>
    </row>
    <row r="27" spans="1:5">
      <c r="A27" s="1">
        <v>25</v>
      </c>
      <c r="B27" s="2" t="str">
        <f>"叶阳飞"</f>
        <v>叶阳飞</v>
      </c>
      <c r="C27" s="2" t="str">
        <f t="shared" si="1"/>
        <v>女</v>
      </c>
      <c r="D27" s="5" t="s">
        <v>31</v>
      </c>
      <c r="E27" s="1" t="s">
        <v>7</v>
      </c>
    </row>
    <row r="28" spans="1:5">
      <c r="A28" s="1">
        <v>26</v>
      </c>
      <c r="B28" s="2" t="str">
        <f>"陈春玉"</f>
        <v>陈春玉</v>
      </c>
      <c r="C28" s="2" t="str">
        <f t="shared" si="1"/>
        <v>女</v>
      </c>
      <c r="D28" s="5" t="s">
        <v>32</v>
      </c>
      <c r="E28" s="1" t="s">
        <v>7</v>
      </c>
    </row>
    <row r="29" spans="1:5">
      <c r="A29" s="1">
        <v>27</v>
      </c>
      <c r="B29" s="2" t="str">
        <f>"陈火星"</f>
        <v>陈火星</v>
      </c>
      <c r="C29" s="2" t="str">
        <f t="shared" si="1"/>
        <v>女</v>
      </c>
      <c r="D29" s="5" t="s">
        <v>33</v>
      </c>
      <c r="E29" s="1" t="s">
        <v>7</v>
      </c>
    </row>
    <row r="30" spans="1:5">
      <c r="A30" s="1">
        <v>28</v>
      </c>
      <c r="B30" s="2" t="str">
        <f>"黄子兰"</f>
        <v>黄子兰</v>
      </c>
      <c r="C30" s="2" t="str">
        <f t="shared" si="1"/>
        <v>女</v>
      </c>
      <c r="D30" s="5" t="s">
        <v>34</v>
      </c>
      <c r="E30" s="1" t="s">
        <v>7</v>
      </c>
    </row>
    <row r="31" spans="1:5">
      <c r="A31" s="1">
        <v>29</v>
      </c>
      <c r="B31" s="2" t="str">
        <f>"叶长波"</f>
        <v>叶长波</v>
      </c>
      <c r="C31" s="2" t="str">
        <f t="shared" si="1"/>
        <v>女</v>
      </c>
      <c r="D31" s="5" t="s">
        <v>35</v>
      </c>
      <c r="E31" s="1" t="s">
        <v>7</v>
      </c>
    </row>
    <row r="32" spans="1:5">
      <c r="A32" s="1">
        <v>30</v>
      </c>
      <c r="B32" s="2" t="str">
        <f>"黄翠婷"</f>
        <v>黄翠婷</v>
      </c>
      <c r="C32" s="2" t="str">
        <f t="shared" si="1"/>
        <v>女</v>
      </c>
      <c r="D32" s="5" t="s">
        <v>36</v>
      </c>
      <c r="E32" s="1" t="s">
        <v>7</v>
      </c>
    </row>
    <row r="33" spans="1:5">
      <c r="A33" s="1">
        <v>31</v>
      </c>
      <c r="B33" s="2" t="str">
        <f>"龙官枰"</f>
        <v>龙官枰</v>
      </c>
      <c r="C33" s="2" t="str">
        <f t="shared" si="1"/>
        <v>女</v>
      </c>
      <c r="D33" s="5" t="s">
        <v>37</v>
      </c>
      <c r="E33" s="1" t="s">
        <v>7</v>
      </c>
    </row>
    <row r="34" spans="1:5">
      <c r="A34" s="1">
        <v>32</v>
      </c>
      <c r="B34" s="2" t="str">
        <f>"王莺婴"</f>
        <v>王莺婴</v>
      </c>
      <c r="C34" s="2" t="str">
        <f t="shared" si="1"/>
        <v>女</v>
      </c>
      <c r="D34" s="5" t="s">
        <v>38</v>
      </c>
      <c r="E34" s="1" t="s">
        <v>7</v>
      </c>
    </row>
    <row r="35" spans="1:5">
      <c r="A35" s="1">
        <v>33</v>
      </c>
      <c r="B35" s="2" t="str">
        <f>"王小荷"</f>
        <v>王小荷</v>
      </c>
      <c r="C35" s="2" t="str">
        <f t="shared" si="1"/>
        <v>女</v>
      </c>
      <c r="D35" s="5" t="s">
        <v>39</v>
      </c>
      <c r="E35" s="1" t="s">
        <v>7</v>
      </c>
    </row>
    <row r="36" spans="1:5">
      <c r="A36" s="1">
        <v>34</v>
      </c>
      <c r="B36" s="2" t="str">
        <f>"王育红"</f>
        <v>王育红</v>
      </c>
      <c r="C36" s="2" t="str">
        <f t="shared" si="1"/>
        <v>女</v>
      </c>
      <c r="D36" s="5" t="s">
        <v>21</v>
      </c>
      <c r="E36" s="1" t="s">
        <v>7</v>
      </c>
    </row>
    <row r="37" spans="1:5">
      <c r="A37" s="1">
        <v>35</v>
      </c>
      <c r="B37" s="2" t="str">
        <f>"莫海云"</f>
        <v>莫海云</v>
      </c>
      <c r="C37" s="2" t="str">
        <f>"男"</f>
        <v>男</v>
      </c>
      <c r="D37" s="5" t="s">
        <v>40</v>
      </c>
      <c r="E37" s="1" t="s">
        <v>7</v>
      </c>
    </row>
    <row r="38" spans="1:5">
      <c r="A38" s="1">
        <v>36</v>
      </c>
      <c r="B38" s="2" t="str">
        <f>"周艺虹"</f>
        <v>周艺虹</v>
      </c>
      <c r="C38" s="2" t="str">
        <f t="shared" ref="C38:C50" si="2">"女"</f>
        <v>女</v>
      </c>
      <c r="D38" s="5" t="s">
        <v>41</v>
      </c>
      <c r="E38" s="1" t="s">
        <v>7</v>
      </c>
    </row>
    <row r="39" spans="1:5">
      <c r="A39" s="1">
        <v>37</v>
      </c>
      <c r="B39" s="2" t="str">
        <f>"王艳花"</f>
        <v>王艳花</v>
      </c>
      <c r="C39" s="2" t="str">
        <f t="shared" si="2"/>
        <v>女</v>
      </c>
      <c r="D39" s="5" t="s">
        <v>42</v>
      </c>
      <c r="E39" s="1" t="s">
        <v>7</v>
      </c>
    </row>
    <row r="40" spans="1:5">
      <c r="A40" s="1">
        <v>38</v>
      </c>
      <c r="B40" s="2" t="str">
        <f>"陈夏玲"</f>
        <v>陈夏玲</v>
      </c>
      <c r="C40" s="2" t="str">
        <f t="shared" si="2"/>
        <v>女</v>
      </c>
      <c r="D40" s="5" t="s">
        <v>43</v>
      </c>
      <c r="E40" s="1" t="s">
        <v>7</v>
      </c>
    </row>
    <row r="41" spans="1:5">
      <c r="A41" s="1">
        <v>39</v>
      </c>
      <c r="B41" s="2" t="str">
        <f>"李杏兰"</f>
        <v>李杏兰</v>
      </c>
      <c r="C41" s="2" t="str">
        <f t="shared" si="2"/>
        <v>女</v>
      </c>
      <c r="D41" s="5" t="s">
        <v>44</v>
      </c>
      <c r="E41" s="1" t="s">
        <v>7</v>
      </c>
    </row>
    <row r="42" spans="1:5">
      <c r="A42" s="1">
        <v>40</v>
      </c>
      <c r="B42" s="2" t="str">
        <f>"陈颜"</f>
        <v>陈颜</v>
      </c>
      <c r="C42" s="2" t="str">
        <f t="shared" si="2"/>
        <v>女</v>
      </c>
      <c r="D42" s="5" t="s">
        <v>45</v>
      </c>
      <c r="E42" s="1" t="s">
        <v>7</v>
      </c>
    </row>
    <row r="43" spans="1:5">
      <c r="A43" s="1">
        <v>41</v>
      </c>
      <c r="B43" s="2" t="str">
        <f>"陈亚妹"</f>
        <v>陈亚妹</v>
      </c>
      <c r="C43" s="2" t="str">
        <f t="shared" si="2"/>
        <v>女</v>
      </c>
      <c r="D43" s="5" t="s">
        <v>46</v>
      </c>
      <c r="E43" s="1" t="s">
        <v>7</v>
      </c>
    </row>
    <row r="44" spans="1:5">
      <c r="A44" s="1">
        <v>42</v>
      </c>
      <c r="B44" s="2" t="str">
        <f>"李亚莉"</f>
        <v>李亚莉</v>
      </c>
      <c r="C44" s="2" t="str">
        <f t="shared" si="2"/>
        <v>女</v>
      </c>
      <c r="D44" s="5" t="s">
        <v>47</v>
      </c>
      <c r="E44" s="1" t="s">
        <v>7</v>
      </c>
    </row>
    <row r="45" spans="1:5">
      <c r="A45" s="1">
        <v>43</v>
      </c>
      <c r="B45" s="2" t="str">
        <f>"林雁"</f>
        <v>林雁</v>
      </c>
      <c r="C45" s="2" t="str">
        <f t="shared" si="2"/>
        <v>女</v>
      </c>
      <c r="D45" s="5" t="s">
        <v>48</v>
      </c>
      <c r="E45" s="1" t="s">
        <v>7</v>
      </c>
    </row>
    <row r="46" spans="1:5">
      <c r="A46" s="1">
        <v>44</v>
      </c>
      <c r="B46" s="2" t="str">
        <f>"云雅"</f>
        <v>云雅</v>
      </c>
      <c r="C46" s="2" t="str">
        <f t="shared" si="2"/>
        <v>女</v>
      </c>
      <c r="D46" s="5" t="s">
        <v>49</v>
      </c>
      <c r="E46" s="1" t="s">
        <v>7</v>
      </c>
    </row>
    <row r="47" spans="1:5">
      <c r="A47" s="1">
        <v>45</v>
      </c>
      <c r="B47" s="2" t="str">
        <f>"张彩菊"</f>
        <v>张彩菊</v>
      </c>
      <c r="C47" s="2" t="str">
        <f t="shared" si="2"/>
        <v>女</v>
      </c>
      <c r="D47" s="5" t="s">
        <v>50</v>
      </c>
      <c r="E47" s="1" t="s">
        <v>7</v>
      </c>
    </row>
    <row r="48" spans="1:5">
      <c r="A48" s="1">
        <v>46</v>
      </c>
      <c r="B48" s="2" t="str">
        <f>"张蓉芳"</f>
        <v>张蓉芳</v>
      </c>
      <c r="C48" s="2" t="str">
        <f t="shared" si="2"/>
        <v>女</v>
      </c>
      <c r="D48" s="5" t="s">
        <v>51</v>
      </c>
      <c r="E48" s="1" t="s">
        <v>7</v>
      </c>
    </row>
    <row r="49" spans="1:5">
      <c r="A49" s="1">
        <v>47</v>
      </c>
      <c r="B49" s="2" t="str">
        <f>"陈文彬"</f>
        <v>陈文彬</v>
      </c>
      <c r="C49" s="2" t="str">
        <f t="shared" si="2"/>
        <v>女</v>
      </c>
      <c r="D49" s="5" t="s">
        <v>52</v>
      </c>
      <c r="E49" s="1" t="s">
        <v>7</v>
      </c>
    </row>
    <row r="50" spans="1:5">
      <c r="A50" s="1">
        <v>48</v>
      </c>
      <c r="B50" s="2" t="str">
        <f>"王凤"</f>
        <v>王凤</v>
      </c>
      <c r="C50" s="2" t="str">
        <f t="shared" si="2"/>
        <v>女</v>
      </c>
      <c r="D50" s="5" t="s">
        <v>53</v>
      </c>
      <c r="E50" s="1" t="s">
        <v>7</v>
      </c>
    </row>
    <row r="51" spans="1:5">
      <c r="A51" s="1">
        <v>49</v>
      </c>
      <c r="B51" s="2" t="str">
        <f>"林鲁阁"</f>
        <v>林鲁阁</v>
      </c>
      <c r="C51" s="2" t="str">
        <f>"男"</f>
        <v>男</v>
      </c>
      <c r="D51" s="5" t="s">
        <v>54</v>
      </c>
      <c r="E51" s="1" t="s">
        <v>7</v>
      </c>
    </row>
    <row r="52" spans="1:5">
      <c r="A52" s="1">
        <v>50</v>
      </c>
      <c r="B52" s="2" t="str">
        <f>"林森敏"</f>
        <v>林森敏</v>
      </c>
      <c r="C52" s="2" t="str">
        <f t="shared" ref="C52:C56" si="3">"女"</f>
        <v>女</v>
      </c>
      <c r="D52" s="5" t="s">
        <v>55</v>
      </c>
      <c r="E52" s="1" t="s">
        <v>7</v>
      </c>
    </row>
    <row r="53" spans="1:5">
      <c r="A53" s="1">
        <v>51</v>
      </c>
      <c r="B53" s="2" t="str">
        <f>"王盼"</f>
        <v>王盼</v>
      </c>
      <c r="C53" s="2" t="str">
        <f t="shared" si="3"/>
        <v>女</v>
      </c>
      <c r="D53" s="5" t="s">
        <v>56</v>
      </c>
      <c r="E53" s="1" t="s">
        <v>7</v>
      </c>
    </row>
    <row r="54" spans="1:5">
      <c r="A54" s="1">
        <v>52</v>
      </c>
      <c r="B54" s="2" t="str">
        <f>"王中妹"</f>
        <v>王中妹</v>
      </c>
      <c r="C54" s="2" t="str">
        <f t="shared" si="3"/>
        <v>女</v>
      </c>
      <c r="D54" s="5" t="s">
        <v>57</v>
      </c>
      <c r="E54" s="1" t="s">
        <v>7</v>
      </c>
    </row>
    <row r="55" spans="1:5">
      <c r="A55" s="1">
        <v>53</v>
      </c>
      <c r="B55" s="2" t="str">
        <f>"甘愉"</f>
        <v>甘愉</v>
      </c>
      <c r="C55" s="2" t="str">
        <f t="shared" si="3"/>
        <v>女</v>
      </c>
      <c r="D55" s="5" t="s">
        <v>58</v>
      </c>
      <c r="E55" s="1" t="s">
        <v>7</v>
      </c>
    </row>
    <row r="56" spans="1:5">
      <c r="A56" s="1">
        <v>54</v>
      </c>
      <c r="B56" s="2" t="str">
        <f>"许永娟"</f>
        <v>许永娟</v>
      </c>
      <c r="C56" s="2" t="str">
        <f t="shared" si="3"/>
        <v>女</v>
      </c>
      <c r="D56" s="5" t="s">
        <v>59</v>
      </c>
      <c r="E56" s="1" t="s">
        <v>7</v>
      </c>
    </row>
    <row r="57" spans="1:5">
      <c r="A57" s="1">
        <v>55</v>
      </c>
      <c r="B57" s="2" t="str">
        <f>"吴贻伟"</f>
        <v>吴贻伟</v>
      </c>
      <c r="C57" s="2" t="str">
        <f>"男"</f>
        <v>男</v>
      </c>
      <c r="D57" s="5" t="s">
        <v>60</v>
      </c>
      <c r="E57" s="1" t="s">
        <v>7</v>
      </c>
    </row>
    <row r="58" spans="1:5">
      <c r="A58" s="1">
        <v>56</v>
      </c>
      <c r="B58" s="2" t="str">
        <f>"周爱莲"</f>
        <v>周爱莲</v>
      </c>
      <c r="C58" s="2" t="str">
        <f t="shared" ref="C58:C67" si="4">"女"</f>
        <v>女</v>
      </c>
      <c r="D58" s="5" t="s">
        <v>61</v>
      </c>
      <c r="E58" s="1" t="s">
        <v>7</v>
      </c>
    </row>
    <row r="59" spans="1:5">
      <c r="A59" s="1">
        <v>57</v>
      </c>
      <c r="B59" s="2" t="str">
        <f>"王小冰"</f>
        <v>王小冰</v>
      </c>
      <c r="C59" s="2" t="str">
        <f t="shared" si="4"/>
        <v>女</v>
      </c>
      <c r="D59" s="5" t="s">
        <v>23</v>
      </c>
      <c r="E59" s="1" t="s">
        <v>7</v>
      </c>
    </row>
    <row r="60" spans="1:5">
      <c r="A60" s="1">
        <v>58</v>
      </c>
      <c r="B60" s="2" t="str">
        <f>"莫翘连"</f>
        <v>莫翘连</v>
      </c>
      <c r="C60" s="2" t="str">
        <f t="shared" si="4"/>
        <v>女</v>
      </c>
      <c r="D60" s="5" t="s">
        <v>62</v>
      </c>
      <c r="E60" s="1" t="s">
        <v>7</v>
      </c>
    </row>
    <row r="61" spans="1:5">
      <c r="A61" s="1">
        <v>59</v>
      </c>
      <c r="B61" s="2" t="str">
        <f>"苏银开"</f>
        <v>苏银开</v>
      </c>
      <c r="C61" s="2" t="str">
        <f t="shared" si="4"/>
        <v>女</v>
      </c>
      <c r="D61" s="5" t="s">
        <v>63</v>
      </c>
      <c r="E61" s="1" t="s">
        <v>7</v>
      </c>
    </row>
    <row r="62" spans="1:5">
      <c r="A62" s="1">
        <v>60</v>
      </c>
      <c r="B62" s="2" t="str">
        <f>"赵兰妃"</f>
        <v>赵兰妃</v>
      </c>
      <c r="C62" s="2" t="str">
        <f t="shared" si="4"/>
        <v>女</v>
      </c>
      <c r="D62" s="5" t="s">
        <v>64</v>
      </c>
      <c r="E62" s="1" t="s">
        <v>7</v>
      </c>
    </row>
    <row r="63" spans="1:5">
      <c r="A63" s="1">
        <v>61</v>
      </c>
      <c r="B63" s="2" t="str">
        <f>"吴多悦"</f>
        <v>吴多悦</v>
      </c>
      <c r="C63" s="2" t="str">
        <f t="shared" si="4"/>
        <v>女</v>
      </c>
      <c r="D63" s="5" t="s">
        <v>65</v>
      </c>
      <c r="E63" s="1" t="s">
        <v>7</v>
      </c>
    </row>
    <row r="64" spans="1:5">
      <c r="A64" s="1">
        <v>62</v>
      </c>
      <c r="B64" s="2" t="str">
        <f>"陈月美"</f>
        <v>陈月美</v>
      </c>
      <c r="C64" s="2" t="str">
        <f t="shared" si="4"/>
        <v>女</v>
      </c>
      <c r="D64" s="5" t="s">
        <v>66</v>
      </c>
      <c r="E64" s="1" t="s">
        <v>7</v>
      </c>
    </row>
    <row r="65" spans="1:5">
      <c r="A65" s="1">
        <v>63</v>
      </c>
      <c r="B65" s="2" t="str">
        <f>"邢兴"</f>
        <v>邢兴</v>
      </c>
      <c r="C65" s="2" t="str">
        <f t="shared" si="4"/>
        <v>女</v>
      </c>
      <c r="D65" s="5" t="s">
        <v>67</v>
      </c>
      <c r="E65" s="1" t="s">
        <v>7</v>
      </c>
    </row>
    <row r="66" spans="1:5">
      <c r="A66" s="1">
        <v>64</v>
      </c>
      <c r="B66" s="2" t="str">
        <f>"林慧娜"</f>
        <v>林慧娜</v>
      </c>
      <c r="C66" s="2" t="str">
        <f t="shared" si="4"/>
        <v>女</v>
      </c>
      <c r="D66" s="5" t="s">
        <v>68</v>
      </c>
      <c r="E66" s="1" t="s">
        <v>7</v>
      </c>
    </row>
    <row r="67" spans="1:5">
      <c r="A67" s="1">
        <v>65</v>
      </c>
      <c r="B67" s="2" t="str">
        <f>"王柳"</f>
        <v>王柳</v>
      </c>
      <c r="C67" s="2" t="str">
        <f t="shared" si="4"/>
        <v>女</v>
      </c>
      <c r="D67" s="5" t="s">
        <v>69</v>
      </c>
      <c r="E67" s="1" t="s">
        <v>7</v>
      </c>
    </row>
    <row r="68" spans="1:5">
      <c r="A68" s="1">
        <v>66</v>
      </c>
      <c r="B68" s="2" t="str">
        <f>"黄梓"</f>
        <v>黄梓</v>
      </c>
      <c r="C68" s="2" t="str">
        <f>"男"</f>
        <v>男</v>
      </c>
      <c r="D68" s="5" t="s">
        <v>70</v>
      </c>
      <c r="E68" s="1" t="s">
        <v>7</v>
      </c>
    </row>
    <row r="69" spans="1:5">
      <c r="A69" s="1">
        <v>67</v>
      </c>
      <c r="B69" s="2" t="str">
        <f>"林丽花"</f>
        <v>林丽花</v>
      </c>
      <c r="C69" s="2" t="str">
        <f t="shared" ref="C69:C78" si="5">"女"</f>
        <v>女</v>
      </c>
      <c r="D69" s="5" t="s">
        <v>71</v>
      </c>
      <c r="E69" s="1" t="s">
        <v>7</v>
      </c>
    </row>
    <row r="70" spans="1:5">
      <c r="A70" s="1">
        <v>68</v>
      </c>
      <c r="B70" s="2" t="str">
        <f>"张妮"</f>
        <v>张妮</v>
      </c>
      <c r="C70" s="2" t="str">
        <f t="shared" si="5"/>
        <v>女</v>
      </c>
      <c r="D70" s="5" t="s">
        <v>48</v>
      </c>
      <c r="E70" s="1" t="s">
        <v>7</v>
      </c>
    </row>
    <row r="71" spans="1:5">
      <c r="A71" s="1">
        <v>69</v>
      </c>
      <c r="B71" s="2" t="str">
        <f>"郑俊谦"</f>
        <v>郑俊谦</v>
      </c>
      <c r="C71" s="2" t="str">
        <f t="shared" si="5"/>
        <v>女</v>
      </c>
      <c r="D71" s="5" t="s">
        <v>72</v>
      </c>
      <c r="E71" s="1" t="s">
        <v>7</v>
      </c>
    </row>
    <row r="72" spans="1:5">
      <c r="A72" s="1">
        <v>70</v>
      </c>
      <c r="B72" s="2" t="str">
        <f>"李文静"</f>
        <v>李文静</v>
      </c>
      <c r="C72" s="2" t="str">
        <f t="shared" si="5"/>
        <v>女</v>
      </c>
      <c r="D72" s="5" t="s">
        <v>73</v>
      </c>
      <c r="E72" s="1" t="s">
        <v>7</v>
      </c>
    </row>
    <row r="73" spans="1:5">
      <c r="A73" s="1">
        <v>71</v>
      </c>
      <c r="B73" s="2" t="str">
        <f>"王小丽"</f>
        <v>王小丽</v>
      </c>
      <c r="C73" s="2" t="str">
        <f t="shared" si="5"/>
        <v>女</v>
      </c>
      <c r="D73" s="5" t="s">
        <v>74</v>
      </c>
      <c r="E73" s="1" t="s">
        <v>7</v>
      </c>
    </row>
    <row r="74" spans="1:5">
      <c r="A74" s="1">
        <v>72</v>
      </c>
      <c r="B74" s="2" t="str">
        <f>"陈丽茜"</f>
        <v>陈丽茜</v>
      </c>
      <c r="C74" s="2" t="str">
        <f t="shared" si="5"/>
        <v>女</v>
      </c>
      <c r="D74" s="5" t="s">
        <v>75</v>
      </c>
      <c r="E74" s="1" t="s">
        <v>7</v>
      </c>
    </row>
    <row r="75" spans="1:5">
      <c r="A75" s="1">
        <v>73</v>
      </c>
      <c r="B75" s="2" t="str">
        <f>"覃良月"</f>
        <v>覃良月</v>
      </c>
      <c r="C75" s="2" t="str">
        <f t="shared" si="5"/>
        <v>女</v>
      </c>
      <c r="D75" s="5" t="s">
        <v>76</v>
      </c>
      <c r="E75" s="1" t="s">
        <v>7</v>
      </c>
    </row>
    <row r="76" spans="1:5">
      <c r="A76" s="1">
        <v>74</v>
      </c>
      <c r="B76" s="2" t="str">
        <f>"梁素文"</f>
        <v>梁素文</v>
      </c>
      <c r="C76" s="2" t="str">
        <f t="shared" si="5"/>
        <v>女</v>
      </c>
      <c r="D76" s="5" t="s">
        <v>77</v>
      </c>
      <c r="E76" s="1" t="s">
        <v>7</v>
      </c>
    </row>
    <row r="77" spans="1:5">
      <c r="A77" s="1">
        <v>75</v>
      </c>
      <c r="B77" s="2" t="str">
        <f>"陈燕云"</f>
        <v>陈燕云</v>
      </c>
      <c r="C77" s="2" t="str">
        <f t="shared" si="5"/>
        <v>女</v>
      </c>
      <c r="D77" s="5" t="s">
        <v>78</v>
      </c>
      <c r="E77" s="1" t="s">
        <v>7</v>
      </c>
    </row>
    <row r="78" spans="1:5">
      <c r="A78" s="1">
        <v>76</v>
      </c>
      <c r="B78" s="2" t="str">
        <f>"王小娜"</f>
        <v>王小娜</v>
      </c>
      <c r="C78" s="2" t="str">
        <f t="shared" si="5"/>
        <v>女</v>
      </c>
      <c r="D78" s="5" t="s">
        <v>79</v>
      </c>
      <c r="E78" s="1" t="s">
        <v>7</v>
      </c>
    </row>
    <row r="79" spans="1:5">
      <c r="A79" s="1">
        <v>77</v>
      </c>
      <c r="B79" s="2" t="str">
        <f>"王家梁"</f>
        <v>王家梁</v>
      </c>
      <c r="C79" s="2" t="str">
        <f>"男"</f>
        <v>男</v>
      </c>
      <c r="D79" s="5" t="s">
        <v>80</v>
      </c>
      <c r="E79" s="1" t="s">
        <v>7</v>
      </c>
    </row>
    <row r="80" spans="1:5">
      <c r="A80" s="1">
        <v>78</v>
      </c>
      <c r="B80" s="2" t="str">
        <f>"梁海笑"</f>
        <v>梁海笑</v>
      </c>
      <c r="C80" s="2" t="str">
        <f t="shared" ref="C80:C86" si="6">"女"</f>
        <v>女</v>
      </c>
      <c r="D80" s="5" t="s">
        <v>81</v>
      </c>
      <c r="E80" s="1" t="s">
        <v>7</v>
      </c>
    </row>
    <row r="81" spans="1:5">
      <c r="A81" s="1">
        <v>79</v>
      </c>
      <c r="B81" s="2" t="str">
        <f>"姚照"</f>
        <v>姚照</v>
      </c>
      <c r="C81" s="2" t="str">
        <f t="shared" si="6"/>
        <v>女</v>
      </c>
      <c r="D81" s="5" t="s">
        <v>82</v>
      </c>
      <c r="E81" s="1" t="s">
        <v>7</v>
      </c>
    </row>
    <row r="82" spans="1:5">
      <c r="A82" s="1">
        <v>80</v>
      </c>
      <c r="B82" s="2" t="str">
        <f>"许月涝"</f>
        <v>许月涝</v>
      </c>
      <c r="C82" s="2" t="str">
        <f t="shared" si="6"/>
        <v>女</v>
      </c>
      <c r="D82" s="5" t="s">
        <v>83</v>
      </c>
      <c r="E82" s="1" t="s">
        <v>7</v>
      </c>
    </row>
    <row r="83" spans="1:5">
      <c r="A83" s="1">
        <v>81</v>
      </c>
      <c r="B83" s="2" t="str">
        <f>"肖晓"</f>
        <v>肖晓</v>
      </c>
      <c r="C83" s="2" t="str">
        <f t="shared" si="6"/>
        <v>女</v>
      </c>
      <c r="D83" s="5" t="s">
        <v>84</v>
      </c>
      <c r="E83" s="1" t="s">
        <v>7</v>
      </c>
    </row>
    <row r="84" spans="1:5">
      <c r="A84" s="1">
        <v>82</v>
      </c>
      <c r="B84" s="2" t="str">
        <f>"王晶晶"</f>
        <v>王晶晶</v>
      </c>
      <c r="C84" s="2" t="str">
        <f t="shared" si="6"/>
        <v>女</v>
      </c>
      <c r="D84" s="5" t="s">
        <v>85</v>
      </c>
      <c r="E84" s="1" t="s">
        <v>7</v>
      </c>
    </row>
    <row r="85" spans="1:5">
      <c r="A85" s="1">
        <v>83</v>
      </c>
      <c r="B85" s="2" t="str">
        <f>"龙亚霞"</f>
        <v>龙亚霞</v>
      </c>
      <c r="C85" s="2" t="str">
        <f t="shared" si="6"/>
        <v>女</v>
      </c>
      <c r="D85" s="5" t="s">
        <v>86</v>
      </c>
      <c r="E85" s="1" t="s">
        <v>7</v>
      </c>
    </row>
    <row r="86" spans="1:5">
      <c r="A86" s="1">
        <v>84</v>
      </c>
      <c r="B86" s="2" t="str">
        <f>"何春飞"</f>
        <v>何春飞</v>
      </c>
      <c r="C86" s="2" t="str">
        <f t="shared" si="6"/>
        <v>女</v>
      </c>
      <c r="D86" s="5" t="s">
        <v>87</v>
      </c>
      <c r="E86" s="1" t="s">
        <v>7</v>
      </c>
    </row>
    <row r="87" spans="1:5">
      <c r="A87" s="1">
        <v>85</v>
      </c>
      <c r="B87" s="2" t="str">
        <f>"邓国新"</f>
        <v>邓国新</v>
      </c>
      <c r="C87" s="2" t="str">
        <f>"男"</f>
        <v>男</v>
      </c>
      <c r="D87" s="5" t="s">
        <v>88</v>
      </c>
      <c r="E87" s="1" t="s">
        <v>7</v>
      </c>
    </row>
    <row r="88" spans="1:5">
      <c r="A88" s="1">
        <v>86</v>
      </c>
      <c r="B88" s="2" t="str">
        <f>"吴艳"</f>
        <v>吴艳</v>
      </c>
      <c r="C88" s="2" t="str">
        <f t="shared" ref="C88:C105" si="7">"女"</f>
        <v>女</v>
      </c>
      <c r="D88" s="5" t="s">
        <v>89</v>
      </c>
      <c r="E88" s="1" t="s">
        <v>7</v>
      </c>
    </row>
    <row r="89" spans="1:5">
      <c r="A89" s="1">
        <v>87</v>
      </c>
      <c r="B89" s="2" t="str">
        <f>"何林蓉"</f>
        <v>何林蓉</v>
      </c>
      <c r="C89" s="2" t="str">
        <f t="shared" si="7"/>
        <v>女</v>
      </c>
      <c r="D89" s="5" t="s">
        <v>90</v>
      </c>
      <c r="E89" s="1" t="s">
        <v>7</v>
      </c>
    </row>
    <row r="90" spans="1:5">
      <c r="A90" s="1">
        <v>88</v>
      </c>
      <c r="B90" s="2" t="str">
        <f>"叶珍"</f>
        <v>叶珍</v>
      </c>
      <c r="C90" s="2" t="str">
        <f t="shared" si="7"/>
        <v>女</v>
      </c>
      <c r="D90" s="5" t="s">
        <v>91</v>
      </c>
      <c r="E90" s="1" t="s">
        <v>7</v>
      </c>
    </row>
    <row r="91" spans="1:5">
      <c r="A91" s="1">
        <v>89</v>
      </c>
      <c r="B91" s="2" t="str">
        <f>"颜春燕"</f>
        <v>颜春燕</v>
      </c>
      <c r="C91" s="2" t="str">
        <f t="shared" si="7"/>
        <v>女</v>
      </c>
      <c r="D91" s="5" t="s">
        <v>92</v>
      </c>
      <c r="E91" s="1" t="s">
        <v>7</v>
      </c>
    </row>
    <row r="92" spans="1:5">
      <c r="A92" s="1">
        <v>90</v>
      </c>
      <c r="B92" s="2" t="str">
        <f>"冯少叶"</f>
        <v>冯少叶</v>
      </c>
      <c r="C92" s="2" t="str">
        <f t="shared" si="7"/>
        <v>女</v>
      </c>
      <c r="D92" s="5" t="s">
        <v>93</v>
      </c>
      <c r="E92" s="1" t="s">
        <v>7</v>
      </c>
    </row>
    <row r="93" spans="1:5">
      <c r="A93" s="1">
        <v>91</v>
      </c>
      <c r="B93" s="2" t="str">
        <f>"吴海绫"</f>
        <v>吴海绫</v>
      </c>
      <c r="C93" s="2" t="str">
        <f t="shared" si="7"/>
        <v>女</v>
      </c>
      <c r="D93" s="5" t="s">
        <v>94</v>
      </c>
      <c r="E93" s="1" t="s">
        <v>7</v>
      </c>
    </row>
    <row r="94" spans="1:5">
      <c r="A94" s="1">
        <v>92</v>
      </c>
      <c r="B94" s="2" t="str">
        <f>"莫小霞"</f>
        <v>莫小霞</v>
      </c>
      <c r="C94" s="2" t="str">
        <f t="shared" si="7"/>
        <v>女</v>
      </c>
      <c r="D94" s="5" t="s">
        <v>95</v>
      </c>
      <c r="E94" s="1" t="s">
        <v>7</v>
      </c>
    </row>
    <row r="95" spans="1:5">
      <c r="A95" s="1">
        <v>93</v>
      </c>
      <c r="B95" s="2" t="str">
        <f>"陈曼"</f>
        <v>陈曼</v>
      </c>
      <c r="C95" s="2" t="str">
        <f t="shared" si="7"/>
        <v>女</v>
      </c>
      <c r="D95" s="5" t="s">
        <v>96</v>
      </c>
      <c r="E95" s="1" t="s">
        <v>7</v>
      </c>
    </row>
    <row r="96" spans="1:5">
      <c r="A96" s="1">
        <v>94</v>
      </c>
      <c r="B96" s="2" t="str">
        <f>"陈秋燕"</f>
        <v>陈秋燕</v>
      </c>
      <c r="C96" s="2" t="str">
        <f t="shared" si="7"/>
        <v>女</v>
      </c>
      <c r="D96" s="5" t="s">
        <v>97</v>
      </c>
      <c r="E96" s="1" t="s">
        <v>7</v>
      </c>
    </row>
    <row r="97" spans="1:5">
      <c r="A97" s="1">
        <v>95</v>
      </c>
      <c r="B97" s="2" t="str">
        <f>"蒙春花"</f>
        <v>蒙春花</v>
      </c>
      <c r="C97" s="2" t="str">
        <f t="shared" si="7"/>
        <v>女</v>
      </c>
      <c r="D97" s="5" t="s">
        <v>98</v>
      </c>
      <c r="E97" s="1" t="s">
        <v>7</v>
      </c>
    </row>
    <row r="98" spans="1:5">
      <c r="A98" s="1">
        <v>96</v>
      </c>
      <c r="B98" s="2" t="str">
        <f>"朱宝珍"</f>
        <v>朱宝珍</v>
      </c>
      <c r="C98" s="2" t="str">
        <f t="shared" si="7"/>
        <v>女</v>
      </c>
      <c r="D98" s="5" t="s">
        <v>99</v>
      </c>
      <c r="E98" s="1" t="s">
        <v>7</v>
      </c>
    </row>
    <row r="99" spans="1:5">
      <c r="A99" s="1">
        <v>97</v>
      </c>
      <c r="B99" s="2" t="str">
        <f>"文雅"</f>
        <v>文雅</v>
      </c>
      <c r="C99" s="2" t="str">
        <f t="shared" si="7"/>
        <v>女</v>
      </c>
      <c r="D99" s="5" t="s">
        <v>100</v>
      </c>
      <c r="E99" s="1" t="s">
        <v>7</v>
      </c>
    </row>
    <row r="100" spans="1:5">
      <c r="A100" s="1">
        <v>98</v>
      </c>
      <c r="B100" s="2" t="str">
        <f>"谢书楼"</f>
        <v>谢书楼</v>
      </c>
      <c r="C100" s="2" t="str">
        <f t="shared" si="7"/>
        <v>女</v>
      </c>
      <c r="D100" s="5" t="s">
        <v>101</v>
      </c>
      <c r="E100" s="1" t="s">
        <v>7</v>
      </c>
    </row>
    <row r="101" spans="1:5">
      <c r="A101" s="1">
        <v>99</v>
      </c>
      <c r="B101" s="2" t="str">
        <f>"王海浪"</f>
        <v>王海浪</v>
      </c>
      <c r="C101" s="2" t="str">
        <f t="shared" si="7"/>
        <v>女</v>
      </c>
      <c r="D101" s="5" t="s">
        <v>102</v>
      </c>
      <c r="E101" s="1" t="s">
        <v>7</v>
      </c>
    </row>
    <row r="102" spans="1:5">
      <c r="A102" s="1">
        <v>100</v>
      </c>
      <c r="B102" s="2" t="str">
        <f>"李基珍"</f>
        <v>李基珍</v>
      </c>
      <c r="C102" s="2" t="str">
        <f t="shared" si="7"/>
        <v>女</v>
      </c>
      <c r="D102" s="5" t="s">
        <v>103</v>
      </c>
      <c r="E102" s="1" t="s">
        <v>7</v>
      </c>
    </row>
    <row r="103" spans="1:5">
      <c r="A103" s="1">
        <v>101</v>
      </c>
      <c r="B103" s="2" t="str">
        <f>"李花香"</f>
        <v>李花香</v>
      </c>
      <c r="C103" s="2" t="str">
        <f t="shared" si="7"/>
        <v>女</v>
      </c>
      <c r="D103" s="5" t="s">
        <v>104</v>
      </c>
      <c r="E103" s="1" t="s">
        <v>7</v>
      </c>
    </row>
    <row r="104" spans="1:5">
      <c r="A104" s="1">
        <v>102</v>
      </c>
      <c r="B104" s="2" t="str">
        <f>"王青斌"</f>
        <v>王青斌</v>
      </c>
      <c r="C104" s="2" t="str">
        <f t="shared" si="7"/>
        <v>女</v>
      </c>
      <c r="D104" s="5" t="s">
        <v>105</v>
      </c>
      <c r="E104" s="1" t="s">
        <v>7</v>
      </c>
    </row>
    <row r="105" spans="1:5">
      <c r="A105" s="1">
        <v>103</v>
      </c>
      <c r="B105" s="2" t="str">
        <f>"苏彬彬"</f>
        <v>苏彬彬</v>
      </c>
      <c r="C105" s="2" t="str">
        <f t="shared" si="7"/>
        <v>女</v>
      </c>
      <c r="D105" s="5" t="s">
        <v>106</v>
      </c>
      <c r="E105" s="1" t="s">
        <v>7</v>
      </c>
    </row>
    <row r="106" spans="1:5">
      <c r="A106" s="1">
        <v>104</v>
      </c>
      <c r="B106" s="2" t="str">
        <f>"曾凯"</f>
        <v>曾凯</v>
      </c>
      <c r="C106" s="2" t="str">
        <f>"男"</f>
        <v>男</v>
      </c>
      <c r="D106" s="5" t="s">
        <v>107</v>
      </c>
      <c r="E106" s="1" t="s">
        <v>7</v>
      </c>
    </row>
    <row r="107" spans="1:5">
      <c r="A107" s="1">
        <v>105</v>
      </c>
      <c r="B107" s="2" t="str">
        <f>"甘小妹"</f>
        <v>甘小妹</v>
      </c>
      <c r="C107" s="2" t="str">
        <f t="shared" ref="C107:C122" si="8">"女"</f>
        <v>女</v>
      </c>
      <c r="D107" s="5" t="s">
        <v>108</v>
      </c>
      <c r="E107" s="1" t="s">
        <v>7</v>
      </c>
    </row>
    <row r="108" spans="1:5">
      <c r="A108" s="1">
        <v>106</v>
      </c>
      <c r="B108" s="2" t="str">
        <f>"洪小玲"</f>
        <v>洪小玲</v>
      </c>
      <c r="C108" s="2" t="str">
        <f t="shared" si="8"/>
        <v>女</v>
      </c>
      <c r="D108" s="5" t="s">
        <v>109</v>
      </c>
      <c r="E108" s="1" t="s">
        <v>7</v>
      </c>
    </row>
    <row r="109" spans="1:5">
      <c r="A109" s="1">
        <v>107</v>
      </c>
      <c r="B109" s="2" t="str">
        <f>"王金韵"</f>
        <v>王金韵</v>
      </c>
      <c r="C109" s="2" t="str">
        <f t="shared" si="8"/>
        <v>女</v>
      </c>
      <c r="D109" s="5" t="s">
        <v>110</v>
      </c>
      <c r="E109" s="1" t="s">
        <v>7</v>
      </c>
    </row>
    <row r="110" spans="1:5">
      <c r="A110" s="1">
        <v>108</v>
      </c>
      <c r="B110" s="2" t="str">
        <f>"万仙兰"</f>
        <v>万仙兰</v>
      </c>
      <c r="C110" s="2" t="str">
        <f t="shared" si="8"/>
        <v>女</v>
      </c>
      <c r="D110" s="5" t="s">
        <v>111</v>
      </c>
      <c r="E110" s="1" t="s">
        <v>7</v>
      </c>
    </row>
    <row r="111" spans="1:5">
      <c r="A111" s="1">
        <v>109</v>
      </c>
      <c r="B111" s="2" t="str">
        <f>"许秀梅"</f>
        <v>许秀梅</v>
      </c>
      <c r="C111" s="2" t="str">
        <f t="shared" si="8"/>
        <v>女</v>
      </c>
      <c r="D111" s="5" t="s">
        <v>112</v>
      </c>
      <c r="E111" s="1" t="s">
        <v>7</v>
      </c>
    </row>
    <row r="112" spans="1:5">
      <c r="A112" s="1">
        <v>110</v>
      </c>
      <c r="B112" s="2" t="str">
        <f>"林蝶"</f>
        <v>林蝶</v>
      </c>
      <c r="C112" s="2" t="str">
        <f t="shared" si="8"/>
        <v>女</v>
      </c>
      <c r="D112" s="5" t="s">
        <v>113</v>
      </c>
      <c r="E112" s="1" t="s">
        <v>7</v>
      </c>
    </row>
    <row r="113" spans="1:5">
      <c r="A113" s="1">
        <v>111</v>
      </c>
      <c r="B113" s="2" t="str">
        <f>"黄丽萍"</f>
        <v>黄丽萍</v>
      </c>
      <c r="C113" s="2" t="str">
        <f t="shared" si="8"/>
        <v>女</v>
      </c>
      <c r="D113" s="5" t="s">
        <v>114</v>
      </c>
      <c r="E113" s="1" t="s">
        <v>7</v>
      </c>
    </row>
    <row r="114" spans="1:5">
      <c r="A114" s="1">
        <v>112</v>
      </c>
      <c r="B114" s="2" t="str">
        <f>"陈瑞珠"</f>
        <v>陈瑞珠</v>
      </c>
      <c r="C114" s="2" t="str">
        <f t="shared" si="8"/>
        <v>女</v>
      </c>
      <c r="D114" s="5" t="s">
        <v>115</v>
      </c>
      <c r="E114" s="1" t="s">
        <v>7</v>
      </c>
    </row>
    <row r="115" spans="1:5">
      <c r="A115" s="1">
        <v>113</v>
      </c>
      <c r="B115" s="2" t="str">
        <f>"闵慧美"</f>
        <v>闵慧美</v>
      </c>
      <c r="C115" s="2" t="str">
        <f t="shared" si="8"/>
        <v>女</v>
      </c>
      <c r="D115" s="5" t="s">
        <v>116</v>
      </c>
      <c r="E115" s="1" t="s">
        <v>7</v>
      </c>
    </row>
    <row r="116" spans="1:5">
      <c r="A116" s="1">
        <v>114</v>
      </c>
      <c r="B116" s="2" t="str">
        <f>"王枫"</f>
        <v>王枫</v>
      </c>
      <c r="C116" s="2" t="str">
        <f t="shared" si="8"/>
        <v>女</v>
      </c>
      <c r="D116" s="5" t="s">
        <v>117</v>
      </c>
      <c r="E116" s="1" t="s">
        <v>7</v>
      </c>
    </row>
    <row r="117" spans="1:5">
      <c r="A117" s="1">
        <v>115</v>
      </c>
      <c r="B117" s="2" t="str">
        <f>"王英"</f>
        <v>王英</v>
      </c>
      <c r="C117" s="2" t="str">
        <f t="shared" si="8"/>
        <v>女</v>
      </c>
      <c r="D117" s="5" t="s">
        <v>118</v>
      </c>
      <c r="E117" s="1" t="s">
        <v>7</v>
      </c>
    </row>
    <row r="118" spans="1:5">
      <c r="A118" s="1">
        <v>116</v>
      </c>
      <c r="B118" s="2" t="str">
        <f>"符仲嫦"</f>
        <v>符仲嫦</v>
      </c>
      <c r="C118" s="2" t="str">
        <f t="shared" si="8"/>
        <v>女</v>
      </c>
      <c r="D118" s="5" t="s">
        <v>119</v>
      </c>
      <c r="E118" s="1" t="s">
        <v>7</v>
      </c>
    </row>
    <row r="119" spans="1:5">
      <c r="A119" s="1">
        <v>117</v>
      </c>
      <c r="B119" s="2" t="str">
        <f>"谢吉英"</f>
        <v>谢吉英</v>
      </c>
      <c r="C119" s="2" t="str">
        <f t="shared" si="8"/>
        <v>女</v>
      </c>
      <c r="D119" s="5" t="s">
        <v>120</v>
      </c>
      <c r="E119" s="1" t="s">
        <v>7</v>
      </c>
    </row>
    <row r="120" spans="1:5">
      <c r="A120" s="1">
        <v>118</v>
      </c>
      <c r="B120" s="2" t="str">
        <f>"梁静"</f>
        <v>梁静</v>
      </c>
      <c r="C120" s="2" t="str">
        <f t="shared" si="8"/>
        <v>女</v>
      </c>
      <c r="D120" s="5" t="s">
        <v>121</v>
      </c>
      <c r="E120" s="1" t="s">
        <v>7</v>
      </c>
    </row>
    <row r="121" spans="1:5">
      <c r="A121" s="1">
        <v>119</v>
      </c>
      <c r="B121" s="2" t="str">
        <f>"曾梅英"</f>
        <v>曾梅英</v>
      </c>
      <c r="C121" s="2" t="str">
        <f t="shared" si="8"/>
        <v>女</v>
      </c>
      <c r="D121" s="5" t="s">
        <v>122</v>
      </c>
      <c r="E121" s="1" t="s">
        <v>7</v>
      </c>
    </row>
    <row r="122" spans="1:5">
      <c r="A122" s="1">
        <v>120</v>
      </c>
      <c r="B122" s="2" t="str">
        <f>"蔡云冰"</f>
        <v>蔡云冰</v>
      </c>
      <c r="C122" s="2" t="str">
        <f t="shared" si="8"/>
        <v>女</v>
      </c>
      <c r="D122" s="5" t="s">
        <v>123</v>
      </c>
      <c r="E122" s="1" t="s">
        <v>7</v>
      </c>
    </row>
    <row r="123" spans="1:5">
      <c r="A123" s="1">
        <v>121</v>
      </c>
      <c r="B123" s="2" t="str">
        <f>"张书恒"</f>
        <v>张书恒</v>
      </c>
      <c r="C123" s="2" t="str">
        <f>"男"</f>
        <v>男</v>
      </c>
      <c r="D123" s="5" t="s">
        <v>124</v>
      </c>
      <c r="E123" s="1" t="s">
        <v>7</v>
      </c>
    </row>
    <row r="124" spans="1:5">
      <c r="A124" s="1">
        <v>122</v>
      </c>
      <c r="B124" s="2" t="str">
        <f>"符枫雪"</f>
        <v>符枫雪</v>
      </c>
      <c r="C124" s="2" t="str">
        <f t="shared" ref="C124:C130" si="9">"女"</f>
        <v>女</v>
      </c>
      <c r="D124" s="5" t="s">
        <v>125</v>
      </c>
      <c r="E124" s="1" t="s">
        <v>7</v>
      </c>
    </row>
    <row r="125" spans="1:5">
      <c r="A125" s="1">
        <v>123</v>
      </c>
      <c r="B125" s="2" t="str">
        <f>"蒙美娜"</f>
        <v>蒙美娜</v>
      </c>
      <c r="C125" s="2" t="str">
        <f t="shared" si="9"/>
        <v>女</v>
      </c>
      <c r="D125" s="5" t="s">
        <v>126</v>
      </c>
      <c r="E125" s="1" t="s">
        <v>7</v>
      </c>
    </row>
    <row r="126" spans="1:5">
      <c r="A126" s="1">
        <v>124</v>
      </c>
      <c r="B126" s="2" t="str">
        <f>"毛宪权"</f>
        <v>毛宪权</v>
      </c>
      <c r="C126" s="2" t="str">
        <f>"男"</f>
        <v>男</v>
      </c>
      <c r="D126" s="5" t="s">
        <v>127</v>
      </c>
      <c r="E126" s="1" t="s">
        <v>7</v>
      </c>
    </row>
    <row r="127" spans="1:5">
      <c r="A127" s="1">
        <v>125</v>
      </c>
      <c r="B127" s="2" t="str">
        <f>"陈元慧"</f>
        <v>陈元慧</v>
      </c>
      <c r="C127" s="2" t="str">
        <f t="shared" si="9"/>
        <v>女</v>
      </c>
      <c r="D127" s="5" t="s">
        <v>128</v>
      </c>
      <c r="E127" s="1" t="s">
        <v>7</v>
      </c>
    </row>
    <row r="128" spans="1:5">
      <c r="A128" s="1">
        <v>126</v>
      </c>
      <c r="B128" s="2" t="str">
        <f>"陈月花"</f>
        <v>陈月花</v>
      </c>
      <c r="C128" s="2" t="str">
        <f t="shared" si="9"/>
        <v>女</v>
      </c>
      <c r="D128" s="5" t="s">
        <v>129</v>
      </c>
      <c r="E128" s="1" t="s">
        <v>7</v>
      </c>
    </row>
    <row r="129" spans="1:5">
      <c r="A129" s="1">
        <v>127</v>
      </c>
      <c r="B129" s="2" t="str">
        <f>"邵圣拿"</f>
        <v>邵圣拿</v>
      </c>
      <c r="C129" s="2" t="str">
        <f t="shared" si="9"/>
        <v>女</v>
      </c>
      <c r="D129" s="5" t="s">
        <v>130</v>
      </c>
      <c r="E129" s="1" t="s">
        <v>7</v>
      </c>
    </row>
    <row r="130" spans="1:5">
      <c r="A130" s="1">
        <v>128</v>
      </c>
      <c r="B130" s="2" t="str">
        <f>"侯清清"</f>
        <v>侯清清</v>
      </c>
      <c r="C130" s="2" t="str">
        <f t="shared" si="9"/>
        <v>女</v>
      </c>
      <c r="D130" s="5" t="s">
        <v>131</v>
      </c>
      <c r="E130" s="1" t="s">
        <v>7</v>
      </c>
    </row>
    <row r="131" spans="1:5">
      <c r="A131" s="1">
        <v>129</v>
      </c>
      <c r="B131" s="2" t="str">
        <f>"许国云"</f>
        <v>许国云</v>
      </c>
      <c r="C131" s="2" t="str">
        <f>"男"</f>
        <v>男</v>
      </c>
      <c r="D131" s="5" t="s">
        <v>132</v>
      </c>
      <c r="E131" s="1" t="s">
        <v>7</v>
      </c>
    </row>
    <row r="132" spans="1:5">
      <c r="A132" s="1">
        <v>130</v>
      </c>
      <c r="B132" s="2" t="str">
        <f>"凌小曼"</f>
        <v>凌小曼</v>
      </c>
      <c r="C132" s="2" t="str">
        <f t="shared" ref="C132:C137" si="10">"女"</f>
        <v>女</v>
      </c>
      <c r="D132" s="5" t="s">
        <v>133</v>
      </c>
      <c r="E132" s="1" t="s">
        <v>7</v>
      </c>
    </row>
    <row r="133" spans="1:5">
      <c r="A133" s="1">
        <v>131</v>
      </c>
      <c r="B133" s="2" t="str">
        <f>"韦丽红"</f>
        <v>韦丽红</v>
      </c>
      <c r="C133" s="2" t="str">
        <f t="shared" si="10"/>
        <v>女</v>
      </c>
      <c r="D133" s="5" t="s">
        <v>134</v>
      </c>
      <c r="E133" s="1" t="s">
        <v>7</v>
      </c>
    </row>
    <row r="134" spans="1:5">
      <c r="A134" s="1">
        <v>132</v>
      </c>
      <c r="B134" s="2" t="str">
        <f>"黄菲"</f>
        <v>黄菲</v>
      </c>
      <c r="C134" s="2" t="str">
        <f t="shared" si="10"/>
        <v>女</v>
      </c>
      <c r="D134" s="5" t="s">
        <v>135</v>
      </c>
      <c r="E134" s="1" t="s">
        <v>7</v>
      </c>
    </row>
    <row r="135" spans="1:5">
      <c r="A135" s="1">
        <v>133</v>
      </c>
      <c r="B135" s="2" t="str">
        <f>"刘慧君"</f>
        <v>刘慧君</v>
      </c>
      <c r="C135" s="2" t="str">
        <f t="shared" si="10"/>
        <v>女</v>
      </c>
      <c r="D135" s="5" t="s">
        <v>136</v>
      </c>
      <c r="E135" s="1" t="s">
        <v>7</v>
      </c>
    </row>
    <row r="136" spans="1:5">
      <c r="A136" s="1">
        <v>134</v>
      </c>
      <c r="B136" s="2" t="str">
        <f>"王菊"</f>
        <v>王菊</v>
      </c>
      <c r="C136" s="2" t="str">
        <f t="shared" si="10"/>
        <v>女</v>
      </c>
      <c r="D136" s="5" t="s">
        <v>137</v>
      </c>
      <c r="E136" s="1" t="s">
        <v>7</v>
      </c>
    </row>
    <row r="137" spans="1:5">
      <c r="A137" s="1">
        <v>135</v>
      </c>
      <c r="B137" s="2" t="str">
        <f>"林霞"</f>
        <v>林霞</v>
      </c>
      <c r="C137" s="2" t="str">
        <f t="shared" si="10"/>
        <v>女</v>
      </c>
      <c r="D137" s="5" t="s">
        <v>138</v>
      </c>
      <c r="E137" s="1" t="s">
        <v>7</v>
      </c>
    </row>
    <row r="138" spans="1:5">
      <c r="A138" s="1">
        <v>136</v>
      </c>
      <c r="B138" s="2" t="str">
        <f>"江青聪"</f>
        <v>江青聪</v>
      </c>
      <c r="C138" s="2" t="str">
        <f>"男"</f>
        <v>男</v>
      </c>
      <c r="D138" s="5" t="s">
        <v>139</v>
      </c>
      <c r="E138" s="1" t="s">
        <v>7</v>
      </c>
    </row>
    <row r="139" spans="1:5">
      <c r="A139" s="1">
        <v>137</v>
      </c>
      <c r="B139" s="2" t="str">
        <f>"周亚妹"</f>
        <v>周亚妹</v>
      </c>
      <c r="C139" s="2" t="str">
        <f t="shared" ref="C139:C141" si="11">"女"</f>
        <v>女</v>
      </c>
      <c r="D139" s="5" t="s">
        <v>140</v>
      </c>
      <c r="E139" s="1" t="s">
        <v>7</v>
      </c>
    </row>
    <row r="140" spans="1:5">
      <c r="A140" s="1">
        <v>138</v>
      </c>
      <c r="B140" s="2" t="str">
        <f>"林夏如"</f>
        <v>林夏如</v>
      </c>
      <c r="C140" s="2" t="str">
        <f t="shared" si="11"/>
        <v>女</v>
      </c>
      <c r="D140" s="5" t="s">
        <v>141</v>
      </c>
      <c r="E140" s="1" t="s">
        <v>7</v>
      </c>
    </row>
    <row r="141" spans="1:5">
      <c r="A141" s="1">
        <v>139</v>
      </c>
      <c r="B141" s="2" t="str">
        <f>"王丽颖"</f>
        <v>王丽颖</v>
      </c>
      <c r="C141" s="2" t="str">
        <f t="shared" si="11"/>
        <v>女</v>
      </c>
      <c r="D141" s="5" t="s">
        <v>142</v>
      </c>
      <c r="E141" s="1" t="s">
        <v>7</v>
      </c>
    </row>
    <row r="142" spans="1:5">
      <c r="A142" s="1">
        <v>140</v>
      </c>
      <c r="B142" s="2" t="str">
        <f>"吴圣裕"</f>
        <v>吴圣裕</v>
      </c>
      <c r="C142" s="2" t="str">
        <f>"男"</f>
        <v>男</v>
      </c>
      <c r="D142" s="5" t="s">
        <v>143</v>
      </c>
      <c r="E142" s="1" t="s">
        <v>7</v>
      </c>
    </row>
    <row r="143" spans="1:5">
      <c r="A143" s="1">
        <v>141</v>
      </c>
      <c r="B143" s="2" t="str">
        <f>"洪仙凤"</f>
        <v>洪仙凤</v>
      </c>
      <c r="C143" s="2" t="str">
        <f t="shared" ref="C143:C168" si="12">"女"</f>
        <v>女</v>
      </c>
      <c r="D143" s="5" t="s">
        <v>144</v>
      </c>
      <c r="E143" s="1" t="s">
        <v>7</v>
      </c>
    </row>
    <row r="144" spans="1:5">
      <c r="A144" s="1">
        <v>142</v>
      </c>
      <c r="B144" s="2" t="str">
        <f>"郑桂春"</f>
        <v>郑桂春</v>
      </c>
      <c r="C144" s="2" t="str">
        <f t="shared" si="12"/>
        <v>女</v>
      </c>
      <c r="D144" s="5" t="s">
        <v>145</v>
      </c>
      <c r="E144" s="1" t="s">
        <v>7</v>
      </c>
    </row>
    <row r="145" spans="1:5">
      <c r="A145" s="1">
        <v>143</v>
      </c>
      <c r="B145" s="2" t="str">
        <f>"刘德转"</f>
        <v>刘德转</v>
      </c>
      <c r="C145" s="2" t="str">
        <f t="shared" si="12"/>
        <v>女</v>
      </c>
      <c r="D145" s="5" t="s">
        <v>146</v>
      </c>
      <c r="E145" s="1" t="s">
        <v>7</v>
      </c>
    </row>
    <row r="146" spans="1:5">
      <c r="A146" s="1">
        <v>144</v>
      </c>
      <c r="B146" s="2" t="str">
        <f>"钟新宇"</f>
        <v>钟新宇</v>
      </c>
      <c r="C146" s="2" t="str">
        <f t="shared" si="12"/>
        <v>女</v>
      </c>
      <c r="D146" s="5" t="s">
        <v>147</v>
      </c>
      <c r="E146" s="1" t="s">
        <v>7</v>
      </c>
    </row>
    <row r="147" spans="1:5">
      <c r="A147" s="1">
        <v>145</v>
      </c>
      <c r="B147" s="2" t="str">
        <f>"王安常"</f>
        <v>王安常</v>
      </c>
      <c r="C147" s="2" t="str">
        <f t="shared" si="12"/>
        <v>女</v>
      </c>
      <c r="D147" s="5" t="s">
        <v>148</v>
      </c>
      <c r="E147" s="1" t="s">
        <v>7</v>
      </c>
    </row>
    <row r="148" spans="1:5">
      <c r="A148" s="1">
        <v>146</v>
      </c>
      <c r="B148" s="2" t="str">
        <f>"李恩女"</f>
        <v>李恩女</v>
      </c>
      <c r="C148" s="2" t="str">
        <f t="shared" si="12"/>
        <v>女</v>
      </c>
      <c r="D148" s="5" t="s">
        <v>149</v>
      </c>
      <c r="E148" s="1" t="s">
        <v>7</v>
      </c>
    </row>
    <row r="149" spans="1:5">
      <c r="A149" s="1">
        <v>147</v>
      </c>
      <c r="B149" s="2" t="str">
        <f>"李海瑞"</f>
        <v>李海瑞</v>
      </c>
      <c r="C149" s="2" t="str">
        <f t="shared" si="12"/>
        <v>女</v>
      </c>
      <c r="D149" s="5" t="s">
        <v>150</v>
      </c>
      <c r="E149" s="1" t="s">
        <v>7</v>
      </c>
    </row>
    <row r="150" spans="1:5">
      <c r="A150" s="1">
        <v>148</v>
      </c>
      <c r="B150" s="2" t="str">
        <f>"王玲"</f>
        <v>王玲</v>
      </c>
      <c r="C150" s="2" t="str">
        <f t="shared" si="12"/>
        <v>女</v>
      </c>
      <c r="D150" s="5" t="s">
        <v>151</v>
      </c>
      <c r="E150" s="1" t="s">
        <v>7</v>
      </c>
    </row>
    <row r="151" spans="1:5">
      <c r="A151" s="1">
        <v>149</v>
      </c>
      <c r="B151" s="2" t="str">
        <f>"王春汝"</f>
        <v>王春汝</v>
      </c>
      <c r="C151" s="2" t="str">
        <f t="shared" si="12"/>
        <v>女</v>
      </c>
      <c r="D151" s="5" t="s">
        <v>152</v>
      </c>
      <c r="E151" s="1" t="s">
        <v>7</v>
      </c>
    </row>
    <row r="152" spans="1:5">
      <c r="A152" s="1">
        <v>150</v>
      </c>
      <c r="B152" s="2" t="str">
        <f>"王丽玉"</f>
        <v>王丽玉</v>
      </c>
      <c r="C152" s="2" t="str">
        <f t="shared" si="12"/>
        <v>女</v>
      </c>
      <c r="D152" s="5" t="s">
        <v>153</v>
      </c>
      <c r="E152" s="1" t="s">
        <v>7</v>
      </c>
    </row>
    <row r="153" spans="1:5">
      <c r="A153" s="1">
        <v>151</v>
      </c>
      <c r="B153" s="2" t="str">
        <f>"郑秋婷"</f>
        <v>郑秋婷</v>
      </c>
      <c r="C153" s="2" t="str">
        <f t="shared" si="12"/>
        <v>女</v>
      </c>
      <c r="D153" s="5" t="s">
        <v>154</v>
      </c>
      <c r="E153" s="1" t="s">
        <v>7</v>
      </c>
    </row>
    <row r="154" spans="1:5">
      <c r="A154" s="1">
        <v>152</v>
      </c>
      <c r="B154" s="2" t="str">
        <f>"苏金蝶"</f>
        <v>苏金蝶</v>
      </c>
      <c r="C154" s="2" t="str">
        <f t="shared" si="12"/>
        <v>女</v>
      </c>
      <c r="D154" s="5" t="s">
        <v>155</v>
      </c>
      <c r="E154" s="1" t="s">
        <v>7</v>
      </c>
    </row>
    <row r="155" spans="1:5">
      <c r="A155" s="1">
        <v>153</v>
      </c>
      <c r="B155" s="2" t="str">
        <f>"王美"</f>
        <v>王美</v>
      </c>
      <c r="C155" s="2" t="str">
        <f t="shared" si="12"/>
        <v>女</v>
      </c>
      <c r="D155" s="5" t="s">
        <v>156</v>
      </c>
      <c r="E155" s="1" t="s">
        <v>7</v>
      </c>
    </row>
    <row r="156" spans="1:5">
      <c r="A156" s="1">
        <v>154</v>
      </c>
      <c r="B156" s="2" t="str">
        <f>"林星梅"</f>
        <v>林星梅</v>
      </c>
      <c r="C156" s="2" t="str">
        <f t="shared" si="12"/>
        <v>女</v>
      </c>
      <c r="D156" s="5" t="s">
        <v>157</v>
      </c>
      <c r="E156" s="1" t="s">
        <v>7</v>
      </c>
    </row>
    <row r="157" spans="1:5">
      <c r="A157" s="1">
        <v>155</v>
      </c>
      <c r="B157" s="2" t="str">
        <f>"曾春贴"</f>
        <v>曾春贴</v>
      </c>
      <c r="C157" s="2" t="str">
        <f t="shared" si="12"/>
        <v>女</v>
      </c>
      <c r="D157" s="5" t="s">
        <v>158</v>
      </c>
      <c r="E157" s="1" t="s">
        <v>7</v>
      </c>
    </row>
    <row r="158" spans="1:5">
      <c r="A158" s="1">
        <v>156</v>
      </c>
      <c r="B158" s="2" t="str">
        <f>"张晓敏"</f>
        <v>张晓敏</v>
      </c>
      <c r="C158" s="2" t="str">
        <f t="shared" si="12"/>
        <v>女</v>
      </c>
      <c r="D158" s="5" t="s">
        <v>159</v>
      </c>
      <c r="E158" s="1" t="s">
        <v>7</v>
      </c>
    </row>
    <row r="159" spans="1:5">
      <c r="A159" s="1">
        <v>157</v>
      </c>
      <c r="B159" s="2" t="str">
        <f>"王瑜"</f>
        <v>王瑜</v>
      </c>
      <c r="C159" s="2" t="str">
        <f t="shared" si="12"/>
        <v>女</v>
      </c>
      <c r="D159" s="5" t="s">
        <v>160</v>
      </c>
      <c r="E159" s="1" t="s">
        <v>7</v>
      </c>
    </row>
    <row r="160" spans="1:5">
      <c r="A160" s="1">
        <v>158</v>
      </c>
      <c r="B160" s="2" t="str">
        <f>"薛秀凤"</f>
        <v>薛秀凤</v>
      </c>
      <c r="C160" s="2" t="str">
        <f t="shared" si="12"/>
        <v>女</v>
      </c>
      <c r="D160" s="5" t="s">
        <v>161</v>
      </c>
      <c r="E160" s="1" t="s">
        <v>7</v>
      </c>
    </row>
    <row r="161" spans="1:5">
      <c r="A161" s="1">
        <v>159</v>
      </c>
      <c r="B161" s="2" t="str">
        <f>"梁秋菊"</f>
        <v>梁秋菊</v>
      </c>
      <c r="C161" s="2" t="str">
        <f t="shared" si="12"/>
        <v>女</v>
      </c>
      <c r="D161" s="5" t="s">
        <v>162</v>
      </c>
      <c r="E161" s="1" t="s">
        <v>7</v>
      </c>
    </row>
    <row r="162" spans="1:5">
      <c r="A162" s="1">
        <v>160</v>
      </c>
      <c r="B162" s="2" t="str">
        <f>"谭冰"</f>
        <v>谭冰</v>
      </c>
      <c r="C162" s="2" t="str">
        <f t="shared" si="12"/>
        <v>女</v>
      </c>
      <c r="D162" s="5" t="s">
        <v>163</v>
      </c>
      <c r="E162" s="1" t="s">
        <v>7</v>
      </c>
    </row>
    <row r="163" spans="1:5">
      <c r="A163" s="1">
        <v>161</v>
      </c>
      <c r="B163" s="2" t="str">
        <f>"王丽月"</f>
        <v>王丽月</v>
      </c>
      <c r="C163" s="2" t="str">
        <f t="shared" si="12"/>
        <v>女</v>
      </c>
      <c r="D163" s="5" t="s">
        <v>164</v>
      </c>
      <c r="E163" s="1" t="s">
        <v>7</v>
      </c>
    </row>
    <row r="164" spans="1:5">
      <c r="A164" s="1">
        <v>162</v>
      </c>
      <c r="B164" s="2" t="str">
        <f>"陈晶晶"</f>
        <v>陈晶晶</v>
      </c>
      <c r="C164" s="2" t="str">
        <f t="shared" si="12"/>
        <v>女</v>
      </c>
      <c r="D164" s="5" t="s">
        <v>165</v>
      </c>
      <c r="E164" s="1" t="s">
        <v>7</v>
      </c>
    </row>
    <row r="165" spans="1:5">
      <c r="A165" s="1">
        <v>163</v>
      </c>
      <c r="B165" s="2" t="str">
        <f>"毛向敏"</f>
        <v>毛向敏</v>
      </c>
      <c r="C165" s="2" t="str">
        <f t="shared" si="12"/>
        <v>女</v>
      </c>
      <c r="D165" s="5" t="s">
        <v>166</v>
      </c>
      <c r="E165" s="1" t="s">
        <v>7</v>
      </c>
    </row>
    <row r="166" spans="1:5">
      <c r="A166" s="1">
        <v>164</v>
      </c>
      <c r="B166" s="2" t="str">
        <f>"吴妮"</f>
        <v>吴妮</v>
      </c>
      <c r="C166" s="2" t="str">
        <f t="shared" si="12"/>
        <v>女</v>
      </c>
      <c r="D166" s="5" t="s">
        <v>167</v>
      </c>
      <c r="E166" s="1" t="s">
        <v>7</v>
      </c>
    </row>
    <row r="167" spans="1:5">
      <c r="A167" s="1">
        <v>165</v>
      </c>
      <c r="B167" s="2" t="str">
        <f>"林敏"</f>
        <v>林敏</v>
      </c>
      <c r="C167" s="2" t="str">
        <f t="shared" si="12"/>
        <v>女</v>
      </c>
      <c r="D167" s="5" t="s">
        <v>168</v>
      </c>
      <c r="E167" s="1" t="s">
        <v>7</v>
      </c>
    </row>
    <row r="168" spans="1:5">
      <c r="A168" s="1">
        <v>166</v>
      </c>
      <c r="B168" s="2" t="str">
        <f>"羊金怀"</f>
        <v>羊金怀</v>
      </c>
      <c r="C168" s="2" t="str">
        <f t="shared" si="12"/>
        <v>女</v>
      </c>
      <c r="D168" s="5" t="s">
        <v>169</v>
      </c>
      <c r="E168" s="1" t="s">
        <v>7</v>
      </c>
    </row>
    <row r="169" spans="1:5">
      <c r="A169" s="1">
        <v>167</v>
      </c>
      <c r="B169" s="2" t="str">
        <f>"吕俊"</f>
        <v>吕俊</v>
      </c>
      <c r="C169" s="2" t="str">
        <f>"男"</f>
        <v>男</v>
      </c>
      <c r="D169" s="5" t="s">
        <v>170</v>
      </c>
      <c r="E169" s="1" t="s">
        <v>7</v>
      </c>
    </row>
    <row r="170" spans="1:5">
      <c r="A170" s="1">
        <v>168</v>
      </c>
      <c r="B170" s="2" t="str">
        <f>"陈明艳"</f>
        <v>陈明艳</v>
      </c>
      <c r="C170" s="2" t="str">
        <f t="shared" ref="C170:C177" si="13">"女"</f>
        <v>女</v>
      </c>
      <c r="D170" s="5" t="s">
        <v>171</v>
      </c>
      <c r="E170" s="1" t="s">
        <v>7</v>
      </c>
    </row>
    <row r="171" spans="1:5">
      <c r="A171" s="1">
        <v>169</v>
      </c>
      <c r="B171" s="2" t="str">
        <f>"钟小咪"</f>
        <v>钟小咪</v>
      </c>
      <c r="C171" s="2" t="str">
        <f t="shared" si="13"/>
        <v>女</v>
      </c>
      <c r="D171" s="5" t="s">
        <v>172</v>
      </c>
      <c r="E171" s="1" t="s">
        <v>7</v>
      </c>
    </row>
    <row r="172" spans="1:5">
      <c r="A172" s="1">
        <v>170</v>
      </c>
      <c r="B172" s="2" t="str">
        <f>"林文娜"</f>
        <v>林文娜</v>
      </c>
      <c r="C172" s="2" t="str">
        <f t="shared" si="13"/>
        <v>女</v>
      </c>
      <c r="D172" s="5" t="s">
        <v>173</v>
      </c>
      <c r="E172" s="1" t="s">
        <v>7</v>
      </c>
    </row>
    <row r="173" spans="1:5">
      <c r="A173" s="1">
        <v>171</v>
      </c>
      <c r="B173" s="2" t="str">
        <f>"符甸"</f>
        <v>符甸</v>
      </c>
      <c r="C173" s="2" t="str">
        <f t="shared" si="13"/>
        <v>女</v>
      </c>
      <c r="D173" s="5" t="s">
        <v>174</v>
      </c>
      <c r="E173" s="1" t="s">
        <v>7</v>
      </c>
    </row>
    <row r="174" spans="1:5">
      <c r="A174" s="1">
        <v>172</v>
      </c>
      <c r="B174" s="2" t="str">
        <f>"吴金玲"</f>
        <v>吴金玲</v>
      </c>
      <c r="C174" s="2" t="str">
        <f t="shared" si="13"/>
        <v>女</v>
      </c>
      <c r="D174" s="5" t="s">
        <v>175</v>
      </c>
      <c r="E174" s="1" t="s">
        <v>7</v>
      </c>
    </row>
    <row r="175" spans="1:5">
      <c r="A175" s="1">
        <v>173</v>
      </c>
      <c r="B175" s="2" t="str">
        <f>"邢晓丽"</f>
        <v>邢晓丽</v>
      </c>
      <c r="C175" s="2" t="str">
        <f t="shared" si="13"/>
        <v>女</v>
      </c>
      <c r="D175" s="5" t="s">
        <v>176</v>
      </c>
      <c r="E175" s="1" t="s">
        <v>7</v>
      </c>
    </row>
    <row r="176" spans="1:5">
      <c r="A176" s="1">
        <v>174</v>
      </c>
      <c r="B176" s="2" t="str">
        <f>"林妃"</f>
        <v>林妃</v>
      </c>
      <c r="C176" s="2" t="str">
        <f t="shared" si="13"/>
        <v>女</v>
      </c>
      <c r="D176" s="5" t="s">
        <v>177</v>
      </c>
      <c r="E176" s="1" t="s">
        <v>7</v>
      </c>
    </row>
    <row r="177" spans="1:5">
      <c r="A177" s="1">
        <v>175</v>
      </c>
      <c r="B177" s="2" t="str">
        <f>"林秀美"</f>
        <v>林秀美</v>
      </c>
      <c r="C177" s="2" t="str">
        <f t="shared" si="13"/>
        <v>女</v>
      </c>
      <c r="D177" s="5" t="s">
        <v>178</v>
      </c>
      <c r="E177" s="1" t="s">
        <v>7</v>
      </c>
    </row>
    <row r="178" spans="1:5">
      <c r="A178" s="1">
        <v>176</v>
      </c>
      <c r="B178" s="2" t="str">
        <f>"唐望庆"</f>
        <v>唐望庆</v>
      </c>
      <c r="C178" s="2" t="str">
        <f>"男"</f>
        <v>男</v>
      </c>
      <c r="D178" s="5" t="s">
        <v>179</v>
      </c>
      <c r="E178" s="1" t="s">
        <v>7</v>
      </c>
    </row>
    <row r="179" spans="1:5">
      <c r="A179" s="1">
        <v>177</v>
      </c>
      <c r="B179" s="2" t="str">
        <f>"吴俊芳"</f>
        <v>吴俊芳</v>
      </c>
      <c r="C179" s="2" t="str">
        <f t="shared" ref="C179:C205" si="14">"女"</f>
        <v>女</v>
      </c>
      <c r="D179" s="5" t="s">
        <v>180</v>
      </c>
      <c r="E179" s="1" t="s">
        <v>7</v>
      </c>
    </row>
    <row r="180" spans="1:5">
      <c r="A180" s="1">
        <v>178</v>
      </c>
      <c r="B180" s="2" t="str">
        <f>"孙玉"</f>
        <v>孙玉</v>
      </c>
      <c r="C180" s="2" t="str">
        <f t="shared" si="14"/>
        <v>女</v>
      </c>
      <c r="D180" s="5" t="s">
        <v>181</v>
      </c>
      <c r="E180" s="1" t="s">
        <v>7</v>
      </c>
    </row>
    <row r="181" spans="1:5">
      <c r="A181" s="1">
        <v>179</v>
      </c>
      <c r="B181" s="2" t="str">
        <f>"李芳姝"</f>
        <v>李芳姝</v>
      </c>
      <c r="C181" s="2" t="str">
        <f t="shared" si="14"/>
        <v>女</v>
      </c>
      <c r="D181" s="5" t="s">
        <v>182</v>
      </c>
      <c r="E181" s="1" t="s">
        <v>7</v>
      </c>
    </row>
    <row r="182" spans="1:5">
      <c r="A182" s="1">
        <v>180</v>
      </c>
      <c r="B182" s="2" t="str">
        <f>"吴月秋"</f>
        <v>吴月秋</v>
      </c>
      <c r="C182" s="2" t="str">
        <f t="shared" si="14"/>
        <v>女</v>
      </c>
      <c r="D182" s="5" t="s">
        <v>183</v>
      </c>
      <c r="E182" s="1" t="s">
        <v>7</v>
      </c>
    </row>
    <row r="183" spans="1:5">
      <c r="A183" s="1">
        <v>181</v>
      </c>
      <c r="B183" s="2" t="str">
        <f>"张雪娟"</f>
        <v>张雪娟</v>
      </c>
      <c r="C183" s="2" t="str">
        <f t="shared" si="14"/>
        <v>女</v>
      </c>
      <c r="D183" s="5" t="s">
        <v>184</v>
      </c>
      <c r="E183" s="1" t="s">
        <v>7</v>
      </c>
    </row>
    <row r="184" spans="1:5">
      <c r="A184" s="1">
        <v>182</v>
      </c>
      <c r="B184" s="2" t="str">
        <f>"李小铃"</f>
        <v>李小铃</v>
      </c>
      <c r="C184" s="2" t="str">
        <f t="shared" si="14"/>
        <v>女</v>
      </c>
      <c r="D184" s="5" t="s">
        <v>185</v>
      </c>
      <c r="E184" s="1" t="s">
        <v>7</v>
      </c>
    </row>
    <row r="185" spans="1:5">
      <c r="A185" s="1">
        <v>183</v>
      </c>
      <c r="B185" s="2" t="str">
        <f>"何小锦"</f>
        <v>何小锦</v>
      </c>
      <c r="C185" s="2" t="str">
        <f t="shared" si="14"/>
        <v>女</v>
      </c>
      <c r="D185" s="5" t="s">
        <v>186</v>
      </c>
      <c r="E185" s="1" t="s">
        <v>7</v>
      </c>
    </row>
    <row r="186" spans="1:5">
      <c r="A186" s="1">
        <v>184</v>
      </c>
      <c r="B186" s="2" t="str">
        <f>"王贤凉"</f>
        <v>王贤凉</v>
      </c>
      <c r="C186" s="2" t="str">
        <f t="shared" si="14"/>
        <v>女</v>
      </c>
      <c r="D186" s="5" t="s">
        <v>187</v>
      </c>
      <c r="E186" s="1" t="s">
        <v>7</v>
      </c>
    </row>
    <row r="187" spans="1:5">
      <c r="A187" s="1">
        <v>185</v>
      </c>
      <c r="B187" s="2" t="str">
        <f>"韩艳蕊"</f>
        <v>韩艳蕊</v>
      </c>
      <c r="C187" s="2" t="str">
        <f t="shared" si="14"/>
        <v>女</v>
      </c>
      <c r="D187" s="5" t="s">
        <v>188</v>
      </c>
      <c r="E187" s="1" t="s">
        <v>7</v>
      </c>
    </row>
    <row r="188" spans="1:5">
      <c r="A188" s="1">
        <v>186</v>
      </c>
      <c r="B188" s="2" t="str">
        <f>"段运菊"</f>
        <v>段运菊</v>
      </c>
      <c r="C188" s="2" t="str">
        <f t="shared" si="14"/>
        <v>女</v>
      </c>
      <c r="D188" s="5" t="s">
        <v>189</v>
      </c>
      <c r="E188" s="1" t="s">
        <v>7</v>
      </c>
    </row>
    <row r="189" spans="1:5">
      <c r="A189" s="1">
        <v>187</v>
      </c>
      <c r="B189" s="2" t="str">
        <f>"揭英瑛"</f>
        <v>揭英瑛</v>
      </c>
      <c r="C189" s="2" t="str">
        <f t="shared" si="14"/>
        <v>女</v>
      </c>
      <c r="D189" s="5" t="s">
        <v>190</v>
      </c>
      <c r="E189" s="1" t="s">
        <v>7</v>
      </c>
    </row>
    <row r="190" spans="1:5">
      <c r="A190" s="1">
        <v>188</v>
      </c>
      <c r="B190" s="2" t="str">
        <f>"羊春月"</f>
        <v>羊春月</v>
      </c>
      <c r="C190" s="2" t="str">
        <f t="shared" si="14"/>
        <v>女</v>
      </c>
      <c r="D190" s="5" t="s">
        <v>191</v>
      </c>
      <c r="E190" s="1" t="s">
        <v>7</v>
      </c>
    </row>
    <row r="191" spans="1:5">
      <c r="A191" s="1">
        <v>189</v>
      </c>
      <c r="B191" s="2" t="str">
        <f>"林平"</f>
        <v>林平</v>
      </c>
      <c r="C191" s="2" t="str">
        <f t="shared" si="14"/>
        <v>女</v>
      </c>
      <c r="D191" s="5" t="s">
        <v>192</v>
      </c>
      <c r="E191" s="1" t="s">
        <v>7</v>
      </c>
    </row>
    <row r="192" spans="1:5">
      <c r="A192" s="1">
        <v>190</v>
      </c>
      <c r="B192" s="2" t="str">
        <f>"陈棉冰"</f>
        <v>陈棉冰</v>
      </c>
      <c r="C192" s="2" t="str">
        <f t="shared" si="14"/>
        <v>女</v>
      </c>
      <c r="D192" s="5" t="s">
        <v>193</v>
      </c>
      <c r="E192" s="1" t="s">
        <v>7</v>
      </c>
    </row>
    <row r="193" spans="1:5">
      <c r="A193" s="1">
        <v>191</v>
      </c>
      <c r="B193" s="2" t="str">
        <f>"王英华"</f>
        <v>王英华</v>
      </c>
      <c r="C193" s="2" t="str">
        <f t="shared" si="14"/>
        <v>女</v>
      </c>
      <c r="D193" s="5" t="s">
        <v>194</v>
      </c>
      <c r="E193" s="1" t="s">
        <v>7</v>
      </c>
    </row>
    <row r="194" spans="1:5">
      <c r="A194" s="1">
        <v>192</v>
      </c>
      <c r="B194" s="2" t="str">
        <f>"卓明珠"</f>
        <v>卓明珠</v>
      </c>
      <c r="C194" s="2" t="str">
        <f t="shared" si="14"/>
        <v>女</v>
      </c>
      <c r="D194" s="5" t="s">
        <v>195</v>
      </c>
      <c r="E194" s="1" t="s">
        <v>7</v>
      </c>
    </row>
    <row r="195" spans="1:5">
      <c r="A195" s="1">
        <v>193</v>
      </c>
      <c r="B195" s="2" t="str">
        <f>"毛沙沙"</f>
        <v>毛沙沙</v>
      </c>
      <c r="C195" s="2" t="str">
        <f t="shared" si="14"/>
        <v>女</v>
      </c>
      <c r="D195" s="5" t="s">
        <v>196</v>
      </c>
      <c r="E195" s="1" t="s">
        <v>7</v>
      </c>
    </row>
    <row r="196" spans="1:5">
      <c r="A196" s="1">
        <v>194</v>
      </c>
      <c r="B196" s="2" t="str">
        <f>"吴庆萍"</f>
        <v>吴庆萍</v>
      </c>
      <c r="C196" s="2" t="str">
        <f t="shared" si="14"/>
        <v>女</v>
      </c>
      <c r="D196" s="5" t="s">
        <v>197</v>
      </c>
      <c r="E196" s="1" t="s">
        <v>7</v>
      </c>
    </row>
    <row r="197" spans="1:5">
      <c r="A197" s="1">
        <v>195</v>
      </c>
      <c r="B197" s="2" t="str">
        <f>"王家风"</f>
        <v>王家风</v>
      </c>
      <c r="C197" s="2" t="str">
        <f t="shared" si="14"/>
        <v>女</v>
      </c>
      <c r="D197" s="5" t="s">
        <v>198</v>
      </c>
      <c r="E197" s="1" t="s">
        <v>7</v>
      </c>
    </row>
    <row r="198" spans="1:5">
      <c r="A198" s="1">
        <v>196</v>
      </c>
      <c r="B198" s="2" t="str">
        <f>"王首雪"</f>
        <v>王首雪</v>
      </c>
      <c r="C198" s="2" t="str">
        <f t="shared" si="14"/>
        <v>女</v>
      </c>
      <c r="D198" s="5" t="s">
        <v>199</v>
      </c>
      <c r="E198" s="1" t="s">
        <v>7</v>
      </c>
    </row>
    <row r="199" spans="1:5">
      <c r="A199" s="1">
        <v>197</v>
      </c>
      <c r="B199" s="2" t="str">
        <f>"何丹萍"</f>
        <v>何丹萍</v>
      </c>
      <c r="C199" s="2" t="str">
        <f t="shared" si="14"/>
        <v>女</v>
      </c>
      <c r="D199" s="5" t="s">
        <v>200</v>
      </c>
      <c r="E199" s="1" t="s">
        <v>7</v>
      </c>
    </row>
    <row r="200" spans="1:5">
      <c r="A200" s="1">
        <v>198</v>
      </c>
      <c r="B200" s="2" t="str">
        <f>"陈文阳"</f>
        <v>陈文阳</v>
      </c>
      <c r="C200" s="2" t="str">
        <f t="shared" si="14"/>
        <v>女</v>
      </c>
      <c r="D200" s="5" t="s">
        <v>201</v>
      </c>
      <c r="E200" s="1" t="s">
        <v>7</v>
      </c>
    </row>
    <row r="201" spans="1:5">
      <c r="A201" s="1">
        <v>199</v>
      </c>
      <c r="B201" s="2" t="str">
        <f>"梁小惠"</f>
        <v>梁小惠</v>
      </c>
      <c r="C201" s="2" t="str">
        <f t="shared" si="14"/>
        <v>女</v>
      </c>
      <c r="D201" s="5" t="s">
        <v>202</v>
      </c>
      <c r="E201" s="1" t="s">
        <v>7</v>
      </c>
    </row>
    <row r="202" spans="1:5">
      <c r="A202" s="1">
        <v>200</v>
      </c>
      <c r="B202" s="2" t="str">
        <f>"黄妹"</f>
        <v>黄妹</v>
      </c>
      <c r="C202" s="2" t="str">
        <f t="shared" si="14"/>
        <v>女</v>
      </c>
      <c r="D202" s="5" t="s">
        <v>203</v>
      </c>
      <c r="E202" s="1" t="s">
        <v>7</v>
      </c>
    </row>
    <row r="203" spans="1:5">
      <c r="A203" s="1">
        <v>201</v>
      </c>
      <c r="B203" s="2" t="str">
        <f>"董志霞"</f>
        <v>董志霞</v>
      </c>
      <c r="C203" s="2" t="str">
        <f t="shared" si="14"/>
        <v>女</v>
      </c>
      <c r="D203" s="5" t="s">
        <v>204</v>
      </c>
      <c r="E203" s="1" t="s">
        <v>7</v>
      </c>
    </row>
    <row r="204" spans="1:5">
      <c r="A204" s="1">
        <v>202</v>
      </c>
      <c r="B204" s="2" t="str">
        <f>"邓伦敏"</f>
        <v>邓伦敏</v>
      </c>
      <c r="C204" s="2" t="str">
        <f t="shared" si="14"/>
        <v>女</v>
      </c>
      <c r="D204" s="5" t="s">
        <v>117</v>
      </c>
      <c r="E204" s="1" t="s">
        <v>7</v>
      </c>
    </row>
    <row r="205" spans="1:5">
      <c r="A205" s="1">
        <v>203</v>
      </c>
      <c r="B205" s="2" t="str">
        <f>"林琳"</f>
        <v>林琳</v>
      </c>
      <c r="C205" s="2" t="str">
        <f t="shared" si="14"/>
        <v>女</v>
      </c>
      <c r="D205" s="5" t="s">
        <v>205</v>
      </c>
      <c r="E205" s="1" t="s">
        <v>7</v>
      </c>
    </row>
    <row r="206" spans="1:5">
      <c r="A206" s="1">
        <v>204</v>
      </c>
      <c r="B206" s="2" t="str">
        <f>"王俊"</f>
        <v>王俊</v>
      </c>
      <c r="C206" s="2" t="str">
        <f>"男"</f>
        <v>男</v>
      </c>
      <c r="D206" s="5" t="s">
        <v>206</v>
      </c>
      <c r="E206" s="1" t="s">
        <v>7</v>
      </c>
    </row>
    <row r="207" spans="1:5">
      <c r="A207" s="1">
        <v>205</v>
      </c>
      <c r="B207" s="2" t="str">
        <f>"许蓉芳"</f>
        <v>许蓉芳</v>
      </c>
      <c r="C207" s="2" t="str">
        <f t="shared" ref="C207:C217" si="15">"女"</f>
        <v>女</v>
      </c>
      <c r="D207" s="5" t="s">
        <v>207</v>
      </c>
      <c r="E207" s="1" t="s">
        <v>7</v>
      </c>
    </row>
    <row r="208" spans="1:5">
      <c r="A208" s="1">
        <v>206</v>
      </c>
      <c r="B208" s="2" t="str">
        <f>"陈祥雅"</f>
        <v>陈祥雅</v>
      </c>
      <c r="C208" s="2" t="str">
        <f t="shared" si="15"/>
        <v>女</v>
      </c>
      <c r="D208" s="5" t="s">
        <v>208</v>
      </c>
      <c r="E208" s="1" t="s">
        <v>7</v>
      </c>
    </row>
    <row r="209" spans="1:5">
      <c r="A209" s="1">
        <v>207</v>
      </c>
      <c r="B209" s="2" t="str">
        <f>"郭漫春"</f>
        <v>郭漫春</v>
      </c>
      <c r="C209" s="2" t="str">
        <f t="shared" si="15"/>
        <v>女</v>
      </c>
      <c r="D209" s="5" t="s">
        <v>209</v>
      </c>
      <c r="E209" s="1" t="s">
        <v>7</v>
      </c>
    </row>
    <row r="210" spans="1:5">
      <c r="A210" s="1">
        <v>208</v>
      </c>
      <c r="B210" s="2" t="str">
        <f>"叶长霞"</f>
        <v>叶长霞</v>
      </c>
      <c r="C210" s="2" t="str">
        <f t="shared" si="15"/>
        <v>女</v>
      </c>
      <c r="D210" s="5" t="s">
        <v>210</v>
      </c>
      <c r="E210" s="1" t="s">
        <v>7</v>
      </c>
    </row>
    <row r="211" spans="1:5">
      <c r="A211" s="1">
        <v>209</v>
      </c>
      <c r="B211" s="2" t="str">
        <f>"李星"</f>
        <v>李星</v>
      </c>
      <c r="C211" s="2" t="str">
        <f t="shared" si="15"/>
        <v>女</v>
      </c>
      <c r="D211" s="5" t="s">
        <v>211</v>
      </c>
      <c r="E211" s="1" t="s">
        <v>7</v>
      </c>
    </row>
    <row r="212" spans="1:5">
      <c r="A212" s="1">
        <v>210</v>
      </c>
      <c r="B212" s="2" t="str">
        <f>"王玉鸿"</f>
        <v>王玉鸿</v>
      </c>
      <c r="C212" s="2" t="str">
        <f t="shared" si="15"/>
        <v>女</v>
      </c>
      <c r="D212" s="5" t="s">
        <v>212</v>
      </c>
      <c r="E212" s="1" t="s">
        <v>7</v>
      </c>
    </row>
    <row r="213" spans="1:5">
      <c r="A213" s="1">
        <v>211</v>
      </c>
      <c r="B213" s="2" t="str">
        <f>"王科芳"</f>
        <v>王科芳</v>
      </c>
      <c r="C213" s="2" t="str">
        <f t="shared" si="15"/>
        <v>女</v>
      </c>
      <c r="D213" s="5" t="s">
        <v>213</v>
      </c>
      <c r="E213" s="1" t="s">
        <v>7</v>
      </c>
    </row>
    <row r="214" spans="1:5">
      <c r="A214" s="1">
        <v>212</v>
      </c>
      <c r="B214" s="2" t="str">
        <f>"周玉曼"</f>
        <v>周玉曼</v>
      </c>
      <c r="C214" s="2" t="str">
        <f t="shared" si="15"/>
        <v>女</v>
      </c>
      <c r="D214" s="5" t="s">
        <v>214</v>
      </c>
      <c r="E214" s="1" t="s">
        <v>7</v>
      </c>
    </row>
    <row r="215" spans="1:5">
      <c r="A215" s="1">
        <v>213</v>
      </c>
      <c r="B215" s="2" t="str">
        <f>"陈晓莉"</f>
        <v>陈晓莉</v>
      </c>
      <c r="C215" s="2" t="str">
        <f t="shared" si="15"/>
        <v>女</v>
      </c>
      <c r="D215" s="5" t="s">
        <v>215</v>
      </c>
      <c r="E215" s="1" t="s">
        <v>7</v>
      </c>
    </row>
    <row r="216" spans="1:5">
      <c r="A216" s="1">
        <v>214</v>
      </c>
      <c r="B216" s="2" t="str">
        <f>"莫佳秋"</f>
        <v>莫佳秋</v>
      </c>
      <c r="C216" s="2" t="str">
        <f t="shared" si="15"/>
        <v>女</v>
      </c>
      <c r="D216" s="5" t="s">
        <v>216</v>
      </c>
      <c r="E216" s="1" t="s">
        <v>7</v>
      </c>
    </row>
    <row r="217" spans="1:5">
      <c r="A217" s="1">
        <v>215</v>
      </c>
      <c r="B217" s="2" t="str">
        <f>"林雅颖"</f>
        <v>林雅颖</v>
      </c>
      <c r="C217" s="2" t="str">
        <f t="shared" si="15"/>
        <v>女</v>
      </c>
      <c r="D217" s="5" t="s">
        <v>217</v>
      </c>
      <c r="E217" s="1" t="s">
        <v>7</v>
      </c>
    </row>
    <row r="218" spans="1:5">
      <c r="A218" s="1">
        <v>216</v>
      </c>
      <c r="B218" s="2" t="str">
        <f>"符史忠"</f>
        <v>符史忠</v>
      </c>
      <c r="C218" s="2" t="str">
        <f>"男"</f>
        <v>男</v>
      </c>
      <c r="D218" s="5" t="s">
        <v>218</v>
      </c>
      <c r="E218" s="1" t="s">
        <v>7</v>
      </c>
    </row>
    <row r="219" spans="1:5">
      <c r="A219" s="1">
        <v>217</v>
      </c>
      <c r="B219" s="2" t="str">
        <f>"何梦"</f>
        <v>何梦</v>
      </c>
      <c r="C219" s="2" t="str">
        <f t="shared" ref="C219:C226" si="16">"女"</f>
        <v>女</v>
      </c>
      <c r="D219" s="5" t="s">
        <v>219</v>
      </c>
      <c r="E219" s="1" t="s">
        <v>7</v>
      </c>
    </row>
    <row r="220" spans="1:5">
      <c r="A220" s="1">
        <v>218</v>
      </c>
      <c r="B220" s="2" t="str">
        <f>"陈秋春"</f>
        <v>陈秋春</v>
      </c>
      <c r="C220" s="2" t="str">
        <f t="shared" si="16"/>
        <v>女</v>
      </c>
      <c r="D220" s="5" t="s">
        <v>220</v>
      </c>
      <c r="E220" s="1" t="s">
        <v>7</v>
      </c>
    </row>
    <row r="221" spans="1:5">
      <c r="A221" s="1">
        <v>219</v>
      </c>
      <c r="B221" s="2" t="str">
        <f>"王桂灯"</f>
        <v>王桂灯</v>
      </c>
      <c r="C221" s="2" t="str">
        <f t="shared" si="16"/>
        <v>女</v>
      </c>
      <c r="D221" s="5" t="s">
        <v>221</v>
      </c>
      <c r="E221" s="1" t="s">
        <v>7</v>
      </c>
    </row>
    <row r="222" spans="1:5">
      <c r="A222" s="1">
        <v>220</v>
      </c>
      <c r="B222" s="2" t="str">
        <f>"曾平红"</f>
        <v>曾平红</v>
      </c>
      <c r="C222" s="2" t="str">
        <f t="shared" si="16"/>
        <v>女</v>
      </c>
      <c r="D222" s="5" t="s">
        <v>222</v>
      </c>
      <c r="E222" s="1" t="s">
        <v>7</v>
      </c>
    </row>
    <row r="223" spans="1:5">
      <c r="A223" s="1">
        <v>221</v>
      </c>
      <c r="B223" s="2" t="str">
        <f>"聂冰冰"</f>
        <v>聂冰冰</v>
      </c>
      <c r="C223" s="2" t="str">
        <f t="shared" si="16"/>
        <v>女</v>
      </c>
      <c r="D223" s="5" t="s">
        <v>216</v>
      </c>
      <c r="E223" s="1" t="s">
        <v>7</v>
      </c>
    </row>
    <row r="224" spans="1:5">
      <c r="A224" s="1">
        <v>222</v>
      </c>
      <c r="B224" s="2" t="str">
        <f>"姚慧"</f>
        <v>姚慧</v>
      </c>
      <c r="C224" s="2" t="str">
        <f t="shared" si="16"/>
        <v>女</v>
      </c>
      <c r="D224" s="5" t="s">
        <v>223</v>
      </c>
      <c r="E224" s="1" t="s">
        <v>7</v>
      </c>
    </row>
    <row r="225" spans="1:5">
      <c r="A225" s="1">
        <v>223</v>
      </c>
      <c r="B225" s="2" t="str">
        <f>"李梦诗"</f>
        <v>李梦诗</v>
      </c>
      <c r="C225" s="2" t="str">
        <f t="shared" si="16"/>
        <v>女</v>
      </c>
      <c r="D225" s="5" t="s">
        <v>224</v>
      </c>
      <c r="E225" s="1" t="s">
        <v>7</v>
      </c>
    </row>
    <row r="226" spans="1:5">
      <c r="A226" s="1">
        <v>224</v>
      </c>
      <c r="B226" s="2" t="str">
        <f>"李春蝶"</f>
        <v>李春蝶</v>
      </c>
      <c r="C226" s="2" t="str">
        <f t="shared" si="16"/>
        <v>女</v>
      </c>
      <c r="D226" s="5" t="s">
        <v>216</v>
      </c>
      <c r="E226" s="1" t="s">
        <v>7</v>
      </c>
    </row>
    <row r="227" spans="1:5">
      <c r="A227" s="1">
        <v>225</v>
      </c>
      <c r="B227" s="2" t="str">
        <f>"谭天明"</f>
        <v>谭天明</v>
      </c>
      <c r="C227" s="2" t="str">
        <f>"男"</f>
        <v>男</v>
      </c>
      <c r="D227" s="5" t="s">
        <v>225</v>
      </c>
      <c r="E227" s="1" t="s">
        <v>7</v>
      </c>
    </row>
    <row r="228" spans="1:5">
      <c r="A228" s="1">
        <v>226</v>
      </c>
      <c r="B228" s="2" t="str">
        <f>"陈梅玲"</f>
        <v>陈梅玲</v>
      </c>
      <c r="C228" s="2" t="str">
        <f t="shared" ref="C228:C236" si="17">"女"</f>
        <v>女</v>
      </c>
      <c r="D228" s="5" t="s">
        <v>226</v>
      </c>
      <c r="E228" s="1" t="s">
        <v>7</v>
      </c>
    </row>
    <row r="229" spans="1:5">
      <c r="A229" s="1">
        <v>227</v>
      </c>
      <c r="B229" s="2" t="str">
        <f>"朱曼萍"</f>
        <v>朱曼萍</v>
      </c>
      <c r="C229" s="2" t="str">
        <f t="shared" si="17"/>
        <v>女</v>
      </c>
      <c r="D229" s="5" t="s">
        <v>227</v>
      </c>
      <c r="E229" s="1" t="s">
        <v>7</v>
      </c>
    </row>
    <row r="230" spans="1:5">
      <c r="A230" s="1">
        <v>228</v>
      </c>
      <c r="B230" s="2" t="str">
        <f>"卢徽红"</f>
        <v>卢徽红</v>
      </c>
      <c r="C230" s="2" t="str">
        <f t="shared" si="17"/>
        <v>女</v>
      </c>
      <c r="D230" s="5" t="s">
        <v>14</v>
      </c>
      <c r="E230" s="1" t="s">
        <v>7</v>
      </c>
    </row>
    <row r="231" spans="1:5">
      <c r="A231" s="1">
        <v>229</v>
      </c>
      <c r="B231" s="2" t="str">
        <f>"徐小敏"</f>
        <v>徐小敏</v>
      </c>
      <c r="C231" s="2" t="str">
        <f t="shared" si="17"/>
        <v>女</v>
      </c>
      <c r="D231" s="5" t="s">
        <v>228</v>
      </c>
      <c r="E231" s="1" t="s">
        <v>7</v>
      </c>
    </row>
    <row r="232" spans="1:5">
      <c r="A232" s="1">
        <v>230</v>
      </c>
      <c r="B232" s="2" t="str">
        <f>"吴美戊"</f>
        <v>吴美戊</v>
      </c>
      <c r="C232" s="2" t="str">
        <f t="shared" si="17"/>
        <v>女</v>
      </c>
      <c r="D232" s="5" t="s">
        <v>229</v>
      </c>
      <c r="E232" s="1" t="s">
        <v>7</v>
      </c>
    </row>
    <row r="233" spans="1:5">
      <c r="A233" s="1">
        <v>231</v>
      </c>
      <c r="B233" s="2" t="str">
        <f>"赵洗敏"</f>
        <v>赵洗敏</v>
      </c>
      <c r="C233" s="2" t="str">
        <f t="shared" si="17"/>
        <v>女</v>
      </c>
      <c r="D233" s="5" t="s">
        <v>230</v>
      </c>
      <c r="E233" s="1" t="s">
        <v>7</v>
      </c>
    </row>
    <row r="234" spans="1:5">
      <c r="A234" s="1">
        <v>232</v>
      </c>
      <c r="B234" s="2" t="str">
        <f>"胡翠桃"</f>
        <v>胡翠桃</v>
      </c>
      <c r="C234" s="2" t="str">
        <f t="shared" si="17"/>
        <v>女</v>
      </c>
      <c r="D234" s="5" t="s">
        <v>231</v>
      </c>
      <c r="E234" s="1" t="s">
        <v>7</v>
      </c>
    </row>
    <row r="235" spans="1:5">
      <c r="A235" s="1">
        <v>233</v>
      </c>
      <c r="B235" s="2" t="str">
        <f>"黄珠"</f>
        <v>黄珠</v>
      </c>
      <c r="C235" s="2" t="str">
        <f t="shared" si="17"/>
        <v>女</v>
      </c>
      <c r="D235" s="5" t="s">
        <v>232</v>
      </c>
      <c r="E235" s="1" t="s">
        <v>7</v>
      </c>
    </row>
    <row r="236" spans="1:5">
      <c r="A236" s="1">
        <v>234</v>
      </c>
      <c r="B236" s="2" t="str">
        <f>"刘文静"</f>
        <v>刘文静</v>
      </c>
      <c r="C236" s="2" t="str">
        <f t="shared" si="17"/>
        <v>女</v>
      </c>
      <c r="D236" s="5" t="s">
        <v>233</v>
      </c>
      <c r="E236" s="1" t="s">
        <v>7</v>
      </c>
    </row>
    <row r="237" spans="1:5">
      <c r="A237" s="1">
        <v>235</v>
      </c>
      <c r="B237" s="2" t="str">
        <f>"陈荣萍"</f>
        <v>陈荣萍</v>
      </c>
      <c r="C237" s="2" t="str">
        <f>"男"</f>
        <v>男</v>
      </c>
      <c r="D237" s="5" t="s">
        <v>234</v>
      </c>
      <c r="E237" s="1" t="s">
        <v>7</v>
      </c>
    </row>
    <row r="238" spans="1:5">
      <c r="A238" s="1">
        <v>236</v>
      </c>
      <c r="B238" s="2" t="str">
        <f>"许金兰"</f>
        <v>许金兰</v>
      </c>
      <c r="C238" s="2" t="str">
        <f t="shared" ref="C238:C254" si="18">"女"</f>
        <v>女</v>
      </c>
      <c r="D238" s="5" t="s">
        <v>27</v>
      </c>
      <c r="E238" s="1" t="s">
        <v>7</v>
      </c>
    </row>
    <row r="239" spans="1:5">
      <c r="A239" s="1">
        <v>237</v>
      </c>
      <c r="B239" s="2" t="str">
        <f>"陈芳"</f>
        <v>陈芳</v>
      </c>
      <c r="C239" s="2" t="str">
        <f t="shared" si="18"/>
        <v>女</v>
      </c>
      <c r="D239" s="5" t="s">
        <v>235</v>
      </c>
      <c r="E239" s="1" t="s">
        <v>7</v>
      </c>
    </row>
    <row r="240" spans="1:5">
      <c r="A240" s="1">
        <v>238</v>
      </c>
      <c r="B240" s="2" t="str">
        <f>"李乃仙"</f>
        <v>李乃仙</v>
      </c>
      <c r="C240" s="2" t="str">
        <f t="shared" si="18"/>
        <v>女</v>
      </c>
      <c r="D240" s="5" t="s">
        <v>236</v>
      </c>
      <c r="E240" s="1" t="s">
        <v>7</v>
      </c>
    </row>
    <row r="241" spans="1:5">
      <c r="A241" s="1">
        <v>239</v>
      </c>
      <c r="B241" s="2" t="str">
        <f>"朱健仪"</f>
        <v>朱健仪</v>
      </c>
      <c r="C241" s="2" t="str">
        <f t="shared" si="18"/>
        <v>女</v>
      </c>
      <c r="D241" s="5" t="s">
        <v>237</v>
      </c>
      <c r="E241" s="1" t="s">
        <v>7</v>
      </c>
    </row>
    <row r="242" spans="1:5">
      <c r="A242" s="1">
        <v>240</v>
      </c>
      <c r="B242" s="2" t="str">
        <f>"曾小卿"</f>
        <v>曾小卿</v>
      </c>
      <c r="C242" s="2" t="str">
        <f t="shared" si="18"/>
        <v>女</v>
      </c>
      <c r="D242" s="5" t="s">
        <v>238</v>
      </c>
      <c r="E242" s="1" t="s">
        <v>7</v>
      </c>
    </row>
    <row r="243" spans="1:5">
      <c r="A243" s="1">
        <v>241</v>
      </c>
      <c r="B243" s="2" t="str">
        <f>"莫超颖"</f>
        <v>莫超颖</v>
      </c>
      <c r="C243" s="2" t="str">
        <f t="shared" si="18"/>
        <v>女</v>
      </c>
      <c r="D243" s="5" t="s">
        <v>239</v>
      </c>
      <c r="E243" s="1" t="s">
        <v>7</v>
      </c>
    </row>
    <row r="244" spans="1:5">
      <c r="A244" s="1">
        <v>242</v>
      </c>
      <c r="B244" s="2" t="str">
        <f>"邓培娇"</f>
        <v>邓培娇</v>
      </c>
      <c r="C244" s="2" t="str">
        <f t="shared" si="18"/>
        <v>女</v>
      </c>
      <c r="D244" s="5" t="s">
        <v>240</v>
      </c>
      <c r="E244" s="1" t="s">
        <v>7</v>
      </c>
    </row>
    <row r="245" spans="1:5">
      <c r="A245" s="1">
        <v>243</v>
      </c>
      <c r="B245" s="2" t="str">
        <f>"洪菲"</f>
        <v>洪菲</v>
      </c>
      <c r="C245" s="2" t="str">
        <f t="shared" si="18"/>
        <v>女</v>
      </c>
      <c r="D245" s="5" t="s">
        <v>205</v>
      </c>
      <c r="E245" s="1" t="s">
        <v>7</v>
      </c>
    </row>
    <row r="246" spans="1:5">
      <c r="A246" s="1">
        <v>244</v>
      </c>
      <c r="B246" s="2" t="str">
        <f>"谢小红"</f>
        <v>谢小红</v>
      </c>
      <c r="C246" s="2" t="str">
        <f t="shared" si="18"/>
        <v>女</v>
      </c>
      <c r="D246" s="5" t="s">
        <v>241</v>
      </c>
      <c r="E246" s="1" t="s">
        <v>7</v>
      </c>
    </row>
    <row r="247" spans="1:5">
      <c r="A247" s="1">
        <v>245</v>
      </c>
      <c r="B247" s="2" t="str">
        <f>"吴仙童"</f>
        <v>吴仙童</v>
      </c>
      <c r="C247" s="2" t="str">
        <f t="shared" si="18"/>
        <v>女</v>
      </c>
      <c r="D247" s="5" t="s">
        <v>242</v>
      </c>
      <c r="E247" s="1" t="s">
        <v>7</v>
      </c>
    </row>
    <row r="248" spans="1:5">
      <c r="A248" s="1">
        <v>246</v>
      </c>
      <c r="B248" s="2" t="str">
        <f>"叶丽"</f>
        <v>叶丽</v>
      </c>
      <c r="C248" s="2" t="str">
        <f t="shared" si="18"/>
        <v>女</v>
      </c>
      <c r="D248" s="5" t="s">
        <v>243</v>
      </c>
      <c r="E248" s="1" t="s">
        <v>7</v>
      </c>
    </row>
    <row r="249" spans="1:5">
      <c r="A249" s="1">
        <v>247</v>
      </c>
      <c r="B249" s="2" t="str">
        <f>"戴德艳"</f>
        <v>戴德艳</v>
      </c>
      <c r="C249" s="2" t="str">
        <f t="shared" si="18"/>
        <v>女</v>
      </c>
      <c r="D249" s="5" t="s">
        <v>244</v>
      </c>
      <c r="E249" s="1" t="s">
        <v>7</v>
      </c>
    </row>
    <row r="250" spans="1:5">
      <c r="A250" s="1">
        <v>248</v>
      </c>
      <c r="B250" s="2" t="str">
        <f>"黄燕霞"</f>
        <v>黄燕霞</v>
      </c>
      <c r="C250" s="2" t="str">
        <f t="shared" si="18"/>
        <v>女</v>
      </c>
      <c r="D250" s="5" t="s">
        <v>245</v>
      </c>
      <c r="E250" s="1" t="s">
        <v>7</v>
      </c>
    </row>
    <row r="251" spans="1:5">
      <c r="A251" s="1">
        <v>249</v>
      </c>
      <c r="B251" s="2" t="str">
        <f>"王子云"</f>
        <v>王子云</v>
      </c>
      <c r="C251" s="2" t="str">
        <f t="shared" si="18"/>
        <v>女</v>
      </c>
      <c r="D251" s="5" t="s">
        <v>246</v>
      </c>
      <c r="E251" s="1" t="s">
        <v>7</v>
      </c>
    </row>
    <row r="252" spans="1:5">
      <c r="A252" s="1">
        <v>250</v>
      </c>
      <c r="B252" s="2" t="str">
        <f>"赖卿"</f>
        <v>赖卿</v>
      </c>
      <c r="C252" s="2" t="str">
        <f t="shared" si="18"/>
        <v>女</v>
      </c>
      <c r="D252" s="5" t="s">
        <v>247</v>
      </c>
      <c r="E252" s="1" t="s">
        <v>7</v>
      </c>
    </row>
    <row r="253" spans="1:5">
      <c r="A253" s="1">
        <v>251</v>
      </c>
      <c r="B253" s="2" t="str">
        <f>"何梅翠"</f>
        <v>何梅翠</v>
      </c>
      <c r="C253" s="2" t="str">
        <f t="shared" si="18"/>
        <v>女</v>
      </c>
      <c r="D253" s="5" t="s">
        <v>248</v>
      </c>
      <c r="E253" s="1" t="s">
        <v>7</v>
      </c>
    </row>
    <row r="254" spans="1:5">
      <c r="A254" s="1">
        <v>252</v>
      </c>
      <c r="B254" s="2" t="str">
        <f>"邓丽蓉"</f>
        <v>邓丽蓉</v>
      </c>
      <c r="C254" s="2" t="str">
        <f t="shared" si="18"/>
        <v>女</v>
      </c>
      <c r="D254" s="5" t="s">
        <v>240</v>
      </c>
      <c r="E254" s="1" t="s">
        <v>7</v>
      </c>
    </row>
    <row r="255" spans="1:5">
      <c r="A255" s="1">
        <v>253</v>
      </c>
      <c r="B255" s="2" t="str">
        <f>"林维逍"</f>
        <v>林维逍</v>
      </c>
      <c r="C255" s="2" t="str">
        <f>"男"</f>
        <v>男</v>
      </c>
      <c r="D255" s="5" t="s">
        <v>170</v>
      </c>
      <c r="E255" s="1" t="s">
        <v>7</v>
      </c>
    </row>
    <row r="256" spans="1:5">
      <c r="A256" s="1">
        <v>254</v>
      </c>
      <c r="B256" s="2" t="str">
        <f>"陈益珍"</f>
        <v>陈益珍</v>
      </c>
      <c r="C256" s="2" t="str">
        <f t="shared" ref="C256:C267" si="19">"女"</f>
        <v>女</v>
      </c>
      <c r="D256" s="5" t="s">
        <v>249</v>
      </c>
      <c r="E256" s="1" t="s">
        <v>7</v>
      </c>
    </row>
    <row r="257" spans="1:5">
      <c r="A257" s="1">
        <v>255</v>
      </c>
      <c r="B257" s="2" t="str">
        <f>"吴忠月"</f>
        <v>吴忠月</v>
      </c>
      <c r="C257" s="2" t="str">
        <f t="shared" si="19"/>
        <v>女</v>
      </c>
      <c r="D257" s="5" t="s">
        <v>250</v>
      </c>
      <c r="E257" s="1" t="s">
        <v>7</v>
      </c>
    </row>
    <row r="258" spans="1:5">
      <c r="A258" s="1">
        <v>256</v>
      </c>
      <c r="B258" s="2" t="str">
        <f>"王淑"</f>
        <v>王淑</v>
      </c>
      <c r="C258" s="2" t="str">
        <f t="shared" si="19"/>
        <v>女</v>
      </c>
      <c r="D258" s="5" t="s">
        <v>251</v>
      </c>
      <c r="E258" s="1" t="s">
        <v>7</v>
      </c>
    </row>
    <row r="259" spans="1:5">
      <c r="A259" s="1">
        <v>257</v>
      </c>
      <c r="B259" s="2" t="str">
        <f>"邱晶"</f>
        <v>邱晶</v>
      </c>
      <c r="C259" s="2" t="str">
        <f t="shared" si="19"/>
        <v>女</v>
      </c>
      <c r="D259" s="5" t="s">
        <v>252</v>
      </c>
      <c r="E259" s="1" t="s">
        <v>7</v>
      </c>
    </row>
    <row r="260" spans="1:5">
      <c r="A260" s="1">
        <v>258</v>
      </c>
      <c r="B260" s="2" t="str">
        <f>"李佩燕"</f>
        <v>李佩燕</v>
      </c>
      <c r="C260" s="2" t="str">
        <f t="shared" si="19"/>
        <v>女</v>
      </c>
      <c r="D260" s="5" t="s">
        <v>253</v>
      </c>
      <c r="E260" s="1" t="s">
        <v>7</v>
      </c>
    </row>
    <row r="261" spans="1:5">
      <c r="A261" s="1">
        <v>259</v>
      </c>
      <c r="B261" s="2" t="str">
        <f>"张汉娜"</f>
        <v>张汉娜</v>
      </c>
      <c r="C261" s="2" t="str">
        <f t="shared" si="19"/>
        <v>女</v>
      </c>
      <c r="D261" s="5" t="s">
        <v>254</v>
      </c>
      <c r="E261" s="1" t="s">
        <v>7</v>
      </c>
    </row>
    <row r="262" spans="1:5">
      <c r="A262" s="1">
        <v>260</v>
      </c>
      <c r="B262" s="2" t="str">
        <f>"曾金岸"</f>
        <v>曾金岸</v>
      </c>
      <c r="C262" s="2" t="str">
        <f t="shared" si="19"/>
        <v>女</v>
      </c>
      <c r="D262" s="5" t="s">
        <v>255</v>
      </c>
      <c r="E262" s="1" t="s">
        <v>7</v>
      </c>
    </row>
    <row r="263" spans="1:5">
      <c r="A263" s="1">
        <v>261</v>
      </c>
      <c r="B263" s="2" t="str">
        <f>"陈小喜"</f>
        <v>陈小喜</v>
      </c>
      <c r="C263" s="2" t="str">
        <f t="shared" si="19"/>
        <v>女</v>
      </c>
      <c r="D263" s="5" t="s">
        <v>256</v>
      </c>
      <c r="E263" s="1" t="s">
        <v>7</v>
      </c>
    </row>
    <row r="264" spans="1:5">
      <c r="A264" s="1">
        <v>262</v>
      </c>
      <c r="B264" s="2" t="str">
        <f>"冯仙南"</f>
        <v>冯仙南</v>
      </c>
      <c r="C264" s="2" t="str">
        <f t="shared" si="19"/>
        <v>女</v>
      </c>
      <c r="D264" s="5" t="s">
        <v>257</v>
      </c>
      <c r="E264" s="1" t="s">
        <v>7</v>
      </c>
    </row>
    <row r="265" spans="1:5">
      <c r="A265" s="1">
        <v>263</v>
      </c>
      <c r="B265" s="2" t="str">
        <f>"张小梅"</f>
        <v>张小梅</v>
      </c>
      <c r="C265" s="2" t="str">
        <f t="shared" si="19"/>
        <v>女</v>
      </c>
      <c r="D265" s="5" t="s">
        <v>258</v>
      </c>
      <c r="E265" s="1" t="s">
        <v>7</v>
      </c>
    </row>
    <row r="266" spans="1:5">
      <c r="A266" s="1">
        <v>264</v>
      </c>
      <c r="B266" s="2" t="str">
        <f>"王茜"</f>
        <v>王茜</v>
      </c>
      <c r="C266" s="2" t="str">
        <f t="shared" si="19"/>
        <v>女</v>
      </c>
      <c r="D266" s="5" t="s">
        <v>259</v>
      </c>
      <c r="E266" s="1" t="s">
        <v>7</v>
      </c>
    </row>
    <row r="267" spans="1:5">
      <c r="A267" s="1">
        <v>265</v>
      </c>
      <c r="B267" s="2" t="str">
        <f>"刘扣要"</f>
        <v>刘扣要</v>
      </c>
      <c r="C267" s="2" t="str">
        <f t="shared" si="19"/>
        <v>女</v>
      </c>
      <c r="D267" s="5" t="s">
        <v>260</v>
      </c>
      <c r="E267" s="1" t="s">
        <v>7</v>
      </c>
    </row>
    <row r="268" spans="1:5">
      <c r="A268" s="1">
        <v>266</v>
      </c>
      <c r="B268" s="2" t="str">
        <f>"胡建达"</f>
        <v>胡建达</v>
      </c>
      <c r="C268" s="2" t="str">
        <f>"男"</f>
        <v>男</v>
      </c>
      <c r="D268" s="5" t="s">
        <v>261</v>
      </c>
      <c r="E268" s="1" t="s">
        <v>7</v>
      </c>
    </row>
    <row r="269" spans="1:5">
      <c r="A269" s="1">
        <v>267</v>
      </c>
      <c r="B269" s="2" t="str">
        <f>"吴永宁"</f>
        <v>吴永宁</v>
      </c>
      <c r="C269" s="2" t="str">
        <f t="shared" ref="C269:C279" si="20">"女"</f>
        <v>女</v>
      </c>
      <c r="D269" s="5" t="s">
        <v>244</v>
      </c>
      <c r="E269" s="1" t="s">
        <v>7</v>
      </c>
    </row>
    <row r="270" spans="1:5">
      <c r="A270" s="1">
        <v>268</v>
      </c>
      <c r="B270" s="2" t="str">
        <f>"林才金"</f>
        <v>林才金</v>
      </c>
      <c r="C270" s="2" t="str">
        <f t="shared" si="20"/>
        <v>女</v>
      </c>
      <c r="D270" s="5" t="s">
        <v>262</v>
      </c>
      <c r="E270" s="1" t="s">
        <v>7</v>
      </c>
    </row>
    <row r="271" spans="1:5">
      <c r="A271" s="1">
        <v>269</v>
      </c>
      <c r="B271" s="2" t="str">
        <f>"朱慧琪"</f>
        <v>朱慧琪</v>
      </c>
      <c r="C271" s="2" t="str">
        <f t="shared" si="20"/>
        <v>女</v>
      </c>
      <c r="D271" s="5" t="s">
        <v>263</v>
      </c>
      <c r="E271" s="1" t="s">
        <v>7</v>
      </c>
    </row>
    <row r="272" spans="1:5">
      <c r="A272" s="1">
        <v>270</v>
      </c>
      <c r="B272" s="2" t="str">
        <f>"刘晓芳"</f>
        <v>刘晓芳</v>
      </c>
      <c r="C272" s="2" t="str">
        <f t="shared" si="20"/>
        <v>女</v>
      </c>
      <c r="D272" s="5" t="s">
        <v>264</v>
      </c>
      <c r="E272" s="1" t="s">
        <v>7</v>
      </c>
    </row>
    <row r="273" spans="1:5">
      <c r="A273" s="1">
        <v>271</v>
      </c>
      <c r="B273" s="2" t="str">
        <f>"徐诗梦"</f>
        <v>徐诗梦</v>
      </c>
      <c r="C273" s="2" t="str">
        <f t="shared" si="20"/>
        <v>女</v>
      </c>
      <c r="D273" s="5" t="s">
        <v>265</v>
      </c>
      <c r="E273" s="1" t="s">
        <v>7</v>
      </c>
    </row>
    <row r="274" spans="1:5">
      <c r="A274" s="1">
        <v>272</v>
      </c>
      <c r="B274" s="2" t="str">
        <f>"林春英"</f>
        <v>林春英</v>
      </c>
      <c r="C274" s="2" t="str">
        <f t="shared" si="20"/>
        <v>女</v>
      </c>
      <c r="D274" s="5" t="s">
        <v>266</v>
      </c>
      <c r="E274" s="1" t="s">
        <v>7</v>
      </c>
    </row>
    <row r="275" spans="1:5">
      <c r="A275" s="1">
        <v>273</v>
      </c>
      <c r="B275" s="2" t="str">
        <f>"王海琼"</f>
        <v>王海琼</v>
      </c>
      <c r="C275" s="2" t="str">
        <f t="shared" si="20"/>
        <v>女</v>
      </c>
      <c r="D275" s="5" t="s">
        <v>267</v>
      </c>
      <c r="E275" s="1" t="s">
        <v>7</v>
      </c>
    </row>
    <row r="276" spans="1:5">
      <c r="A276" s="1">
        <v>274</v>
      </c>
      <c r="B276" s="2" t="str">
        <f>"王金萍"</f>
        <v>王金萍</v>
      </c>
      <c r="C276" s="2" t="str">
        <f t="shared" si="20"/>
        <v>女</v>
      </c>
      <c r="D276" s="5" t="s">
        <v>268</v>
      </c>
      <c r="E276" s="1" t="s">
        <v>7</v>
      </c>
    </row>
    <row r="277" spans="1:5">
      <c r="A277" s="1">
        <v>275</v>
      </c>
      <c r="B277" s="2" t="str">
        <f>"牛柳英"</f>
        <v>牛柳英</v>
      </c>
      <c r="C277" s="2" t="str">
        <f t="shared" si="20"/>
        <v>女</v>
      </c>
      <c r="D277" s="5" t="s">
        <v>269</v>
      </c>
      <c r="E277" s="1" t="s">
        <v>7</v>
      </c>
    </row>
    <row r="278" spans="1:5">
      <c r="A278" s="1">
        <v>276</v>
      </c>
      <c r="B278" s="2" t="str">
        <f>"陈玲"</f>
        <v>陈玲</v>
      </c>
      <c r="C278" s="2" t="str">
        <f t="shared" si="20"/>
        <v>女</v>
      </c>
      <c r="D278" s="5" t="s">
        <v>23</v>
      </c>
      <c r="E278" s="1" t="s">
        <v>7</v>
      </c>
    </row>
    <row r="279" spans="1:5">
      <c r="A279" s="1">
        <v>277</v>
      </c>
      <c r="B279" s="2" t="str">
        <f>"王小燕"</f>
        <v>王小燕</v>
      </c>
      <c r="C279" s="2" t="str">
        <f t="shared" si="20"/>
        <v>女</v>
      </c>
      <c r="D279" s="5" t="s">
        <v>270</v>
      </c>
      <c r="E279" s="1" t="s">
        <v>7</v>
      </c>
    </row>
    <row r="280" spans="1:5">
      <c r="A280" s="1">
        <v>278</v>
      </c>
      <c r="B280" s="2" t="str">
        <f>"陈保光"</f>
        <v>陈保光</v>
      </c>
      <c r="C280" s="2" t="str">
        <f>"男"</f>
        <v>男</v>
      </c>
      <c r="D280" s="5" t="s">
        <v>271</v>
      </c>
      <c r="E280" s="1" t="s">
        <v>7</v>
      </c>
    </row>
    <row r="281" spans="1:5">
      <c r="A281" s="1">
        <v>279</v>
      </c>
      <c r="B281" s="2" t="str">
        <f>"钟教壮"</f>
        <v>钟教壮</v>
      </c>
      <c r="C281" s="2" t="str">
        <f>"男"</f>
        <v>男</v>
      </c>
      <c r="D281" s="5" t="s">
        <v>272</v>
      </c>
      <c r="E281" s="1" t="s">
        <v>7</v>
      </c>
    </row>
    <row r="282" spans="1:5">
      <c r="A282" s="1">
        <v>280</v>
      </c>
      <c r="B282" s="2" t="str">
        <f>"刘恋"</f>
        <v>刘恋</v>
      </c>
      <c r="C282" s="2" t="str">
        <f t="shared" ref="C282:C292" si="21">"女"</f>
        <v>女</v>
      </c>
      <c r="D282" s="5" t="s">
        <v>273</v>
      </c>
      <c r="E282" s="1" t="s">
        <v>7</v>
      </c>
    </row>
    <row r="283" spans="1:5">
      <c r="A283" s="1">
        <v>281</v>
      </c>
      <c r="B283" s="2" t="str">
        <f>"叶丽"</f>
        <v>叶丽</v>
      </c>
      <c r="C283" s="2" t="str">
        <f t="shared" si="21"/>
        <v>女</v>
      </c>
      <c r="D283" s="5" t="s">
        <v>274</v>
      </c>
      <c r="E283" s="1" t="s">
        <v>7</v>
      </c>
    </row>
    <row r="284" spans="1:5">
      <c r="A284" s="1">
        <v>282</v>
      </c>
      <c r="B284" s="2" t="str">
        <f>"李金红"</f>
        <v>李金红</v>
      </c>
      <c r="C284" s="2" t="str">
        <f t="shared" si="21"/>
        <v>女</v>
      </c>
      <c r="D284" s="5" t="s">
        <v>275</v>
      </c>
      <c r="E284" s="1" t="s">
        <v>7</v>
      </c>
    </row>
    <row r="285" spans="1:5">
      <c r="A285" s="1">
        <v>283</v>
      </c>
      <c r="B285" s="2" t="str">
        <f>"陈太娜"</f>
        <v>陈太娜</v>
      </c>
      <c r="C285" s="2" t="str">
        <f t="shared" si="21"/>
        <v>女</v>
      </c>
      <c r="D285" s="5" t="s">
        <v>276</v>
      </c>
      <c r="E285" s="1" t="s">
        <v>7</v>
      </c>
    </row>
    <row r="286" spans="1:5">
      <c r="A286" s="1">
        <v>284</v>
      </c>
      <c r="B286" s="2" t="str">
        <f>"李东耕"</f>
        <v>李东耕</v>
      </c>
      <c r="C286" s="2" t="str">
        <f t="shared" si="21"/>
        <v>女</v>
      </c>
      <c r="D286" s="5" t="s">
        <v>277</v>
      </c>
      <c r="E286" s="1" t="s">
        <v>7</v>
      </c>
    </row>
    <row r="287" spans="1:5">
      <c r="A287" s="1">
        <v>285</v>
      </c>
      <c r="B287" s="2" t="str">
        <f>"张海珊"</f>
        <v>张海珊</v>
      </c>
      <c r="C287" s="2" t="str">
        <f t="shared" si="21"/>
        <v>女</v>
      </c>
      <c r="D287" s="5" t="s">
        <v>278</v>
      </c>
      <c r="E287" s="1" t="s">
        <v>7</v>
      </c>
    </row>
    <row r="288" spans="1:5">
      <c r="A288" s="1">
        <v>286</v>
      </c>
      <c r="B288" s="2" t="str">
        <f>"郑绘青"</f>
        <v>郑绘青</v>
      </c>
      <c r="C288" s="2" t="str">
        <f t="shared" si="21"/>
        <v>女</v>
      </c>
      <c r="D288" s="5" t="s">
        <v>279</v>
      </c>
      <c r="E288" s="1" t="s">
        <v>7</v>
      </c>
    </row>
    <row r="289" spans="1:5">
      <c r="A289" s="1">
        <v>287</v>
      </c>
      <c r="B289" s="2" t="str">
        <f>"黎秋莉"</f>
        <v>黎秋莉</v>
      </c>
      <c r="C289" s="2" t="str">
        <f t="shared" si="21"/>
        <v>女</v>
      </c>
      <c r="D289" s="5" t="s">
        <v>280</v>
      </c>
      <c r="E289" s="1" t="s">
        <v>7</v>
      </c>
    </row>
    <row r="290" spans="1:5">
      <c r="A290" s="1">
        <v>288</v>
      </c>
      <c r="B290" s="2" t="str">
        <f>"陈婷婷"</f>
        <v>陈婷婷</v>
      </c>
      <c r="C290" s="2" t="str">
        <f t="shared" si="21"/>
        <v>女</v>
      </c>
      <c r="D290" s="5" t="s">
        <v>281</v>
      </c>
      <c r="E290" s="1" t="s">
        <v>7</v>
      </c>
    </row>
    <row r="291" spans="1:5">
      <c r="A291" s="1">
        <v>289</v>
      </c>
      <c r="B291" s="2" t="str">
        <f>"周海燕"</f>
        <v>周海燕</v>
      </c>
      <c r="C291" s="2" t="str">
        <f t="shared" si="21"/>
        <v>女</v>
      </c>
      <c r="D291" s="5" t="s">
        <v>259</v>
      </c>
      <c r="E291" s="1" t="s">
        <v>7</v>
      </c>
    </row>
    <row r="292" spans="1:5">
      <c r="A292" s="1">
        <v>290</v>
      </c>
      <c r="B292" s="2" t="str">
        <f>"杜晓晶"</f>
        <v>杜晓晶</v>
      </c>
      <c r="C292" s="2" t="str">
        <f t="shared" si="21"/>
        <v>女</v>
      </c>
      <c r="D292" s="5" t="s">
        <v>282</v>
      </c>
      <c r="E292" s="1" t="s">
        <v>7</v>
      </c>
    </row>
    <row r="293" spans="1:5">
      <c r="A293" s="1">
        <v>291</v>
      </c>
      <c r="B293" s="2" t="str">
        <f>"冯哲平"</f>
        <v>冯哲平</v>
      </c>
      <c r="C293" s="2" t="str">
        <f>"男"</f>
        <v>男</v>
      </c>
      <c r="D293" s="5" t="s">
        <v>283</v>
      </c>
      <c r="E293" s="1" t="s">
        <v>7</v>
      </c>
    </row>
    <row r="294" spans="1:5">
      <c r="A294" s="1">
        <v>292</v>
      </c>
      <c r="B294" s="2" t="str">
        <f>"莫海珍"</f>
        <v>莫海珍</v>
      </c>
      <c r="C294" s="2" t="str">
        <f t="shared" ref="C294:C357" si="22">"女"</f>
        <v>女</v>
      </c>
      <c r="D294" s="5" t="s">
        <v>284</v>
      </c>
      <c r="E294" s="1" t="s">
        <v>7</v>
      </c>
    </row>
    <row r="295" spans="1:5">
      <c r="A295" s="1">
        <v>293</v>
      </c>
      <c r="B295" s="2" t="str">
        <f>"吴玉妹"</f>
        <v>吴玉妹</v>
      </c>
      <c r="C295" s="2" t="str">
        <f t="shared" si="22"/>
        <v>女</v>
      </c>
      <c r="D295" s="5" t="s">
        <v>285</v>
      </c>
      <c r="E295" s="1" t="s">
        <v>7</v>
      </c>
    </row>
    <row r="296" spans="1:5">
      <c r="A296" s="1">
        <v>294</v>
      </c>
      <c r="B296" s="2" t="str">
        <f>"林晓婷"</f>
        <v>林晓婷</v>
      </c>
      <c r="C296" s="2" t="str">
        <f t="shared" si="22"/>
        <v>女</v>
      </c>
      <c r="D296" s="5" t="s">
        <v>286</v>
      </c>
      <c r="E296" s="1" t="s">
        <v>7</v>
      </c>
    </row>
    <row r="297" spans="1:5">
      <c r="A297" s="1">
        <v>295</v>
      </c>
      <c r="B297" s="2" t="str">
        <f>"王芬"</f>
        <v>王芬</v>
      </c>
      <c r="C297" s="2" t="str">
        <f t="shared" si="22"/>
        <v>女</v>
      </c>
      <c r="D297" s="5" t="s">
        <v>287</v>
      </c>
      <c r="E297" s="1" t="s">
        <v>7</v>
      </c>
    </row>
    <row r="298" spans="1:5">
      <c r="A298" s="1">
        <v>296</v>
      </c>
      <c r="B298" s="2" t="str">
        <f>"陈丽妮"</f>
        <v>陈丽妮</v>
      </c>
      <c r="C298" s="2" t="str">
        <f t="shared" si="22"/>
        <v>女</v>
      </c>
      <c r="D298" s="5" t="s">
        <v>35</v>
      </c>
      <c r="E298" s="1" t="s">
        <v>7</v>
      </c>
    </row>
    <row r="299" spans="1:5">
      <c r="A299" s="1">
        <v>297</v>
      </c>
      <c r="B299" s="2" t="str">
        <f>"吴和友"</f>
        <v>吴和友</v>
      </c>
      <c r="C299" s="2" t="str">
        <f t="shared" si="22"/>
        <v>女</v>
      </c>
      <c r="D299" s="5" t="s">
        <v>288</v>
      </c>
      <c r="E299" s="1" t="s">
        <v>7</v>
      </c>
    </row>
    <row r="300" spans="1:5">
      <c r="A300" s="1">
        <v>298</v>
      </c>
      <c r="B300" s="2" t="str">
        <f>"李小娜"</f>
        <v>李小娜</v>
      </c>
      <c r="C300" s="2" t="str">
        <f t="shared" si="22"/>
        <v>女</v>
      </c>
      <c r="D300" s="5" t="s">
        <v>289</v>
      </c>
      <c r="E300" s="1" t="s">
        <v>7</v>
      </c>
    </row>
    <row r="301" spans="1:5">
      <c r="A301" s="1">
        <v>299</v>
      </c>
      <c r="B301" s="2" t="str">
        <f>"王婷萱"</f>
        <v>王婷萱</v>
      </c>
      <c r="C301" s="2" t="str">
        <f t="shared" si="22"/>
        <v>女</v>
      </c>
      <c r="D301" s="5" t="s">
        <v>290</v>
      </c>
      <c r="E301" s="1" t="s">
        <v>7</v>
      </c>
    </row>
    <row r="302" spans="1:5">
      <c r="A302" s="1">
        <v>300</v>
      </c>
      <c r="B302" s="2" t="str">
        <f>"何欣欣"</f>
        <v>何欣欣</v>
      </c>
      <c r="C302" s="2" t="str">
        <f t="shared" si="22"/>
        <v>女</v>
      </c>
      <c r="D302" s="5" t="s">
        <v>291</v>
      </c>
      <c r="E302" s="1" t="s">
        <v>7</v>
      </c>
    </row>
    <row r="303" spans="1:5">
      <c r="A303" s="1">
        <v>301</v>
      </c>
      <c r="B303" s="2" t="str">
        <f>"林秋余"</f>
        <v>林秋余</v>
      </c>
      <c r="C303" s="2" t="str">
        <f t="shared" si="22"/>
        <v>女</v>
      </c>
      <c r="D303" s="5" t="s">
        <v>145</v>
      </c>
      <c r="E303" s="1" t="s">
        <v>7</v>
      </c>
    </row>
    <row r="304" spans="1:5">
      <c r="A304" s="1">
        <v>302</v>
      </c>
      <c r="B304" s="2" t="str">
        <f>"李菲菲"</f>
        <v>李菲菲</v>
      </c>
      <c r="C304" s="2" t="str">
        <f t="shared" si="22"/>
        <v>女</v>
      </c>
      <c r="D304" s="5" t="s">
        <v>292</v>
      </c>
      <c r="E304" s="1" t="s">
        <v>7</v>
      </c>
    </row>
    <row r="305" spans="1:5">
      <c r="A305" s="1">
        <v>303</v>
      </c>
      <c r="B305" s="2" t="str">
        <f>"陈俊秀"</f>
        <v>陈俊秀</v>
      </c>
      <c r="C305" s="2" t="str">
        <f t="shared" si="22"/>
        <v>女</v>
      </c>
      <c r="D305" s="5" t="s">
        <v>293</v>
      </c>
      <c r="E305" s="1" t="s">
        <v>7</v>
      </c>
    </row>
    <row r="306" spans="1:5">
      <c r="A306" s="1">
        <v>304</v>
      </c>
      <c r="B306" s="2" t="str">
        <f>"黄小敏"</f>
        <v>黄小敏</v>
      </c>
      <c r="C306" s="2" t="str">
        <f t="shared" si="22"/>
        <v>女</v>
      </c>
      <c r="D306" s="5" t="s">
        <v>294</v>
      </c>
      <c r="E306" s="1" t="s">
        <v>7</v>
      </c>
    </row>
    <row r="307" spans="1:5">
      <c r="A307" s="1">
        <v>305</v>
      </c>
      <c r="B307" s="2" t="str">
        <f>"林蕾"</f>
        <v>林蕾</v>
      </c>
      <c r="C307" s="2" t="str">
        <f t="shared" si="22"/>
        <v>女</v>
      </c>
      <c r="D307" s="5" t="s">
        <v>295</v>
      </c>
      <c r="E307" s="1" t="s">
        <v>7</v>
      </c>
    </row>
    <row r="308" spans="1:5">
      <c r="A308" s="1">
        <v>306</v>
      </c>
      <c r="B308" s="2" t="str">
        <f>"李丹丹"</f>
        <v>李丹丹</v>
      </c>
      <c r="C308" s="2" t="str">
        <f t="shared" si="22"/>
        <v>女</v>
      </c>
      <c r="D308" s="5" t="s">
        <v>296</v>
      </c>
      <c r="E308" s="1" t="s">
        <v>7</v>
      </c>
    </row>
    <row r="309" spans="1:5">
      <c r="A309" s="1">
        <v>307</v>
      </c>
      <c r="B309" s="2" t="str">
        <f>"黄秋艳"</f>
        <v>黄秋艳</v>
      </c>
      <c r="C309" s="2" t="str">
        <f t="shared" si="22"/>
        <v>女</v>
      </c>
      <c r="D309" s="5" t="s">
        <v>195</v>
      </c>
      <c r="E309" s="1" t="s">
        <v>7</v>
      </c>
    </row>
    <row r="310" spans="1:5">
      <c r="A310" s="1">
        <v>308</v>
      </c>
      <c r="B310" s="2" t="str">
        <f>"谢娇"</f>
        <v>谢娇</v>
      </c>
      <c r="C310" s="2" t="str">
        <f t="shared" si="22"/>
        <v>女</v>
      </c>
      <c r="D310" s="5" t="s">
        <v>297</v>
      </c>
      <c r="E310" s="1" t="s">
        <v>7</v>
      </c>
    </row>
    <row r="311" spans="1:5">
      <c r="A311" s="1">
        <v>309</v>
      </c>
      <c r="B311" s="2" t="str">
        <f>"符雄兰"</f>
        <v>符雄兰</v>
      </c>
      <c r="C311" s="2" t="str">
        <f t="shared" si="22"/>
        <v>女</v>
      </c>
      <c r="D311" s="5" t="s">
        <v>298</v>
      </c>
      <c r="E311" s="1" t="s">
        <v>7</v>
      </c>
    </row>
    <row r="312" spans="1:5">
      <c r="A312" s="1">
        <v>310</v>
      </c>
      <c r="B312" s="2" t="str">
        <f>"黄丽云"</f>
        <v>黄丽云</v>
      </c>
      <c r="C312" s="2" t="str">
        <f t="shared" si="22"/>
        <v>女</v>
      </c>
      <c r="D312" s="5" t="s">
        <v>299</v>
      </c>
      <c r="E312" s="1" t="s">
        <v>7</v>
      </c>
    </row>
    <row r="313" spans="1:5">
      <c r="A313" s="1">
        <v>311</v>
      </c>
      <c r="B313" s="2" t="str">
        <f>"曾小灵"</f>
        <v>曾小灵</v>
      </c>
      <c r="C313" s="2" t="str">
        <f t="shared" si="22"/>
        <v>女</v>
      </c>
      <c r="D313" s="5" t="s">
        <v>90</v>
      </c>
      <c r="E313" s="1" t="s">
        <v>7</v>
      </c>
    </row>
    <row r="314" spans="1:5">
      <c r="A314" s="1">
        <v>312</v>
      </c>
      <c r="B314" s="2" t="str">
        <f>"李文丹"</f>
        <v>李文丹</v>
      </c>
      <c r="C314" s="2" t="str">
        <f t="shared" si="22"/>
        <v>女</v>
      </c>
      <c r="D314" s="5" t="s">
        <v>300</v>
      </c>
      <c r="E314" s="1" t="s">
        <v>7</v>
      </c>
    </row>
    <row r="315" spans="1:5">
      <c r="A315" s="1">
        <v>313</v>
      </c>
      <c r="B315" s="2" t="str">
        <f>"符菊女"</f>
        <v>符菊女</v>
      </c>
      <c r="C315" s="2" t="str">
        <f t="shared" si="22"/>
        <v>女</v>
      </c>
      <c r="D315" s="5" t="s">
        <v>301</v>
      </c>
      <c r="E315" s="1" t="s">
        <v>7</v>
      </c>
    </row>
    <row r="316" spans="1:5">
      <c r="A316" s="1">
        <v>314</v>
      </c>
      <c r="B316" s="2" t="str">
        <f>"陈俊璎"</f>
        <v>陈俊璎</v>
      </c>
      <c r="C316" s="2" t="str">
        <f t="shared" si="22"/>
        <v>女</v>
      </c>
      <c r="D316" s="5" t="s">
        <v>284</v>
      </c>
      <c r="E316" s="1" t="s">
        <v>7</v>
      </c>
    </row>
    <row r="317" spans="1:5">
      <c r="A317" s="1">
        <v>315</v>
      </c>
      <c r="B317" s="2" t="str">
        <f>"骆美翠"</f>
        <v>骆美翠</v>
      </c>
      <c r="C317" s="2" t="str">
        <f t="shared" si="22"/>
        <v>女</v>
      </c>
      <c r="D317" s="5" t="s">
        <v>302</v>
      </c>
      <c r="E317" s="1" t="s">
        <v>7</v>
      </c>
    </row>
    <row r="318" spans="1:5">
      <c r="A318" s="1">
        <v>316</v>
      </c>
      <c r="B318" s="2" t="str">
        <f>"钟美"</f>
        <v>钟美</v>
      </c>
      <c r="C318" s="2" t="str">
        <f t="shared" si="22"/>
        <v>女</v>
      </c>
      <c r="D318" s="5" t="s">
        <v>303</v>
      </c>
      <c r="E318" s="1" t="s">
        <v>7</v>
      </c>
    </row>
    <row r="319" spans="1:5">
      <c r="A319" s="1">
        <v>317</v>
      </c>
      <c r="B319" s="2" t="str">
        <f>"王雅努"</f>
        <v>王雅努</v>
      </c>
      <c r="C319" s="2" t="str">
        <f t="shared" si="22"/>
        <v>女</v>
      </c>
      <c r="D319" s="5" t="s">
        <v>304</v>
      </c>
      <c r="E319" s="1" t="s">
        <v>7</v>
      </c>
    </row>
    <row r="320" spans="1:5">
      <c r="A320" s="1">
        <v>318</v>
      </c>
      <c r="B320" s="2" t="str">
        <f>"吴奇珍"</f>
        <v>吴奇珍</v>
      </c>
      <c r="C320" s="2" t="str">
        <f t="shared" si="22"/>
        <v>女</v>
      </c>
      <c r="D320" s="5" t="s">
        <v>167</v>
      </c>
      <c r="E320" s="1" t="s">
        <v>7</v>
      </c>
    </row>
    <row r="321" spans="1:5">
      <c r="A321" s="1">
        <v>319</v>
      </c>
      <c r="B321" s="2" t="str">
        <f>"冼秀丹"</f>
        <v>冼秀丹</v>
      </c>
      <c r="C321" s="2" t="str">
        <f t="shared" si="22"/>
        <v>女</v>
      </c>
      <c r="D321" s="5" t="s">
        <v>305</v>
      </c>
      <c r="E321" s="1" t="s">
        <v>7</v>
      </c>
    </row>
    <row r="322" spans="1:5">
      <c r="A322" s="1">
        <v>320</v>
      </c>
      <c r="B322" s="2" t="str">
        <f>"杜秀文"</f>
        <v>杜秀文</v>
      </c>
      <c r="C322" s="2" t="str">
        <f t="shared" si="22"/>
        <v>女</v>
      </c>
      <c r="D322" s="5" t="s">
        <v>306</v>
      </c>
      <c r="E322" s="1" t="s">
        <v>7</v>
      </c>
    </row>
    <row r="323" spans="1:5">
      <c r="A323" s="1">
        <v>321</v>
      </c>
      <c r="B323" s="2" t="str">
        <f>"梁艳芳"</f>
        <v>梁艳芳</v>
      </c>
      <c r="C323" s="2" t="str">
        <f t="shared" si="22"/>
        <v>女</v>
      </c>
      <c r="D323" s="5" t="s">
        <v>307</v>
      </c>
      <c r="E323" s="1" t="s">
        <v>7</v>
      </c>
    </row>
    <row r="324" spans="1:5">
      <c r="A324" s="1">
        <v>322</v>
      </c>
      <c r="B324" s="2" t="str">
        <f>"黄茹欣"</f>
        <v>黄茹欣</v>
      </c>
      <c r="C324" s="2" t="str">
        <f t="shared" si="22"/>
        <v>女</v>
      </c>
      <c r="D324" s="5" t="s">
        <v>308</v>
      </c>
      <c r="E324" s="1" t="s">
        <v>7</v>
      </c>
    </row>
    <row r="325" spans="1:5">
      <c r="A325" s="1">
        <v>323</v>
      </c>
      <c r="B325" s="2" t="str">
        <f>"王海珍"</f>
        <v>王海珍</v>
      </c>
      <c r="C325" s="2" t="str">
        <f t="shared" si="22"/>
        <v>女</v>
      </c>
      <c r="D325" s="5" t="s">
        <v>309</v>
      </c>
      <c r="E325" s="1" t="s">
        <v>7</v>
      </c>
    </row>
    <row r="326" spans="1:5">
      <c r="A326" s="1">
        <v>324</v>
      </c>
      <c r="B326" s="2" t="str">
        <f>"陈燕妮"</f>
        <v>陈燕妮</v>
      </c>
      <c r="C326" s="2" t="str">
        <f t="shared" si="22"/>
        <v>女</v>
      </c>
      <c r="D326" s="5" t="s">
        <v>310</v>
      </c>
      <c r="E326" s="1" t="s">
        <v>7</v>
      </c>
    </row>
    <row r="327" spans="1:5">
      <c r="A327" s="1">
        <v>325</v>
      </c>
      <c r="B327" s="2" t="str">
        <f>"钟华月"</f>
        <v>钟华月</v>
      </c>
      <c r="C327" s="2" t="str">
        <f t="shared" si="22"/>
        <v>女</v>
      </c>
      <c r="D327" s="5" t="s">
        <v>311</v>
      </c>
      <c r="E327" s="1" t="s">
        <v>7</v>
      </c>
    </row>
    <row r="328" spans="1:5">
      <c r="A328" s="1">
        <v>326</v>
      </c>
      <c r="B328" s="2" t="str">
        <f>"王雪婷"</f>
        <v>王雪婷</v>
      </c>
      <c r="C328" s="2" t="str">
        <f t="shared" si="22"/>
        <v>女</v>
      </c>
      <c r="D328" s="5" t="s">
        <v>312</v>
      </c>
      <c r="E328" s="1" t="s">
        <v>7</v>
      </c>
    </row>
    <row r="329" spans="1:5">
      <c r="A329" s="1">
        <v>327</v>
      </c>
      <c r="B329" s="2" t="str">
        <f>"卢梦萍"</f>
        <v>卢梦萍</v>
      </c>
      <c r="C329" s="2" t="str">
        <f t="shared" si="22"/>
        <v>女</v>
      </c>
      <c r="D329" s="5" t="s">
        <v>313</v>
      </c>
      <c r="E329" s="1" t="s">
        <v>7</v>
      </c>
    </row>
    <row r="330" spans="1:5">
      <c r="A330" s="1">
        <v>328</v>
      </c>
      <c r="B330" s="2" t="str">
        <f>"陈秋月"</f>
        <v>陈秋月</v>
      </c>
      <c r="C330" s="2" t="str">
        <f t="shared" si="22"/>
        <v>女</v>
      </c>
      <c r="D330" s="5" t="s">
        <v>314</v>
      </c>
      <c r="E330" s="1" t="s">
        <v>7</v>
      </c>
    </row>
    <row r="331" spans="1:5">
      <c r="A331" s="1">
        <v>329</v>
      </c>
      <c r="B331" s="2" t="str">
        <f>"王琳琳"</f>
        <v>王琳琳</v>
      </c>
      <c r="C331" s="2" t="str">
        <f t="shared" si="22"/>
        <v>女</v>
      </c>
      <c r="D331" s="5" t="s">
        <v>315</v>
      </c>
      <c r="E331" s="1" t="s">
        <v>7</v>
      </c>
    </row>
    <row r="332" spans="1:5">
      <c r="A332" s="1">
        <v>330</v>
      </c>
      <c r="B332" s="2" t="str">
        <f>"陈长花"</f>
        <v>陈长花</v>
      </c>
      <c r="C332" s="2" t="str">
        <f t="shared" si="22"/>
        <v>女</v>
      </c>
      <c r="D332" s="5" t="s">
        <v>316</v>
      </c>
      <c r="E332" s="1" t="s">
        <v>7</v>
      </c>
    </row>
    <row r="333" spans="1:5">
      <c r="A333" s="1">
        <v>331</v>
      </c>
      <c r="B333" s="2" t="str">
        <f>"李水莲"</f>
        <v>李水莲</v>
      </c>
      <c r="C333" s="2" t="str">
        <f t="shared" si="22"/>
        <v>女</v>
      </c>
      <c r="D333" s="5" t="s">
        <v>317</v>
      </c>
      <c r="E333" s="1" t="s">
        <v>7</v>
      </c>
    </row>
    <row r="334" spans="1:5">
      <c r="A334" s="1">
        <v>332</v>
      </c>
      <c r="B334" s="2" t="str">
        <f>"邓芳珍"</f>
        <v>邓芳珍</v>
      </c>
      <c r="C334" s="2" t="str">
        <f t="shared" si="22"/>
        <v>女</v>
      </c>
      <c r="D334" s="5" t="s">
        <v>318</v>
      </c>
      <c r="E334" s="1" t="s">
        <v>7</v>
      </c>
    </row>
    <row r="335" spans="1:5">
      <c r="A335" s="1">
        <v>333</v>
      </c>
      <c r="B335" s="2" t="str">
        <f>"王海燕"</f>
        <v>王海燕</v>
      </c>
      <c r="C335" s="2" t="str">
        <f t="shared" si="22"/>
        <v>女</v>
      </c>
      <c r="D335" s="5" t="s">
        <v>199</v>
      </c>
      <c r="E335" s="1" t="s">
        <v>7</v>
      </c>
    </row>
    <row r="336" spans="1:5">
      <c r="A336" s="1">
        <v>334</v>
      </c>
      <c r="B336" s="2" t="str">
        <f>"王曼"</f>
        <v>王曼</v>
      </c>
      <c r="C336" s="2" t="str">
        <f t="shared" si="22"/>
        <v>女</v>
      </c>
      <c r="D336" s="5" t="s">
        <v>319</v>
      </c>
      <c r="E336" s="1" t="s">
        <v>7</v>
      </c>
    </row>
    <row r="337" spans="1:5">
      <c r="A337" s="1">
        <v>335</v>
      </c>
      <c r="B337" s="2" t="str">
        <f>"吴小丽"</f>
        <v>吴小丽</v>
      </c>
      <c r="C337" s="2" t="str">
        <f t="shared" si="22"/>
        <v>女</v>
      </c>
      <c r="D337" s="5" t="s">
        <v>320</v>
      </c>
      <c r="E337" s="1" t="s">
        <v>7</v>
      </c>
    </row>
    <row r="338" spans="1:5">
      <c r="A338" s="1">
        <v>336</v>
      </c>
      <c r="B338" s="2" t="str">
        <f>"邓俊敏"</f>
        <v>邓俊敏</v>
      </c>
      <c r="C338" s="2" t="str">
        <f t="shared" si="22"/>
        <v>女</v>
      </c>
      <c r="D338" s="5" t="s">
        <v>321</v>
      </c>
      <c r="E338" s="1" t="s">
        <v>7</v>
      </c>
    </row>
    <row r="339" spans="1:5">
      <c r="A339" s="1">
        <v>337</v>
      </c>
      <c r="B339" s="2" t="str">
        <f>"陈波"</f>
        <v>陈波</v>
      </c>
      <c r="C339" s="2" t="str">
        <f t="shared" si="22"/>
        <v>女</v>
      </c>
      <c r="D339" s="5" t="s">
        <v>251</v>
      </c>
      <c r="E339" s="1" t="s">
        <v>7</v>
      </c>
    </row>
    <row r="340" spans="1:5">
      <c r="A340" s="1">
        <v>338</v>
      </c>
      <c r="B340" s="2" t="str">
        <f>"罗翠芳"</f>
        <v>罗翠芳</v>
      </c>
      <c r="C340" s="2" t="str">
        <f t="shared" si="22"/>
        <v>女</v>
      </c>
      <c r="D340" s="5" t="s">
        <v>322</v>
      </c>
      <c r="E340" s="1" t="s">
        <v>7</v>
      </c>
    </row>
    <row r="341" spans="1:5">
      <c r="A341" s="1">
        <v>339</v>
      </c>
      <c r="B341" s="2" t="str">
        <f>"冯雪萍"</f>
        <v>冯雪萍</v>
      </c>
      <c r="C341" s="2" t="str">
        <f t="shared" si="22"/>
        <v>女</v>
      </c>
      <c r="D341" s="5" t="s">
        <v>323</v>
      </c>
      <c r="E341" s="1" t="s">
        <v>7</v>
      </c>
    </row>
    <row r="342" spans="1:5">
      <c r="A342" s="1">
        <v>340</v>
      </c>
      <c r="B342" s="2" t="str">
        <f>"周婉"</f>
        <v>周婉</v>
      </c>
      <c r="C342" s="2" t="str">
        <f t="shared" si="22"/>
        <v>女</v>
      </c>
      <c r="D342" s="5" t="s">
        <v>57</v>
      </c>
      <c r="E342" s="1" t="s">
        <v>7</v>
      </c>
    </row>
    <row r="343" spans="1:5">
      <c r="A343" s="1">
        <v>341</v>
      </c>
      <c r="B343" s="2" t="str">
        <f>"曾小雪"</f>
        <v>曾小雪</v>
      </c>
      <c r="C343" s="2" t="str">
        <f t="shared" si="22"/>
        <v>女</v>
      </c>
      <c r="D343" s="5" t="s">
        <v>324</v>
      </c>
      <c r="E343" s="1" t="s">
        <v>7</v>
      </c>
    </row>
    <row r="344" spans="1:5">
      <c r="A344" s="1">
        <v>342</v>
      </c>
      <c r="B344" s="2" t="str">
        <f>"姜碗君"</f>
        <v>姜碗君</v>
      </c>
      <c r="C344" s="2" t="str">
        <f t="shared" si="22"/>
        <v>女</v>
      </c>
      <c r="D344" s="5" t="s">
        <v>325</v>
      </c>
      <c r="E344" s="1" t="s">
        <v>7</v>
      </c>
    </row>
    <row r="345" spans="1:5">
      <c r="A345" s="1">
        <v>343</v>
      </c>
      <c r="B345" s="2" t="str">
        <f>"郭晶晶"</f>
        <v>郭晶晶</v>
      </c>
      <c r="C345" s="2" t="str">
        <f t="shared" si="22"/>
        <v>女</v>
      </c>
      <c r="D345" s="5" t="s">
        <v>249</v>
      </c>
      <c r="E345" s="1" t="s">
        <v>7</v>
      </c>
    </row>
    <row r="346" spans="1:5">
      <c r="A346" s="1">
        <v>344</v>
      </c>
      <c r="B346" s="2" t="str">
        <f>"胡莲珠"</f>
        <v>胡莲珠</v>
      </c>
      <c r="C346" s="2" t="str">
        <f t="shared" si="22"/>
        <v>女</v>
      </c>
      <c r="D346" s="5" t="s">
        <v>326</v>
      </c>
      <c r="E346" s="1" t="s">
        <v>7</v>
      </c>
    </row>
    <row r="347" spans="1:5">
      <c r="A347" s="1">
        <v>345</v>
      </c>
      <c r="B347" s="2" t="str">
        <f>"林妙麟"</f>
        <v>林妙麟</v>
      </c>
      <c r="C347" s="2" t="str">
        <f t="shared" si="22"/>
        <v>女</v>
      </c>
      <c r="D347" s="5" t="s">
        <v>327</v>
      </c>
      <c r="E347" s="1" t="s">
        <v>7</v>
      </c>
    </row>
    <row r="348" spans="1:5">
      <c r="A348" s="1">
        <v>346</v>
      </c>
      <c r="B348" s="2" t="str">
        <f>"陈慧妮"</f>
        <v>陈慧妮</v>
      </c>
      <c r="C348" s="2" t="str">
        <f t="shared" si="22"/>
        <v>女</v>
      </c>
      <c r="D348" s="5" t="s">
        <v>328</v>
      </c>
      <c r="E348" s="1" t="s">
        <v>7</v>
      </c>
    </row>
    <row r="349" spans="1:5">
      <c r="A349" s="1">
        <v>347</v>
      </c>
      <c r="B349" s="2" t="str">
        <f>"李强"</f>
        <v>李强</v>
      </c>
      <c r="C349" s="2" t="str">
        <f t="shared" si="22"/>
        <v>女</v>
      </c>
      <c r="D349" s="5" t="s">
        <v>329</v>
      </c>
      <c r="E349" s="1" t="s">
        <v>7</v>
      </c>
    </row>
    <row r="350" spans="1:5">
      <c r="A350" s="1">
        <v>348</v>
      </c>
      <c r="B350" s="2" t="str">
        <f>"陈垂玉"</f>
        <v>陈垂玉</v>
      </c>
      <c r="C350" s="2" t="str">
        <f t="shared" si="22"/>
        <v>女</v>
      </c>
      <c r="D350" s="5" t="s">
        <v>330</v>
      </c>
      <c r="E350" s="1" t="s">
        <v>7</v>
      </c>
    </row>
    <row r="351" spans="1:5">
      <c r="A351" s="1">
        <v>349</v>
      </c>
      <c r="B351" s="2" t="str">
        <f>"陈莉婵"</f>
        <v>陈莉婵</v>
      </c>
      <c r="C351" s="2" t="str">
        <f t="shared" si="22"/>
        <v>女</v>
      </c>
      <c r="D351" s="5" t="s">
        <v>331</v>
      </c>
      <c r="E351" s="1" t="s">
        <v>7</v>
      </c>
    </row>
    <row r="352" spans="1:5">
      <c r="A352" s="1">
        <v>350</v>
      </c>
      <c r="B352" s="2" t="str">
        <f>"王小花"</f>
        <v>王小花</v>
      </c>
      <c r="C352" s="2" t="str">
        <f t="shared" si="22"/>
        <v>女</v>
      </c>
      <c r="D352" s="5" t="s">
        <v>332</v>
      </c>
      <c r="E352" s="1" t="s">
        <v>7</v>
      </c>
    </row>
    <row r="353" spans="1:5">
      <c r="A353" s="1">
        <v>351</v>
      </c>
      <c r="B353" s="2" t="str">
        <f>"何晓丽"</f>
        <v>何晓丽</v>
      </c>
      <c r="C353" s="2" t="str">
        <f t="shared" si="22"/>
        <v>女</v>
      </c>
      <c r="D353" s="5" t="s">
        <v>333</v>
      </c>
      <c r="E353" s="1" t="s">
        <v>7</v>
      </c>
    </row>
    <row r="354" spans="1:5">
      <c r="A354" s="1">
        <v>352</v>
      </c>
      <c r="B354" s="2" t="str">
        <f>"宁晓晓"</f>
        <v>宁晓晓</v>
      </c>
      <c r="C354" s="2" t="str">
        <f t="shared" si="22"/>
        <v>女</v>
      </c>
      <c r="D354" s="5" t="s">
        <v>334</v>
      </c>
      <c r="E354" s="1" t="s">
        <v>7</v>
      </c>
    </row>
    <row r="355" spans="1:5">
      <c r="A355" s="1">
        <v>353</v>
      </c>
      <c r="B355" s="2" t="str">
        <f>"周应丽"</f>
        <v>周应丽</v>
      </c>
      <c r="C355" s="2" t="str">
        <f t="shared" si="22"/>
        <v>女</v>
      </c>
      <c r="D355" s="5" t="s">
        <v>335</v>
      </c>
      <c r="E355" s="1" t="s">
        <v>7</v>
      </c>
    </row>
    <row r="356" spans="1:5">
      <c r="A356" s="1">
        <v>354</v>
      </c>
      <c r="B356" s="2" t="str">
        <f>"吴淑娟"</f>
        <v>吴淑娟</v>
      </c>
      <c r="C356" s="2" t="str">
        <f t="shared" si="22"/>
        <v>女</v>
      </c>
      <c r="D356" s="5" t="s">
        <v>336</v>
      </c>
      <c r="E356" s="1" t="s">
        <v>7</v>
      </c>
    </row>
    <row r="357" spans="1:5">
      <c r="A357" s="1">
        <v>355</v>
      </c>
      <c r="B357" s="2" t="str">
        <f>"莫小曼"</f>
        <v>莫小曼</v>
      </c>
      <c r="C357" s="2" t="str">
        <f t="shared" si="22"/>
        <v>女</v>
      </c>
      <c r="D357" s="5" t="s">
        <v>300</v>
      </c>
      <c r="E357" s="1" t="s">
        <v>7</v>
      </c>
    </row>
    <row r="358" spans="1:5">
      <c r="A358" s="1">
        <v>356</v>
      </c>
      <c r="B358" s="2" t="str">
        <f>"何祥心"</f>
        <v>何祥心</v>
      </c>
      <c r="C358" s="2" t="str">
        <f t="shared" ref="C358:C369" si="23">"女"</f>
        <v>女</v>
      </c>
      <c r="D358" s="5" t="s">
        <v>335</v>
      </c>
      <c r="E358" s="1" t="s">
        <v>7</v>
      </c>
    </row>
    <row r="359" spans="1:5">
      <c r="A359" s="1">
        <v>357</v>
      </c>
      <c r="B359" s="2" t="str">
        <f>"王财乐"</f>
        <v>王财乐</v>
      </c>
      <c r="C359" s="2" t="str">
        <f t="shared" si="23"/>
        <v>女</v>
      </c>
      <c r="D359" s="5" t="s">
        <v>337</v>
      </c>
      <c r="E359" s="1" t="s">
        <v>7</v>
      </c>
    </row>
    <row r="360" spans="1:5">
      <c r="A360" s="1">
        <v>358</v>
      </c>
      <c r="B360" s="2" t="str">
        <f>"叶华丽"</f>
        <v>叶华丽</v>
      </c>
      <c r="C360" s="2" t="str">
        <f t="shared" si="23"/>
        <v>女</v>
      </c>
      <c r="D360" s="5" t="s">
        <v>338</v>
      </c>
      <c r="E360" s="1" t="s">
        <v>7</v>
      </c>
    </row>
    <row r="361" spans="1:5">
      <c r="A361" s="1">
        <v>359</v>
      </c>
      <c r="B361" s="2" t="str">
        <f>"莫曼燕"</f>
        <v>莫曼燕</v>
      </c>
      <c r="C361" s="2" t="str">
        <f t="shared" si="23"/>
        <v>女</v>
      </c>
      <c r="D361" s="5" t="s">
        <v>339</v>
      </c>
      <c r="E361" s="1" t="s">
        <v>7</v>
      </c>
    </row>
    <row r="362" spans="1:5">
      <c r="A362" s="1">
        <v>360</v>
      </c>
      <c r="B362" s="2" t="str">
        <f>"陈慧"</f>
        <v>陈慧</v>
      </c>
      <c r="C362" s="2" t="str">
        <f t="shared" si="23"/>
        <v>女</v>
      </c>
      <c r="D362" s="5" t="s">
        <v>121</v>
      </c>
      <c r="E362" s="1" t="s">
        <v>7</v>
      </c>
    </row>
    <row r="363" spans="1:5">
      <c r="A363" s="1">
        <v>361</v>
      </c>
      <c r="B363" s="2" t="str">
        <f>"谢海兰"</f>
        <v>谢海兰</v>
      </c>
      <c r="C363" s="2" t="str">
        <f t="shared" si="23"/>
        <v>女</v>
      </c>
      <c r="D363" s="5" t="s">
        <v>138</v>
      </c>
      <c r="E363" s="1" t="s">
        <v>7</v>
      </c>
    </row>
    <row r="364" spans="1:5">
      <c r="A364" s="1">
        <v>362</v>
      </c>
      <c r="B364" s="2" t="str">
        <f>"蔡韩燕"</f>
        <v>蔡韩燕</v>
      </c>
      <c r="C364" s="2" t="str">
        <f t="shared" si="23"/>
        <v>女</v>
      </c>
      <c r="D364" s="5" t="s">
        <v>340</v>
      </c>
      <c r="E364" s="1" t="s">
        <v>7</v>
      </c>
    </row>
    <row r="365" spans="1:5">
      <c r="A365" s="1">
        <v>363</v>
      </c>
      <c r="B365" s="2" t="str">
        <f>"莫进南"</f>
        <v>莫进南</v>
      </c>
      <c r="C365" s="2" t="str">
        <f t="shared" si="23"/>
        <v>女</v>
      </c>
      <c r="D365" s="5" t="s">
        <v>341</v>
      </c>
      <c r="E365" s="1" t="s">
        <v>7</v>
      </c>
    </row>
    <row r="366" spans="1:5">
      <c r="A366" s="1">
        <v>364</v>
      </c>
      <c r="B366" s="2" t="str">
        <f>"邱林小"</f>
        <v>邱林小</v>
      </c>
      <c r="C366" s="2" t="str">
        <f t="shared" si="23"/>
        <v>女</v>
      </c>
      <c r="D366" s="5" t="s">
        <v>342</v>
      </c>
      <c r="E366" s="1" t="s">
        <v>7</v>
      </c>
    </row>
    <row r="367" spans="1:5">
      <c r="A367" s="1">
        <v>365</v>
      </c>
      <c r="B367" s="2" t="str">
        <f>"蔡晓婷"</f>
        <v>蔡晓婷</v>
      </c>
      <c r="C367" s="2" t="str">
        <f t="shared" si="23"/>
        <v>女</v>
      </c>
      <c r="D367" s="5" t="s">
        <v>343</v>
      </c>
      <c r="E367" s="1" t="s">
        <v>7</v>
      </c>
    </row>
    <row r="368" spans="1:5">
      <c r="A368" s="1">
        <v>366</v>
      </c>
      <c r="B368" s="2" t="str">
        <f>"王丽花"</f>
        <v>王丽花</v>
      </c>
      <c r="C368" s="2" t="str">
        <f t="shared" si="23"/>
        <v>女</v>
      </c>
      <c r="D368" s="5" t="s">
        <v>344</v>
      </c>
      <c r="E368" s="1" t="s">
        <v>7</v>
      </c>
    </row>
    <row r="369" spans="1:5">
      <c r="A369" s="1">
        <v>367</v>
      </c>
      <c r="B369" s="2" t="str">
        <f>"刘惠"</f>
        <v>刘惠</v>
      </c>
      <c r="C369" s="2" t="str">
        <f t="shared" si="23"/>
        <v>女</v>
      </c>
      <c r="D369" s="5" t="s">
        <v>345</v>
      </c>
      <c r="E369" s="1" t="s">
        <v>7</v>
      </c>
    </row>
    <row r="370" spans="1:5">
      <c r="A370" s="1">
        <v>368</v>
      </c>
      <c r="B370" s="2" t="str">
        <f>"栾越"</f>
        <v>栾越</v>
      </c>
      <c r="C370" s="2" t="str">
        <f>"男"</f>
        <v>男</v>
      </c>
      <c r="D370" s="5" t="s">
        <v>346</v>
      </c>
      <c r="E370" s="1" t="s">
        <v>7</v>
      </c>
    </row>
    <row r="371" spans="1:5">
      <c r="A371" s="1">
        <v>369</v>
      </c>
      <c r="B371" s="2" t="str">
        <f>"钟金花"</f>
        <v>钟金花</v>
      </c>
      <c r="C371" s="2" t="str">
        <f t="shared" ref="C371:C407" si="24">"女"</f>
        <v>女</v>
      </c>
      <c r="D371" s="5" t="s">
        <v>347</v>
      </c>
      <c r="E371" s="1" t="s">
        <v>7</v>
      </c>
    </row>
    <row r="372" spans="1:5">
      <c r="A372" s="1">
        <v>370</v>
      </c>
      <c r="B372" s="2" t="str">
        <f>"潘小柯"</f>
        <v>潘小柯</v>
      </c>
      <c r="C372" s="2" t="str">
        <f t="shared" si="24"/>
        <v>女</v>
      </c>
      <c r="D372" s="5" t="s">
        <v>348</v>
      </c>
      <c r="E372" s="1" t="s">
        <v>7</v>
      </c>
    </row>
    <row r="373" spans="1:5">
      <c r="A373" s="1">
        <v>371</v>
      </c>
      <c r="B373" s="2" t="str">
        <f>"王艳"</f>
        <v>王艳</v>
      </c>
      <c r="C373" s="2" t="str">
        <f t="shared" si="24"/>
        <v>女</v>
      </c>
      <c r="D373" s="5" t="s">
        <v>349</v>
      </c>
      <c r="E373" s="1" t="s">
        <v>7</v>
      </c>
    </row>
    <row r="374" spans="1:5">
      <c r="A374" s="1">
        <v>372</v>
      </c>
      <c r="B374" s="2" t="str">
        <f>"覃朝金"</f>
        <v>覃朝金</v>
      </c>
      <c r="C374" s="2" t="str">
        <f t="shared" si="24"/>
        <v>女</v>
      </c>
      <c r="D374" s="5" t="s">
        <v>207</v>
      </c>
      <c r="E374" s="1" t="s">
        <v>7</v>
      </c>
    </row>
    <row r="375" spans="1:5">
      <c r="A375" s="1">
        <v>373</v>
      </c>
      <c r="B375" s="2" t="str">
        <f>"符小妹"</f>
        <v>符小妹</v>
      </c>
      <c r="C375" s="2" t="str">
        <f t="shared" si="24"/>
        <v>女</v>
      </c>
      <c r="D375" s="5" t="s">
        <v>350</v>
      </c>
      <c r="E375" s="1" t="s">
        <v>7</v>
      </c>
    </row>
    <row r="376" spans="1:5">
      <c r="A376" s="1">
        <v>374</v>
      </c>
      <c r="B376" s="2" t="str">
        <f>"李开靓"</f>
        <v>李开靓</v>
      </c>
      <c r="C376" s="2" t="str">
        <f t="shared" si="24"/>
        <v>女</v>
      </c>
      <c r="D376" s="5" t="s">
        <v>351</v>
      </c>
      <c r="E376" s="1" t="s">
        <v>7</v>
      </c>
    </row>
    <row r="377" spans="1:5">
      <c r="A377" s="1">
        <v>375</v>
      </c>
      <c r="B377" s="2" t="str">
        <f>"郑大华"</f>
        <v>郑大华</v>
      </c>
      <c r="C377" s="2" t="str">
        <f t="shared" si="24"/>
        <v>女</v>
      </c>
      <c r="D377" s="5" t="s">
        <v>75</v>
      </c>
      <c r="E377" s="1" t="s">
        <v>7</v>
      </c>
    </row>
    <row r="378" spans="1:5">
      <c r="A378" s="1">
        <v>376</v>
      </c>
      <c r="B378" s="2" t="str">
        <f>"王枫"</f>
        <v>王枫</v>
      </c>
      <c r="C378" s="2" t="str">
        <f t="shared" si="24"/>
        <v>女</v>
      </c>
      <c r="D378" s="5" t="s">
        <v>57</v>
      </c>
      <c r="E378" s="1" t="s">
        <v>7</v>
      </c>
    </row>
    <row r="379" spans="1:5">
      <c r="A379" s="1">
        <v>377</v>
      </c>
      <c r="B379" s="2" t="str">
        <f>"刘艳"</f>
        <v>刘艳</v>
      </c>
      <c r="C379" s="2" t="str">
        <f t="shared" si="24"/>
        <v>女</v>
      </c>
      <c r="D379" s="5" t="s">
        <v>241</v>
      </c>
      <c r="E379" s="1" t="s">
        <v>7</v>
      </c>
    </row>
    <row r="380" spans="1:5">
      <c r="A380" s="1">
        <v>378</v>
      </c>
      <c r="B380" s="2" t="str">
        <f>"陈肖伴"</f>
        <v>陈肖伴</v>
      </c>
      <c r="C380" s="2" t="str">
        <f t="shared" si="24"/>
        <v>女</v>
      </c>
      <c r="D380" s="5" t="s">
        <v>352</v>
      </c>
      <c r="E380" s="1" t="s">
        <v>7</v>
      </c>
    </row>
    <row r="381" spans="1:5">
      <c r="A381" s="1">
        <v>379</v>
      </c>
      <c r="B381" s="2" t="str">
        <f>"张美珍"</f>
        <v>张美珍</v>
      </c>
      <c r="C381" s="2" t="str">
        <f t="shared" si="24"/>
        <v>女</v>
      </c>
      <c r="D381" s="5" t="s">
        <v>353</v>
      </c>
      <c r="E381" s="1" t="s">
        <v>7</v>
      </c>
    </row>
    <row r="382" spans="1:5">
      <c r="A382" s="1">
        <v>380</v>
      </c>
      <c r="B382" s="2" t="str">
        <f>"谢云燕"</f>
        <v>谢云燕</v>
      </c>
      <c r="C382" s="2" t="str">
        <f t="shared" si="24"/>
        <v>女</v>
      </c>
      <c r="D382" s="5" t="s">
        <v>354</v>
      </c>
      <c r="E382" s="1" t="s">
        <v>7</v>
      </c>
    </row>
    <row r="383" spans="1:5">
      <c r="A383" s="1">
        <v>381</v>
      </c>
      <c r="B383" s="2" t="str">
        <f>"朱秋瑜"</f>
        <v>朱秋瑜</v>
      </c>
      <c r="C383" s="2" t="str">
        <f t="shared" si="24"/>
        <v>女</v>
      </c>
      <c r="D383" s="5" t="s">
        <v>355</v>
      </c>
      <c r="E383" s="1" t="s">
        <v>7</v>
      </c>
    </row>
    <row r="384" spans="1:5">
      <c r="A384" s="1">
        <v>382</v>
      </c>
      <c r="B384" s="2" t="str">
        <f>"吴燕君"</f>
        <v>吴燕君</v>
      </c>
      <c r="C384" s="2" t="str">
        <f t="shared" si="24"/>
        <v>女</v>
      </c>
      <c r="D384" s="5" t="s">
        <v>356</v>
      </c>
      <c r="E384" s="1" t="s">
        <v>7</v>
      </c>
    </row>
    <row r="385" spans="1:5">
      <c r="A385" s="1">
        <v>383</v>
      </c>
      <c r="B385" s="2" t="str">
        <f>"王少妹"</f>
        <v>王少妹</v>
      </c>
      <c r="C385" s="2" t="str">
        <f t="shared" si="24"/>
        <v>女</v>
      </c>
      <c r="D385" s="5" t="s">
        <v>357</v>
      </c>
      <c r="E385" s="1" t="s">
        <v>7</v>
      </c>
    </row>
    <row r="386" spans="1:5">
      <c r="A386" s="1">
        <v>384</v>
      </c>
      <c r="B386" s="2" t="str">
        <f>"程漫"</f>
        <v>程漫</v>
      </c>
      <c r="C386" s="2" t="str">
        <f t="shared" si="24"/>
        <v>女</v>
      </c>
      <c r="D386" s="5" t="s">
        <v>38</v>
      </c>
      <c r="E386" s="1" t="s">
        <v>7</v>
      </c>
    </row>
    <row r="387" spans="1:5">
      <c r="A387" s="1">
        <v>385</v>
      </c>
      <c r="B387" s="2" t="str">
        <f>"林羽鸿"</f>
        <v>林羽鸿</v>
      </c>
      <c r="C387" s="2" t="str">
        <f t="shared" si="24"/>
        <v>女</v>
      </c>
      <c r="D387" s="5" t="s">
        <v>358</v>
      </c>
      <c r="E387" s="1" t="s">
        <v>7</v>
      </c>
    </row>
    <row r="388" spans="1:5">
      <c r="A388" s="1">
        <v>386</v>
      </c>
      <c r="B388" s="2" t="str">
        <f>"林桂玲"</f>
        <v>林桂玲</v>
      </c>
      <c r="C388" s="2" t="str">
        <f t="shared" si="24"/>
        <v>女</v>
      </c>
      <c r="D388" s="5" t="s">
        <v>359</v>
      </c>
      <c r="E388" s="1" t="s">
        <v>7</v>
      </c>
    </row>
    <row r="389" spans="1:5">
      <c r="A389" s="1">
        <v>387</v>
      </c>
      <c r="B389" s="2" t="str">
        <f>"李宗燕"</f>
        <v>李宗燕</v>
      </c>
      <c r="C389" s="2" t="str">
        <f t="shared" si="24"/>
        <v>女</v>
      </c>
      <c r="D389" s="5" t="s">
        <v>360</v>
      </c>
      <c r="E389" s="1" t="s">
        <v>7</v>
      </c>
    </row>
    <row r="390" spans="1:5">
      <c r="A390" s="1">
        <v>388</v>
      </c>
      <c r="B390" s="2" t="str">
        <f>"曾依铃"</f>
        <v>曾依铃</v>
      </c>
      <c r="C390" s="2" t="str">
        <f t="shared" si="24"/>
        <v>女</v>
      </c>
      <c r="D390" s="5" t="s">
        <v>361</v>
      </c>
      <c r="E390" s="1" t="s">
        <v>7</v>
      </c>
    </row>
    <row r="391" spans="1:5">
      <c r="A391" s="1">
        <v>389</v>
      </c>
      <c r="B391" s="2" t="str">
        <f>"陈虹"</f>
        <v>陈虹</v>
      </c>
      <c r="C391" s="2" t="str">
        <f t="shared" si="24"/>
        <v>女</v>
      </c>
      <c r="D391" s="5" t="s">
        <v>362</v>
      </c>
      <c r="E391" s="1" t="s">
        <v>7</v>
      </c>
    </row>
    <row r="392" spans="1:5">
      <c r="A392" s="1">
        <v>390</v>
      </c>
      <c r="B392" s="2" t="str">
        <f>"陈介兰"</f>
        <v>陈介兰</v>
      </c>
      <c r="C392" s="2" t="str">
        <f t="shared" si="24"/>
        <v>女</v>
      </c>
      <c r="D392" s="5" t="s">
        <v>35</v>
      </c>
      <c r="E392" s="1" t="s">
        <v>7</v>
      </c>
    </row>
    <row r="393" spans="1:5">
      <c r="A393" s="1">
        <v>391</v>
      </c>
      <c r="B393" s="2" t="str">
        <f>"李姣兰"</f>
        <v>李姣兰</v>
      </c>
      <c r="C393" s="2" t="str">
        <f t="shared" si="24"/>
        <v>女</v>
      </c>
      <c r="D393" s="5" t="s">
        <v>363</v>
      </c>
      <c r="E393" s="1" t="s">
        <v>7</v>
      </c>
    </row>
    <row r="394" spans="1:5">
      <c r="A394" s="1">
        <v>392</v>
      </c>
      <c r="B394" s="2" t="str">
        <f>"王利弟"</f>
        <v>王利弟</v>
      </c>
      <c r="C394" s="2" t="str">
        <f t="shared" si="24"/>
        <v>女</v>
      </c>
      <c r="D394" s="5" t="s">
        <v>364</v>
      </c>
      <c r="E394" s="1" t="s">
        <v>7</v>
      </c>
    </row>
    <row r="395" spans="1:5">
      <c r="A395" s="1">
        <v>393</v>
      </c>
      <c r="B395" s="2" t="str">
        <f>"蔡彩颖"</f>
        <v>蔡彩颖</v>
      </c>
      <c r="C395" s="2" t="str">
        <f t="shared" si="24"/>
        <v>女</v>
      </c>
      <c r="D395" s="5" t="s">
        <v>278</v>
      </c>
      <c r="E395" s="1" t="s">
        <v>7</v>
      </c>
    </row>
    <row r="396" spans="1:5">
      <c r="A396" s="1">
        <v>394</v>
      </c>
      <c r="B396" s="2" t="str">
        <f>"王迁娟"</f>
        <v>王迁娟</v>
      </c>
      <c r="C396" s="2" t="str">
        <f t="shared" si="24"/>
        <v>女</v>
      </c>
      <c r="D396" s="5" t="s">
        <v>365</v>
      </c>
      <c r="E396" s="1" t="s">
        <v>7</v>
      </c>
    </row>
    <row r="397" spans="1:5">
      <c r="A397" s="1">
        <v>395</v>
      </c>
      <c r="B397" s="2" t="str">
        <f>"黄菊梅"</f>
        <v>黄菊梅</v>
      </c>
      <c r="C397" s="2" t="str">
        <f t="shared" si="24"/>
        <v>女</v>
      </c>
      <c r="D397" s="5" t="s">
        <v>366</v>
      </c>
      <c r="E397" s="1" t="s">
        <v>7</v>
      </c>
    </row>
    <row r="398" spans="1:5">
      <c r="A398" s="1">
        <v>396</v>
      </c>
      <c r="B398" s="2" t="str">
        <f>"高彬"</f>
        <v>高彬</v>
      </c>
      <c r="C398" s="2" t="str">
        <f t="shared" si="24"/>
        <v>女</v>
      </c>
      <c r="D398" s="5" t="s">
        <v>367</v>
      </c>
      <c r="E398" s="1" t="s">
        <v>7</v>
      </c>
    </row>
    <row r="399" spans="1:5">
      <c r="A399" s="1">
        <v>397</v>
      </c>
      <c r="B399" s="2" t="str">
        <f>"陈春娇"</f>
        <v>陈春娇</v>
      </c>
      <c r="C399" s="2" t="str">
        <f t="shared" si="24"/>
        <v>女</v>
      </c>
      <c r="D399" s="5" t="s">
        <v>368</v>
      </c>
      <c r="E399" s="1" t="s">
        <v>7</v>
      </c>
    </row>
    <row r="400" spans="1:5">
      <c r="A400" s="1">
        <v>398</v>
      </c>
      <c r="B400" s="2" t="str">
        <f>"孔丽英"</f>
        <v>孔丽英</v>
      </c>
      <c r="C400" s="2" t="str">
        <f t="shared" si="24"/>
        <v>女</v>
      </c>
      <c r="D400" s="5" t="s">
        <v>369</v>
      </c>
      <c r="E400" s="1" t="s">
        <v>7</v>
      </c>
    </row>
    <row r="401" spans="1:5">
      <c r="A401" s="1">
        <v>399</v>
      </c>
      <c r="B401" s="2" t="str">
        <f>"张童"</f>
        <v>张童</v>
      </c>
      <c r="C401" s="2" t="str">
        <f t="shared" si="24"/>
        <v>女</v>
      </c>
      <c r="D401" s="5" t="s">
        <v>370</v>
      </c>
      <c r="E401" s="1" t="s">
        <v>7</v>
      </c>
    </row>
    <row r="402" spans="1:5">
      <c r="A402" s="1">
        <v>400</v>
      </c>
      <c r="B402" s="2" t="str">
        <f>"朱丽娜"</f>
        <v>朱丽娜</v>
      </c>
      <c r="C402" s="2" t="str">
        <f t="shared" si="24"/>
        <v>女</v>
      </c>
      <c r="D402" s="5" t="s">
        <v>371</v>
      </c>
      <c r="E402" s="1" t="s">
        <v>7</v>
      </c>
    </row>
    <row r="403" spans="1:5">
      <c r="A403" s="1">
        <v>401</v>
      </c>
      <c r="B403" s="2" t="str">
        <f>"吴小丽"</f>
        <v>吴小丽</v>
      </c>
      <c r="C403" s="2" t="str">
        <f t="shared" si="24"/>
        <v>女</v>
      </c>
      <c r="D403" s="5" t="s">
        <v>372</v>
      </c>
      <c r="E403" s="1" t="s">
        <v>7</v>
      </c>
    </row>
    <row r="404" spans="1:5">
      <c r="A404" s="1">
        <v>402</v>
      </c>
      <c r="B404" s="2" t="str">
        <f>"邓亚敏"</f>
        <v>邓亚敏</v>
      </c>
      <c r="C404" s="2" t="str">
        <f t="shared" si="24"/>
        <v>女</v>
      </c>
      <c r="D404" s="5" t="s">
        <v>373</v>
      </c>
      <c r="E404" s="1" t="s">
        <v>7</v>
      </c>
    </row>
    <row r="405" spans="1:5">
      <c r="A405" s="1">
        <v>403</v>
      </c>
      <c r="B405" s="2" t="str">
        <f>"蔡小丽"</f>
        <v>蔡小丽</v>
      </c>
      <c r="C405" s="2" t="str">
        <f t="shared" si="24"/>
        <v>女</v>
      </c>
      <c r="D405" s="5" t="s">
        <v>374</v>
      </c>
      <c r="E405" s="1" t="s">
        <v>7</v>
      </c>
    </row>
    <row r="406" spans="1:5">
      <c r="A406" s="1">
        <v>404</v>
      </c>
      <c r="B406" s="2" t="str">
        <f>"杨望"</f>
        <v>杨望</v>
      </c>
      <c r="C406" s="2" t="str">
        <f t="shared" si="24"/>
        <v>女</v>
      </c>
      <c r="D406" s="5" t="s">
        <v>365</v>
      </c>
      <c r="E406" s="1" t="s">
        <v>7</v>
      </c>
    </row>
    <row r="407" spans="1:5">
      <c r="A407" s="1">
        <v>405</v>
      </c>
      <c r="B407" s="2" t="str">
        <f>"何青芳"</f>
        <v>何青芳</v>
      </c>
      <c r="C407" s="2" t="str">
        <f t="shared" si="24"/>
        <v>女</v>
      </c>
      <c r="D407" s="5" t="s">
        <v>375</v>
      </c>
      <c r="E407" s="1" t="s">
        <v>7</v>
      </c>
    </row>
    <row r="408" spans="1:5">
      <c r="A408" s="1">
        <v>406</v>
      </c>
      <c r="B408" s="2" t="str">
        <f>"周贤浩"</f>
        <v>周贤浩</v>
      </c>
      <c r="C408" s="2" t="str">
        <f>"男"</f>
        <v>男</v>
      </c>
      <c r="D408" s="5" t="s">
        <v>376</v>
      </c>
      <c r="E408" s="1" t="s">
        <v>7</v>
      </c>
    </row>
    <row r="409" spans="1:5">
      <c r="A409" s="1">
        <v>407</v>
      </c>
      <c r="B409" s="2" t="str">
        <f>"王丹"</f>
        <v>王丹</v>
      </c>
      <c r="C409" s="2" t="str">
        <f t="shared" ref="C409:C418" si="25">"女"</f>
        <v>女</v>
      </c>
      <c r="D409" s="5" t="s">
        <v>377</v>
      </c>
      <c r="E409" s="1" t="s">
        <v>7</v>
      </c>
    </row>
    <row r="410" spans="1:5">
      <c r="A410" s="1">
        <v>408</v>
      </c>
      <c r="B410" s="2" t="str">
        <f>"黄在容"</f>
        <v>黄在容</v>
      </c>
      <c r="C410" s="2" t="str">
        <f t="shared" si="25"/>
        <v>女</v>
      </c>
      <c r="D410" s="5" t="s">
        <v>11</v>
      </c>
      <c r="E410" s="1" t="s">
        <v>7</v>
      </c>
    </row>
    <row r="411" spans="1:5">
      <c r="A411" s="1">
        <v>409</v>
      </c>
      <c r="B411" s="2" t="str">
        <f>"王艺颖"</f>
        <v>王艺颖</v>
      </c>
      <c r="C411" s="2" t="str">
        <f t="shared" si="25"/>
        <v>女</v>
      </c>
      <c r="D411" s="5" t="s">
        <v>378</v>
      </c>
      <c r="E411" s="1" t="s">
        <v>7</v>
      </c>
    </row>
    <row r="412" spans="1:5">
      <c r="A412" s="1">
        <v>410</v>
      </c>
      <c r="B412" s="2" t="str">
        <f>"李紫艳"</f>
        <v>李紫艳</v>
      </c>
      <c r="C412" s="2" t="str">
        <f t="shared" si="25"/>
        <v>女</v>
      </c>
      <c r="D412" s="5" t="s">
        <v>379</v>
      </c>
      <c r="E412" s="1" t="s">
        <v>7</v>
      </c>
    </row>
    <row r="413" spans="1:5">
      <c r="A413" s="1">
        <v>411</v>
      </c>
      <c r="B413" s="2" t="str">
        <f>"王春花"</f>
        <v>王春花</v>
      </c>
      <c r="C413" s="2" t="str">
        <f t="shared" si="25"/>
        <v>女</v>
      </c>
      <c r="D413" s="5" t="s">
        <v>380</v>
      </c>
      <c r="E413" s="1" t="s">
        <v>7</v>
      </c>
    </row>
    <row r="414" spans="1:5">
      <c r="A414" s="1">
        <v>412</v>
      </c>
      <c r="B414" s="2" t="str">
        <f>"邓景圆"</f>
        <v>邓景圆</v>
      </c>
      <c r="C414" s="2" t="str">
        <f t="shared" si="25"/>
        <v>女</v>
      </c>
      <c r="D414" s="5" t="s">
        <v>381</v>
      </c>
      <c r="E414" s="1" t="s">
        <v>7</v>
      </c>
    </row>
    <row r="415" spans="1:5">
      <c r="A415" s="1">
        <v>413</v>
      </c>
      <c r="B415" s="2" t="str">
        <f>"郑惠丹"</f>
        <v>郑惠丹</v>
      </c>
      <c r="C415" s="2" t="str">
        <f t="shared" si="25"/>
        <v>女</v>
      </c>
      <c r="D415" s="5" t="s">
        <v>382</v>
      </c>
      <c r="E415" s="1" t="s">
        <v>7</v>
      </c>
    </row>
    <row r="416" spans="1:5">
      <c r="A416" s="1">
        <v>414</v>
      </c>
      <c r="B416" s="2" t="str">
        <f>"蔡瑶"</f>
        <v>蔡瑶</v>
      </c>
      <c r="C416" s="2" t="str">
        <f t="shared" si="25"/>
        <v>女</v>
      </c>
      <c r="D416" s="5" t="s">
        <v>378</v>
      </c>
      <c r="E416" s="1" t="s">
        <v>7</v>
      </c>
    </row>
    <row r="417" spans="1:5">
      <c r="A417" s="1">
        <v>415</v>
      </c>
      <c r="B417" s="2" t="str">
        <f>"蒙丹"</f>
        <v>蒙丹</v>
      </c>
      <c r="C417" s="2" t="str">
        <f t="shared" si="25"/>
        <v>女</v>
      </c>
      <c r="D417" s="5" t="s">
        <v>195</v>
      </c>
      <c r="E417" s="1" t="s">
        <v>7</v>
      </c>
    </row>
    <row r="418" spans="1:5">
      <c r="A418" s="1">
        <v>416</v>
      </c>
      <c r="B418" s="2" t="str">
        <f>"吴素华"</f>
        <v>吴素华</v>
      </c>
      <c r="C418" s="2" t="str">
        <f t="shared" si="25"/>
        <v>女</v>
      </c>
      <c r="D418" s="5" t="s">
        <v>383</v>
      </c>
      <c r="E418" s="1" t="s">
        <v>7</v>
      </c>
    </row>
    <row r="419" spans="1:5">
      <c r="A419" s="1">
        <v>417</v>
      </c>
      <c r="B419" s="2" t="str">
        <f>"王清健"</f>
        <v>王清健</v>
      </c>
      <c r="C419" s="2" t="str">
        <f t="shared" ref="C419:C422" si="26">"男"</f>
        <v>男</v>
      </c>
      <c r="D419" s="5" t="s">
        <v>384</v>
      </c>
      <c r="E419" s="1" t="s">
        <v>7</v>
      </c>
    </row>
    <row r="420" spans="1:5">
      <c r="A420" s="1">
        <v>418</v>
      </c>
      <c r="B420" s="2" t="str">
        <f>"陈垂华"</f>
        <v>陈垂华</v>
      </c>
      <c r="C420" s="2" t="str">
        <f t="shared" si="26"/>
        <v>男</v>
      </c>
      <c r="D420" s="5" t="s">
        <v>385</v>
      </c>
      <c r="E420" s="1" t="s">
        <v>7</v>
      </c>
    </row>
    <row r="421" spans="1:5">
      <c r="A421" s="1">
        <v>419</v>
      </c>
      <c r="B421" s="2" t="str">
        <f>"张秀妮"</f>
        <v>张秀妮</v>
      </c>
      <c r="C421" s="2" t="str">
        <f t="shared" ref="C421:C442" si="27">"女"</f>
        <v>女</v>
      </c>
      <c r="D421" s="5" t="s">
        <v>386</v>
      </c>
      <c r="E421" s="1" t="s">
        <v>7</v>
      </c>
    </row>
    <row r="422" spans="1:5">
      <c r="A422" s="1">
        <v>420</v>
      </c>
      <c r="B422" s="2" t="str">
        <f>"李烈云"</f>
        <v>李烈云</v>
      </c>
      <c r="C422" s="2" t="str">
        <f t="shared" si="26"/>
        <v>男</v>
      </c>
      <c r="D422" s="5" t="s">
        <v>387</v>
      </c>
      <c r="E422" s="1" t="s">
        <v>7</v>
      </c>
    </row>
    <row r="423" spans="1:5">
      <c r="A423" s="1">
        <v>421</v>
      </c>
      <c r="B423" s="2" t="str">
        <f>"王丽霞"</f>
        <v>王丽霞</v>
      </c>
      <c r="C423" s="2" t="str">
        <f t="shared" si="27"/>
        <v>女</v>
      </c>
      <c r="D423" s="5" t="s">
        <v>48</v>
      </c>
      <c r="E423" s="1" t="s">
        <v>7</v>
      </c>
    </row>
    <row r="424" spans="1:5">
      <c r="A424" s="1">
        <v>422</v>
      </c>
      <c r="B424" s="2" t="str">
        <f>"徐于清"</f>
        <v>徐于清</v>
      </c>
      <c r="C424" s="2" t="str">
        <f t="shared" si="27"/>
        <v>女</v>
      </c>
      <c r="D424" s="5" t="s">
        <v>388</v>
      </c>
      <c r="E424" s="1" t="s">
        <v>7</v>
      </c>
    </row>
    <row r="425" spans="1:5">
      <c r="A425" s="1">
        <v>423</v>
      </c>
      <c r="B425" s="2" t="str">
        <f>"韦小美"</f>
        <v>韦小美</v>
      </c>
      <c r="C425" s="2" t="str">
        <f t="shared" si="27"/>
        <v>女</v>
      </c>
      <c r="D425" s="5" t="s">
        <v>389</v>
      </c>
      <c r="E425" s="1" t="s">
        <v>7</v>
      </c>
    </row>
    <row r="426" spans="1:5">
      <c r="A426" s="1">
        <v>424</v>
      </c>
      <c r="B426" s="2" t="str">
        <f>"黄雅杏"</f>
        <v>黄雅杏</v>
      </c>
      <c r="C426" s="2" t="str">
        <f t="shared" si="27"/>
        <v>女</v>
      </c>
      <c r="D426" s="5" t="s">
        <v>390</v>
      </c>
      <c r="E426" s="1" t="s">
        <v>7</v>
      </c>
    </row>
    <row r="427" spans="1:5">
      <c r="A427" s="1">
        <v>425</v>
      </c>
      <c r="B427" s="2" t="str">
        <f>"钱海晓"</f>
        <v>钱海晓</v>
      </c>
      <c r="C427" s="2" t="str">
        <f t="shared" si="27"/>
        <v>女</v>
      </c>
      <c r="D427" s="5" t="s">
        <v>391</v>
      </c>
      <c r="E427" s="1" t="s">
        <v>7</v>
      </c>
    </row>
    <row r="428" spans="1:5">
      <c r="A428" s="1">
        <v>426</v>
      </c>
      <c r="B428" s="2" t="str">
        <f>"符可英"</f>
        <v>符可英</v>
      </c>
      <c r="C428" s="2" t="str">
        <f t="shared" si="27"/>
        <v>女</v>
      </c>
      <c r="D428" s="5" t="s">
        <v>392</v>
      </c>
      <c r="E428" s="1" t="s">
        <v>7</v>
      </c>
    </row>
    <row r="429" spans="1:5">
      <c r="A429" s="1">
        <v>427</v>
      </c>
      <c r="B429" s="2" t="str">
        <f>"陈肖雪"</f>
        <v>陈肖雪</v>
      </c>
      <c r="C429" s="2" t="str">
        <f t="shared" si="27"/>
        <v>女</v>
      </c>
      <c r="D429" s="5" t="s">
        <v>393</v>
      </c>
      <c r="E429" s="1" t="s">
        <v>7</v>
      </c>
    </row>
    <row r="430" spans="1:5">
      <c r="A430" s="1">
        <v>428</v>
      </c>
      <c r="B430" s="2" t="str">
        <f>"符紫珊"</f>
        <v>符紫珊</v>
      </c>
      <c r="C430" s="2" t="str">
        <f t="shared" si="27"/>
        <v>女</v>
      </c>
      <c r="D430" s="5" t="s">
        <v>394</v>
      </c>
      <c r="E430" s="1" t="s">
        <v>7</v>
      </c>
    </row>
    <row r="431" spans="1:5">
      <c r="A431" s="1">
        <v>429</v>
      </c>
      <c r="B431" s="2" t="str">
        <f>"胡樱群"</f>
        <v>胡樱群</v>
      </c>
      <c r="C431" s="2" t="str">
        <f t="shared" si="27"/>
        <v>女</v>
      </c>
      <c r="D431" s="5" t="s">
        <v>395</v>
      </c>
      <c r="E431" s="1" t="s">
        <v>7</v>
      </c>
    </row>
    <row r="432" spans="1:5">
      <c r="A432" s="1">
        <v>430</v>
      </c>
      <c r="B432" s="2" t="str">
        <f>"叶文娟"</f>
        <v>叶文娟</v>
      </c>
      <c r="C432" s="2" t="str">
        <f t="shared" si="27"/>
        <v>女</v>
      </c>
      <c r="D432" s="5" t="s">
        <v>396</v>
      </c>
      <c r="E432" s="1" t="s">
        <v>7</v>
      </c>
    </row>
    <row r="433" spans="1:5">
      <c r="A433" s="1">
        <v>431</v>
      </c>
      <c r="B433" s="2" t="str">
        <f>"符金花"</f>
        <v>符金花</v>
      </c>
      <c r="C433" s="2" t="str">
        <f t="shared" si="27"/>
        <v>女</v>
      </c>
      <c r="D433" s="5" t="s">
        <v>397</v>
      </c>
      <c r="E433" s="1" t="s">
        <v>7</v>
      </c>
    </row>
    <row r="434" spans="1:5">
      <c r="A434" s="1">
        <v>432</v>
      </c>
      <c r="B434" s="2" t="str">
        <f>"朱春香"</f>
        <v>朱春香</v>
      </c>
      <c r="C434" s="2" t="str">
        <f t="shared" si="27"/>
        <v>女</v>
      </c>
      <c r="D434" s="5" t="s">
        <v>398</v>
      </c>
      <c r="E434" s="1" t="s">
        <v>7</v>
      </c>
    </row>
    <row r="435" spans="1:5">
      <c r="A435" s="1">
        <v>433</v>
      </c>
      <c r="B435" s="2" t="str">
        <f>"胡丁萍"</f>
        <v>胡丁萍</v>
      </c>
      <c r="C435" s="2" t="str">
        <f t="shared" si="27"/>
        <v>女</v>
      </c>
      <c r="D435" s="5" t="s">
        <v>399</v>
      </c>
      <c r="E435" s="1" t="s">
        <v>7</v>
      </c>
    </row>
    <row r="436" spans="1:5">
      <c r="A436" s="1">
        <v>434</v>
      </c>
      <c r="B436" s="2" t="str">
        <f>"王燕飞"</f>
        <v>王燕飞</v>
      </c>
      <c r="C436" s="2" t="str">
        <f t="shared" si="27"/>
        <v>女</v>
      </c>
      <c r="D436" s="5" t="s">
        <v>382</v>
      </c>
      <c r="E436" s="1" t="s">
        <v>7</v>
      </c>
    </row>
    <row r="437" spans="1:5">
      <c r="A437" s="1">
        <v>435</v>
      </c>
      <c r="B437" s="2" t="str">
        <f>"洪帅"</f>
        <v>洪帅</v>
      </c>
      <c r="C437" s="2" t="str">
        <f t="shared" si="27"/>
        <v>女</v>
      </c>
      <c r="D437" s="5" t="s">
        <v>400</v>
      </c>
      <c r="E437" s="1" t="s">
        <v>7</v>
      </c>
    </row>
    <row r="438" spans="1:5">
      <c r="A438" s="1">
        <v>436</v>
      </c>
      <c r="B438" s="2" t="str">
        <f>"王进喜"</f>
        <v>王进喜</v>
      </c>
      <c r="C438" s="2" t="str">
        <f t="shared" si="27"/>
        <v>女</v>
      </c>
      <c r="D438" s="5" t="s">
        <v>401</v>
      </c>
      <c r="E438" s="1" t="s">
        <v>7</v>
      </c>
    </row>
    <row r="439" spans="1:5">
      <c r="A439" s="1">
        <v>437</v>
      </c>
      <c r="B439" s="2" t="str">
        <f>"何菊霞"</f>
        <v>何菊霞</v>
      </c>
      <c r="C439" s="2" t="str">
        <f t="shared" si="27"/>
        <v>女</v>
      </c>
      <c r="D439" s="5" t="s">
        <v>39</v>
      </c>
      <c r="E439" s="1" t="s">
        <v>7</v>
      </c>
    </row>
    <row r="440" spans="1:5">
      <c r="A440" s="1">
        <v>438</v>
      </c>
      <c r="B440" s="2" t="str">
        <f>"王玉妹"</f>
        <v>王玉妹</v>
      </c>
      <c r="C440" s="2" t="str">
        <f t="shared" si="27"/>
        <v>女</v>
      </c>
      <c r="D440" s="5" t="s">
        <v>402</v>
      </c>
      <c r="E440" s="1" t="s">
        <v>7</v>
      </c>
    </row>
    <row r="441" spans="1:5">
      <c r="A441" s="1">
        <v>439</v>
      </c>
      <c r="B441" s="2" t="str">
        <f>"李文艳"</f>
        <v>李文艳</v>
      </c>
      <c r="C441" s="2" t="str">
        <f t="shared" si="27"/>
        <v>女</v>
      </c>
      <c r="D441" s="5" t="s">
        <v>403</v>
      </c>
      <c r="E441" s="1" t="s">
        <v>7</v>
      </c>
    </row>
    <row r="442" spans="1:5">
      <c r="A442" s="1">
        <v>440</v>
      </c>
      <c r="B442" s="2" t="str">
        <f>"李卫玲"</f>
        <v>李卫玲</v>
      </c>
      <c r="C442" s="2" t="str">
        <f t="shared" si="27"/>
        <v>女</v>
      </c>
      <c r="D442" s="5" t="s">
        <v>404</v>
      </c>
      <c r="E442" s="1" t="s">
        <v>7</v>
      </c>
    </row>
    <row r="443" spans="1:5">
      <c r="A443" s="1">
        <v>441</v>
      </c>
      <c r="B443" s="2" t="str">
        <f>"邢增学"</f>
        <v>邢增学</v>
      </c>
      <c r="C443" s="2" t="str">
        <f>"男"</f>
        <v>男</v>
      </c>
      <c r="D443" s="5" t="s">
        <v>405</v>
      </c>
      <c r="E443" s="1" t="s">
        <v>7</v>
      </c>
    </row>
    <row r="444" spans="1:5">
      <c r="A444" s="1">
        <v>442</v>
      </c>
      <c r="B444" s="2" t="str">
        <f>"王海雪"</f>
        <v>王海雪</v>
      </c>
      <c r="C444" s="2" t="str">
        <f t="shared" ref="C444:C459" si="28">"女"</f>
        <v>女</v>
      </c>
      <c r="D444" s="5" t="s">
        <v>35</v>
      </c>
      <c r="E444" s="1" t="s">
        <v>7</v>
      </c>
    </row>
    <row r="445" spans="1:5">
      <c r="A445" s="1">
        <v>443</v>
      </c>
      <c r="B445" s="2" t="str">
        <f>"莫定雯"</f>
        <v>莫定雯</v>
      </c>
      <c r="C445" s="2" t="str">
        <f t="shared" si="28"/>
        <v>女</v>
      </c>
      <c r="D445" s="5" t="s">
        <v>406</v>
      </c>
      <c r="E445" s="1" t="s">
        <v>7</v>
      </c>
    </row>
    <row r="446" spans="1:5">
      <c r="A446" s="1">
        <v>444</v>
      </c>
      <c r="B446" s="2" t="str">
        <f>"李皓婷"</f>
        <v>李皓婷</v>
      </c>
      <c r="C446" s="2" t="str">
        <f t="shared" si="28"/>
        <v>女</v>
      </c>
      <c r="D446" s="5" t="s">
        <v>407</v>
      </c>
      <c r="E446" s="1" t="s">
        <v>7</v>
      </c>
    </row>
    <row r="447" spans="1:5">
      <c r="A447" s="1">
        <v>445</v>
      </c>
      <c r="B447" s="2" t="str">
        <f>"何祥燕"</f>
        <v>何祥燕</v>
      </c>
      <c r="C447" s="2" t="str">
        <f t="shared" si="28"/>
        <v>女</v>
      </c>
      <c r="D447" s="5" t="s">
        <v>335</v>
      </c>
      <c r="E447" s="1" t="s">
        <v>7</v>
      </c>
    </row>
    <row r="448" spans="1:5">
      <c r="A448" s="1">
        <v>446</v>
      </c>
      <c r="B448" s="2" t="str">
        <f>"邓彩云"</f>
        <v>邓彩云</v>
      </c>
      <c r="C448" s="2" t="str">
        <f t="shared" si="28"/>
        <v>女</v>
      </c>
      <c r="D448" s="5" t="s">
        <v>408</v>
      </c>
      <c r="E448" s="1" t="s">
        <v>7</v>
      </c>
    </row>
    <row r="449" spans="1:5">
      <c r="A449" s="1">
        <v>447</v>
      </c>
      <c r="B449" s="2" t="str">
        <f>"林芳"</f>
        <v>林芳</v>
      </c>
      <c r="C449" s="2" t="str">
        <f t="shared" si="28"/>
        <v>女</v>
      </c>
      <c r="D449" s="5" t="s">
        <v>409</v>
      </c>
      <c r="E449" s="1" t="s">
        <v>7</v>
      </c>
    </row>
    <row r="450" spans="1:5">
      <c r="A450" s="1">
        <v>448</v>
      </c>
      <c r="B450" s="2" t="str">
        <f>"温敏"</f>
        <v>温敏</v>
      </c>
      <c r="C450" s="2" t="str">
        <f t="shared" si="28"/>
        <v>女</v>
      </c>
      <c r="D450" s="5" t="s">
        <v>410</v>
      </c>
      <c r="E450" s="1" t="s">
        <v>7</v>
      </c>
    </row>
    <row r="451" spans="1:5">
      <c r="A451" s="1">
        <v>449</v>
      </c>
      <c r="B451" s="2" t="str">
        <f>"何丽金"</f>
        <v>何丽金</v>
      </c>
      <c r="C451" s="2" t="str">
        <f t="shared" si="28"/>
        <v>女</v>
      </c>
      <c r="D451" s="5" t="s">
        <v>411</v>
      </c>
      <c r="E451" s="1" t="s">
        <v>7</v>
      </c>
    </row>
    <row r="452" spans="1:5">
      <c r="A452" s="1">
        <v>450</v>
      </c>
      <c r="B452" s="2" t="str">
        <f>"薛成女"</f>
        <v>薛成女</v>
      </c>
      <c r="C452" s="2" t="str">
        <f t="shared" si="28"/>
        <v>女</v>
      </c>
      <c r="D452" s="5" t="s">
        <v>412</v>
      </c>
      <c r="E452" s="1" t="s">
        <v>7</v>
      </c>
    </row>
    <row r="453" spans="1:5">
      <c r="A453" s="1">
        <v>451</v>
      </c>
      <c r="B453" s="2" t="str">
        <f>"黄丹"</f>
        <v>黄丹</v>
      </c>
      <c r="C453" s="2" t="str">
        <f t="shared" si="28"/>
        <v>女</v>
      </c>
      <c r="D453" s="5" t="s">
        <v>413</v>
      </c>
      <c r="E453" s="1" t="s">
        <v>7</v>
      </c>
    </row>
    <row r="454" spans="1:5">
      <c r="A454" s="1">
        <v>452</v>
      </c>
      <c r="B454" s="2" t="str">
        <f>"陈淑珍"</f>
        <v>陈淑珍</v>
      </c>
      <c r="C454" s="2" t="str">
        <f t="shared" si="28"/>
        <v>女</v>
      </c>
      <c r="D454" s="5" t="s">
        <v>414</v>
      </c>
      <c r="E454" s="1" t="s">
        <v>7</v>
      </c>
    </row>
    <row r="455" spans="1:5">
      <c r="A455" s="1">
        <v>453</v>
      </c>
      <c r="B455" s="2" t="str">
        <f>"苏海玉"</f>
        <v>苏海玉</v>
      </c>
      <c r="C455" s="2" t="str">
        <f t="shared" si="28"/>
        <v>女</v>
      </c>
      <c r="D455" s="5" t="s">
        <v>415</v>
      </c>
      <c r="E455" s="1" t="s">
        <v>7</v>
      </c>
    </row>
    <row r="456" spans="1:5">
      <c r="A456" s="1">
        <v>454</v>
      </c>
      <c r="B456" s="2" t="str">
        <f>"王敏"</f>
        <v>王敏</v>
      </c>
      <c r="C456" s="2" t="str">
        <f t="shared" si="28"/>
        <v>女</v>
      </c>
      <c r="D456" s="5" t="s">
        <v>416</v>
      </c>
      <c r="E456" s="1" t="s">
        <v>7</v>
      </c>
    </row>
    <row r="457" spans="1:5">
      <c r="A457" s="1">
        <v>455</v>
      </c>
      <c r="B457" s="2" t="str">
        <f>"孙伟伟"</f>
        <v>孙伟伟</v>
      </c>
      <c r="C457" s="2" t="str">
        <f t="shared" si="28"/>
        <v>女</v>
      </c>
      <c r="D457" s="5" t="s">
        <v>145</v>
      </c>
      <c r="E457" s="1" t="s">
        <v>7</v>
      </c>
    </row>
    <row r="458" spans="1:5">
      <c r="A458" s="1">
        <v>456</v>
      </c>
      <c r="B458" s="2" t="str">
        <f>"周海春"</f>
        <v>周海春</v>
      </c>
      <c r="C458" s="2" t="str">
        <f t="shared" si="28"/>
        <v>女</v>
      </c>
      <c r="D458" s="5" t="s">
        <v>417</v>
      </c>
      <c r="E458" s="1" t="s">
        <v>7</v>
      </c>
    </row>
    <row r="459" spans="1:5">
      <c r="A459" s="1">
        <v>457</v>
      </c>
      <c r="B459" s="2" t="str">
        <f>"邢慧敏"</f>
        <v>邢慧敏</v>
      </c>
      <c r="C459" s="2" t="str">
        <f t="shared" si="28"/>
        <v>女</v>
      </c>
      <c r="D459" s="5" t="s">
        <v>418</v>
      </c>
      <c r="E459" s="1" t="s">
        <v>7</v>
      </c>
    </row>
    <row r="460" spans="1:5">
      <c r="A460" s="1">
        <v>458</v>
      </c>
      <c r="B460" s="2" t="str">
        <f>"文逸山"</f>
        <v>文逸山</v>
      </c>
      <c r="C460" s="2" t="str">
        <f>"男"</f>
        <v>男</v>
      </c>
      <c r="D460" s="5" t="s">
        <v>419</v>
      </c>
      <c r="E460" s="1" t="s">
        <v>7</v>
      </c>
    </row>
    <row r="461" spans="1:5">
      <c r="A461" s="1">
        <v>459</v>
      </c>
      <c r="B461" s="2" t="str">
        <f>"周小婷"</f>
        <v>周小婷</v>
      </c>
      <c r="C461" s="2" t="str">
        <f t="shared" ref="C461:C465" si="29">"女"</f>
        <v>女</v>
      </c>
      <c r="D461" s="5" t="s">
        <v>306</v>
      </c>
      <c r="E461" s="1" t="s">
        <v>7</v>
      </c>
    </row>
    <row r="462" spans="1:5">
      <c r="A462" s="1">
        <v>460</v>
      </c>
      <c r="B462" s="2" t="str">
        <f>"李秀娜"</f>
        <v>李秀娜</v>
      </c>
      <c r="C462" s="2" t="str">
        <f t="shared" si="29"/>
        <v>女</v>
      </c>
      <c r="D462" s="5" t="s">
        <v>420</v>
      </c>
      <c r="E462" s="1" t="s">
        <v>7</v>
      </c>
    </row>
    <row r="463" spans="1:5">
      <c r="A463" s="1">
        <v>461</v>
      </c>
      <c r="B463" s="2" t="str">
        <f>"何银转"</f>
        <v>何银转</v>
      </c>
      <c r="C463" s="2" t="str">
        <f t="shared" si="29"/>
        <v>女</v>
      </c>
      <c r="D463" s="5" t="s">
        <v>421</v>
      </c>
      <c r="E463" s="1" t="s">
        <v>7</v>
      </c>
    </row>
    <row r="464" spans="1:5">
      <c r="A464" s="1">
        <v>462</v>
      </c>
      <c r="B464" s="2" t="str">
        <f>"司业徐"</f>
        <v>司业徐</v>
      </c>
      <c r="C464" s="2" t="str">
        <f t="shared" si="29"/>
        <v>女</v>
      </c>
      <c r="D464" s="5" t="s">
        <v>422</v>
      </c>
      <c r="E464" s="1" t="s">
        <v>7</v>
      </c>
    </row>
    <row r="465" spans="1:5">
      <c r="A465" s="1">
        <v>463</v>
      </c>
      <c r="B465" s="2" t="str">
        <f>"唐祺"</f>
        <v>唐祺</v>
      </c>
      <c r="C465" s="2" t="str">
        <f t="shared" si="29"/>
        <v>女</v>
      </c>
      <c r="D465" s="5" t="s">
        <v>423</v>
      </c>
      <c r="E465" s="1" t="s">
        <v>7</v>
      </c>
    </row>
    <row r="466" spans="1:5">
      <c r="A466" s="1">
        <v>464</v>
      </c>
      <c r="B466" s="2" t="str">
        <f>"王发政"</f>
        <v>王发政</v>
      </c>
      <c r="C466" s="2" t="str">
        <f>"男"</f>
        <v>男</v>
      </c>
      <c r="D466" s="5" t="s">
        <v>424</v>
      </c>
      <c r="E466" s="1" t="s">
        <v>7</v>
      </c>
    </row>
    <row r="467" spans="1:5">
      <c r="A467" s="1">
        <v>465</v>
      </c>
      <c r="B467" s="2" t="str">
        <f>"邢亚旗"</f>
        <v>邢亚旗</v>
      </c>
      <c r="C467" s="2" t="str">
        <f t="shared" ref="C467:C478" si="30">"女"</f>
        <v>女</v>
      </c>
      <c r="D467" s="5" t="s">
        <v>425</v>
      </c>
      <c r="E467" s="1" t="s">
        <v>7</v>
      </c>
    </row>
    <row r="468" spans="1:5">
      <c r="A468" s="1">
        <v>466</v>
      </c>
      <c r="B468" s="2" t="str">
        <f>"黎选妹"</f>
        <v>黎选妹</v>
      </c>
      <c r="C468" s="2" t="str">
        <f t="shared" si="30"/>
        <v>女</v>
      </c>
      <c r="D468" s="5" t="s">
        <v>426</v>
      </c>
      <c r="E468" s="1" t="s">
        <v>7</v>
      </c>
    </row>
    <row r="469" spans="1:5">
      <c r="A469" s="1">
        <v>467</v>
      </c>
      <c r="B469" s="2" t="str">
        <f>"纪宝娜"</f>
        <v>纪宝娜</v>
      </c>
      <c r="C469" s="2" t="str">
        <f t="shared" si="30"/>
        <v>女</v>
      </c>
      <c r="D469" s="5" t="s">
        <v>427</v>
      </c>
      <c r="E469" s="1" t="s">
        <v>7</v>
      </c>
    </row>
    <row r="470" spans="1:5">
      <c r="A470" s="1">
        <v>468</v>
      </c>
      <c r="B470" s="2" t="str">
        <f>"朱明娟"</f>
        <v>朱明娟</v>
      </c>
      <c r="C470" s="2" t="str">
        <f t="shared" si="30"/>
        <v>女</v>
      </c>
      <c r="D470" s="5" t="s">
        <v>428</v>
      </c>
      <c r="E470" s="1" t="s">
        <v>7</v>
      </c>
    </row>
    <row r="471" spans="1:5">
      <c r="A471" s="1">
        <v>469</v>
      </c>
      <c r="B471" s="2" t="str">
        <f>"杨静"</f>
        <v>杨静</v>
      </c>
      <c r="C471" s="2" t="str">
        <f t="shared" si="30"/>
        <v>女</v>
      </c>
      <c r="D471" s="5" t="s">
        <v>429</v>
      </c>
      <c r="E471" s="1" t="s">
        <v>7</v>
      </c>
    </row>
    <row r="472" spans="1:5">
      <c r="A472" s="1">
        <v>470</v>
      </c>
      <c r="B472" s="2" t="str">
        <f>"林翠"</f>
        <v>林翠</v>
      </c>
      <c r="C472" s="2" t="str">
        <f t="shared" si="30"/>
        <v>女</v>
      </c>
      <c r="D472" s="5" t="s">
        <v>320</v>
      </c>
      <c r="E472" s="1" t="s">
        <v>7</v>
      </c>
    </row>
    <row r="473" spans="1:5">
      <c r="A473" s="1">
        <v>471</v>
      </c>
      <c r="B473" s="2" t="str">
        <f>"洪美"</f>
        <v>洪美</v>
      </c>
      <c r="C473" s="2" t="str">
        <f t="shared" si="30"/>
        <v>女</v>
      </c>
      <c r="D473" s="5" t="s">
        <v>14</v>
      </c>
      <c r="E473" s="1" t="s">
        <v>7</v>
      </c>
    </row>
    <row r="474" spans="1:5">
      <c r="A474" s="1">
        <v>472</v>
      </c>
      <c r="B474" s="2" t="str">
        <f>"陈妹"</f>
        <v>陈妹</v>
      </c>
      <c r="C474" s="2" t="str">
        <f t="shared" si="30"/>
        <v>女</v>
      </c>
      <c r="D474" s="5" t="s">
        <v>430</v>
      </c>
      <c r="E474" s="1" t="s">
        <v>7</v>
      </c>
    </row>
    <row r="475" spans="1:5">
      <c r="A475" s="1">
        <v>473</v>
      </c>
      <c r="B475" s="2" t="str">
        <f>"符梦晶"</f>
        <v>符梦晶</v>
      </c>
      <c r="C475" s="2" t="str">
        <f t="shared" si="30"/>
        <v>女</v>
      </c>
      <c r="D475" s="5" t="s">
        <v>431</v>
      </c>
      <c r="E475" s="1" t="s">
        <v>7</v>
      </c>
    </row>
    <row r="476" spans="1:5">
      <c r="A476" s="1">
        <v>474</v>
      </c>
      <c r="B476" s="2" t="str">
        <f>"曾平燎"</f>
        <v>曾平燎</v>
      </c>
      <c r="C476" s="2" t="str">
        <f t="shared" si="30"/>
        <v>女</v>
      </c>
      <c r="D476" s="5" t="s">
        <v>432</v>
      </c>
      <c r="E476" s="1" t="s">
        <v>7</v>
      </c>
    </row>
    <row r="477" spans="1:5">
      <c r="A477" s="1">
        <v>475</v>
      </c>
      <c r="B477" s="2" t="str">
        <f>"蔡青娥"</f>
        <v>蔡青娥</v>
      </c>
      <c r="C477" s="2" t="str">
        <f t="shared" si="30"/>
        <v>女</v>
      </c>
      <c r="D477" s="5" t="s">
        <v>433</v>
      </c>
      <c r="E477" s="1" t="s">
        <v>7</v>
      </c>
    </row>
    <row r="478" spans="1:5">
      <c r="A478" s="1">
        <v>476</v>
      </c>
      <c r="B478" s="2" t="str">
        <f>"郑珠敏"</f>
        <v>郑珠敏</v>
      </c>
      <c r="C478" s="2" t="str">
        <f t="shared" si="30"/>
        <v>女</v>
      </c>
      <c r="D478" s="5" t="s">
        <v>434</v>
      </c>
      <c r="E478" s="1" t="s">
        <v>7</v>
      </c>
    </row>
    <row r="479" spans="1:5">
      <c r="A479" s="1">
        <v>477</v>
      </c>
      <c r="B479" s="2" t="str">
        <f>"李永华"</f>
        <v>李永华</v>
      </c>
      <c r="C479" s="2" t="str">
        <f>"男"</f>
        <v>男</v>
      </c>
      <c r="D479" s="5" t="s">
        <v>435</v>
      </c>
      <c r="E479" s="1" t="s">
        <v>7</v>
      </c>
    </row>
    <row r="480" spans="1:5">
      <c r="A480" s="1">
        <v>478</v>
      </c>
      <c r="B480" s="2" t="str">
        <f>"谢金来"</f>
        <v>谢金来</v>
      </c>
      <c r="C480" s="2" t="str">
        <f t="shared" ref="C480:C485" si="31">"女"</f>
        <v>女</v>
      </c>
      <c r="D480" s="5" t="s">
        <v>436</v>
      </c>
      <c r="E480" s="1" t="s">
        <v>7</v>
      </c>
    </row>
    <row r="481" spans="1:5">
      <c r="A481" s="1">
        <v>479</v>
      </c>
      <c r="B481" s="2" t="str">
        <f>"李静怡"</f>
        <v>李静怡</v>
      </c>
      <c r="C481" s="2" t="str">
        <f t="shared" si="31"/>
        <v>女</v>
      </c>
      <c r="D481" s="5" t="s">
        <v>437</v>
      </c>
      <c r="E481" s="1" t="s">
        <v>7</v>
      </c>
    </row>
    <row r="482" spans="1:5">
      <c r="A482" s="1">
        <v>480</v>
      </c>
      <c r="B482" s="2" t="str">
        <f>"韦小娟"</f>
        <v>韦小娟</v>
      </c>
      <c r="C482" s="2" t="str">
        <f t="shared" si="31"/>
        <v>女</v>
      </c>
      <c r="D482" s="5" t="s">
        <v>438</v>
      </c>
      <c r="E482" s="1" t="s">
        <v>7</v>
      </c>
    </row>
    <row r="483" spans="1:5">
      <c r="A483" s="1">
        <v>481</v>
      </c>
      <c r="B483" s="2" t="str">
        <f>"黄君"</f>
        <v>黄君</v>
      </c>
      <c r="C483" s="2" t="str">
        <f t="shared" si="31"/>
        <v>女</v>
      </c>
      <c r="D483" s="5" t="s">
        <v>439</v>
      </c>
      <c r="E483" s="1" t="s">
        <v>7</v>
      </c>
    </row>
    <row r="484" spans="1:5">
      <c r="A484" s="1">
        <v>482</v>
      </c>
      <c r="B484" s="2" t="str">
        <f>"倪冬雅"</f>
        <v>倪冬雅</v>
      </c>
      <c r="C484" s="2" t="str">
        <f t="shared" si="31"/>
        <v>女</v>
      </c>
      <c r="D484" s="5" t="s">
        <v>440</v>
      </c>
      <c r="E484" s="1" t="s">
        <v>7</v>
      </c>
    </row>
    <row r="485" spans="1:5">
      <c r="A485" s="1">
        <v>483</v>
      </c>
      <c r="B485" s="2" t="str">
        <f>"杜政兰"</f>
        <v>杜政兰</v>
      </c>
      <c r="C485" s="2" t="str">
        <f t="shared" si="31"/>
        <v>女</v>
      </c>
      <c r="D485" s="5" t="s">
        <v>441</v>
      </c>
      <c r="E485" s="1" t="s">
        <v>7</v>
      </c>
    </row>
    <row r="486" spans="1:5">
      <c r="A486" s="1">
        <v>484</v>
      </c>
      <c r="B486" s="2" t="str">
        <f>"李浩充"</f>
        <v>李浩充</v>
      </c>
      <c r="C486" s="2" t="str">
        <f>"男"</f>
        <v>男</v>
      </c>
      <c r="D486" s="5" t="s">
        <v>442</v>
      </c>
      <c r="E486" s="1" t="s">
        <v>7</v>
      </c>
    </row>
    <row r="487" spans="1:5">
      <c r="A487" s="1">
        <v>485</v>
      </c>
      <c r="B487" s="2" t="str">
        <f>"王首状"</f>
        <v>王首状</v>
      </c>
      <c r="C487" s="2" t="str">
        <f t="shared" ref="C487:C498" si="32">"女"</f>
        <v>女</v>
      </c>
      <c r="D487" s="5" t="s">
        <v>443</v>
      </c>
      <c r="E487" s="1" t="s">
        <v>7</v>
      </c>
    </row>
    <row r="488" spans="1:5">
      <c r="A488" s="1">
        <v>486</v>
      </c>
      <c r="B488" s="2" t="str">
        <f>"潘鹏"</f>
        <v>潘鹏</v>
      </c>
      <c r="C488" s="2" t="str">
        <f>"男"</f>
        <v>男</v>
      </c>
      <c r="D488" s="5" t="s">
        <v>444</v>
      </c>
      <c r="E488" s="1" t="s">
        <v>7</v>
      </c>
    </row>
    <row r="489" spans="1:5">
      <c r="A489" s="1">
        <v>487</v>
      </c>
      <c r="B489" s="2" t="str">
        <f>"陈劳月"</f>
        <v>陈劳月</v>
      </c>
      <c r="C489" s="2" t="str">
        <f t="shared" si="32"/>
        <v>女</v>
      </c>
      <c r="D489" s="5" t="s">
        <v>445</v>
      </c>
      <c r="E489" s="1" t="s">
        <v>7</v>
      </c>
    </row>
    <row r="490" spans="1:5">
      <c r="A490" s="1">
        <v>488</v>
      </c>
      <c r="B490" s="2" t="str">
        <f>"吴林桦"</f>
        <v>吴林桦</v>
      </c>
      <c r="C490" s="2" t="str">
        <f t="shared" si="32"/>
        <v>女</v>
      </c>
      <c r="D490" s="5" t="s">
        <v>446</v>
      </c>
      <c r="E490" s="1" t="s">
        <v>7</v>
      </c>
    </row>
    <row r="491" spans="1:5">
      <c r="A491" s="1">
        <v>489</v>
      </c>
      <c r="B491" s="2" t="str">
        <f>"沈芝彩"</f>
        <v>沈芝彩</v>
      </c>
      <c r="C491" s="2" t="str">
        <f t="shared" si="32"/>
        <v>女</v>
      </c>
      <c r="D491" s="5" t="s">
        <v>447</v>
      </c>
      <c r="E491" s="1" t="s">
        <v>7</v>
      </c>
    </row>
    <row r="492" spans="1:5">
      <c r="A492" s="1">
        <v>490</v>
      </c>
      <c r="B492" s="2" t="str">
        <f>"符娟亲"</f>
        <v>符娟亲</v>
      </c>
      <c r="C492" s="2" t="str">
        <f t="shared" si="32"/>
        <v>女</v>
      </c>
      <c r="D492" s="5" t="s">
        <v>448</v>
      </c>
      <c r="E492" s="1" t="s">
        <v>7</v>
      </c>
    </row>
    <row r="493" spans="1:5">
      <c r="A493" s="1">
        <v>491</v>
      </c>
      <c r="B493" s="2" t="str">
        <f>"陈姝冉"</f>
        <v>陈姝冉</v>
      </c>
      <c r="C493" s="2" t="str">
        <f t="shared" si="32"/>
        <v>女</v>
      </c>
      <c r="D493" s="5" t="s">
        <v>449</v>
      </c>
      <c r="E493" s="1" t="s">
        <v>7</v>
      </c>
    </row>
    <row r="494" spans="1:5">
      <c r="A494" s="1">
        <v>492</v>
      </c>
      <c r="B494" s="2" t="str">
        <f>"陈婕"</f>
        <v>陈婕</v>
      </c>
      <c r="C494" s="2" t="str">
        <f t="shared" si="32"/>
        <v>女</v>
      </c>
      <c r="D494" s="5" t="s">
        <v>450</v>
      </c>
      <c r="E494" s="1" t="s">
        <v>7</v>
      </c>
    </row>
    <row r="495" spans="1:5">
      <c r="A495" s="1">
        <v>493</v>
      </c>
      <c r="B495" s="2" t="str">
        <f>"林坚"</f>
        <v>林坚</v>
      </c>
      <c r="C495" s="2" t="str">
        <f t="shared" si="32"/>
        <v>女</v>
      </c>
      <c r="D495" s="5" t="s">
        <v>451</v>
      </c>
      <c r="E495" s="1" t="s">
        <v>7</v>
      </c>
    </row>
    <row r="496" spans="1:5">
      <c r="A496" s="1">
        <v>494</v>
      </c>
      <c r="B496" s="2" t="str">
        <f>"王晓倩"</f>
        <v>王晓倩</v>
      </c>
      <c r="C496" s="2" t="str">
        <f t="shared" si="32"/>
        <v>女</v>
      </c>
      <c r="D496" s="5" t="s">
        <v>452</v>
      </c>
      <c r="E496" s="1" t="s">
        <v>7</v>
      </c>
    </row>
    <row r="497" spans="1:5">
      <c r="A497" s="1">
        <v>495</v>
      </c>
      <c r="B497" s="2" t="str">
        <f>"李带娥"</f>
        <v>李带娥</v>
      </c>
      <c r="C497" s="2" t="str">
        <f t="shared" si="32"/>
        <v>女</v>
      </c>
      <c r="D497" s="5" t="s">
        <v>453</v>
      </c>
      <c r="E497" s="1" t="s">
        <v>7</v>
      </c>
    </row>
    <row r="498" spans="1:5">
      <c r="A498" s="1">
        <v>496</v>
      </c>
      <c r="B498" s="2" t="str">
        <f>"许其娜"</f>
        <v>许其娜</v>
      </c>
      <c r="C498" s="2" t="str">
        <f t="shared" si="32"/>
        <v>女</v>
      </c>
      <c r="D498" s="5" t="s">
        <v>454</v>
      </c>
      <c r="E498" s="1" t="s">
        <v>7</v>
      </c>
    </row>
    <row r="499" spans="1:5">
      <c r="A499" s="1">
        <v>497</v>
      </c>
      <c r="B499" s="2" t="str">
        <f>"黄梓江"</f>
        <v>黄梓江</v>
      </c>
      <c r="C499" s="2" t="str">
        <f>"男"</f>
        <v>男</v>
      </c>
      <c r="D499" s="5" t="s">
        <v>455</v>
      </c>
      <c r="E499" s="1" t="s">
        <v>7</v>
      </c>
    </row>
    <row r="500" spans="1:5">
      <c r="A500" s="1">
        <v>498</v>
      </c>
      <c r="B500" s="2" t="str">
        <f>"王小芬"</f>
        <v>王小芬</v>
      </c>
      <c r="C500" s="2" t="str">
        <f t="shared" ref="C500:C510" si="33">"女"</f>
        <v>女</v>
      </c>
      <c r="D500" s="5" t="s">
        <v>189</v>
      </c>
      <c r="E500" s="1" t="s">
        <v>7</v>
      </c>
    </row>
    <row r="501" spans="1:5">
      <c r="A501" s="1">
        <v>499</v>
      </c>
      <c r="B501" s="2" t="str">
        <f>"刘彩菊"</f>
        <v>刘彩菊</v>
      </c>
      <c r="C501" s="2" t="str">
        <f t="shared" si="33"/>
        <v>女</v>
      </c>
      <c r="D501" s="5" t="s">
        <v>456</v>
      </c>
      <c r="E501" s="1" t="s">
        <v>7</v>
      </c>
    </row>
    <row r="502" spans="1:5">
      <c r="A502" s="1">
        <v>500</v>
      </c>
      <c r="B502" s="2" t="str">
        <f>"王秋菊"</f>
        <v>王秋菊</v>
      </c>
      <c r="C502" s="2" t="str">
        <f t="shared" si="33"/>
        <v>女</v>
      </c>
      <c r="D502" s="5" t="s">
        <v>23</v>
      </c>
      <c r="E502" s="1" t="s">
        <v>7</v>
      </c>
    </row>
    <row r="503" spans="1:5">
      <c r="A503" s="1">
        <v>501</v>
      </c>
      <c r="B503" s="2" t="str">
        <f>"张瑾丽"</f>
        <v>张瑾丽</v>
      </c>
      <c r="C503" s="2" t="str">
        <f t="shared" si="33"/>
        <v>女</v>
      </c>
      <c r="D503" s="5" t="s">
        <v>457</v>
      </c>
      <c r="E503" s="1" t="s">
        <v>7</v>
      </c>
    </row>
    <row r="504" spans="1:5">
      <c r="A504" s="1">
        <v>502</v>
      </c>
      <c r="B504" s="2" t="str">
        <f>"王妹灵"</f>
        <v>王妹灵</v>
      </c>
      <c r="C504" s="2" t="str">
        <f t="shared" si="33"/>
        <v>女</v>
      </c>
      <c r="D504" s="5" t="s">
        <v>458</v>
      </c>
      <c r="E504" s="1" t="s">
        <v>7</v>
      </c>
    </row>
    <row r="505" spans="1:5">
      <c r="A505" s="1">
        <v>503</v>
      </c>
      <c r="B505" s="2" t="str">
        <f>"黄珠"</f>
        <v>黄珠</v>
      </c>
      <c r="C505" s="2" t="str">
        <f t="shared" si="33"/>
        <v>女</v>
      </c>
      <c r="D505" s="5" t="s">
        <v>459</v>
      </c>
      <c r="E505" s="1" t="s">
        <v>7</v>
      </c>
    </row>
    <row r="506" spans="1:5">
      <c r="A506" s="1">
        <v>504</v>
      </c>
      <c r="B506" s="2" t="str">
        <f>"吉俪"</f>
        <v>吉俪</v>
      </c>
      <c r="C506" s="2" t="str">
        <f t="shared" si="33"/>
        <v>女</v>
      </c>
      <c r="D506" s="5" t="s">
        <v>460</v>
      </c>
      <c r="E506" s="1" t="s">
        <v>7</v>
      </c>
    </row>
    <row r="507" spans="1:5">
      <c r="A507" s="1">
        <v>505</v>
      </c>
      <c r="B507" s="2" t="str">
        <f>"朱君"</f>
        <v>朱君</v>
      </c>
      <c r="C507" s="2" t="str">
        <f t="shared" si="33"/>
        <v>女</v>
      </c>
      <c r="D507" s="5" t="s">
        <v>461</v>
      </c>
      <c r="E507" s="1" t="s">
        <v>7</v>
      </c>
    </row>
    <row r="508" spans="1:5">
      <c r="A508" s="1">
        <v>506</v>
      </c>
      <c r="B508" s="2" t="str">
        <f>"陈小莉"</f>
        <v>陈小莉</v>
      </c>
      <c r="C508" s="2" t="str">
        <f t="shared" si="33"/>
        <v>女</v>
      </c>
      <c r="D508" s="5" t="s">
        <v>462</v>
      </c>
      <c r="E508" s="1" t="s">
        <v>7</v>
      </c>
    </row>
    <row r="509" spans="1:5">
      <c r="A509" s="1">
        <v>507</v>
      </c>
      <c r="B509" s="2" t="str">
        <f>"李慧"</f>
        <v>李慧</v>
      </c>
      <c r="C509" s="2" t="str">
        <f t="shared" si="33"/>
        <v>女</v>
      </c>
      <c r="D509" s="5" t="s">
        <v>463</v>
      </c>
      <c r="E509" s="1" t="s">
        <v>7</v>
      </c>
    </row>
    <row r="510" spans="1:5">
      <c r="A510" s="1">
        <v>508</v>
      </c>
      <c r="B510" s="2" t="str">
        <f>"林海玲"</f>
        <v>林海玲</v>
      </c>
      <c r="C510" s="2" t="str">
        <f t="shared" si="33"/>
        <v>女</v>
      </c>
      <c r="D510" s="5" t="s">
        <v>464</v>
      </c>
      <c r="E510" s="1" t="s">
        <v>7</v>
      </c>
    </row>
    <row r="511" spans="1:5">
      <c r="A511" s="1">
        <v>509</v>
      </c>
      <c r="B511" s="2" t="str">
        <f>"王启能"</f>
        <v>王启能</v>
      </c>
      <c r="C511" s="2" t="str">
        <f>"男"</f>
        <v>男</v>
      </c>
      <c r="D511" s="5" t="s">
        <v>465</v>
      </c>
      <c r="E511" s="1" t="s">
        <v>7</v>
      </c>
    </row>
    <row r="512" spans="1:5">
      <c r="A512" s="1">
        <v>510</v>
      </c>
      <c r="B512" s="2" t="str">
        <f>"陈小妮"</f>
        <v>陈小妮</v>
      </c>
      <c r="C512" s="2" t="str">
        <f t="shared" ref="C512:C522" si="34">"女"</f>
        <v>女</v>
      </c>
      <c r="D512" s="5" t="s">
        <v>466</v>
      </c>
      <c r="E512" s="1" t="s">
        <v>7</v>
      </c>
    </row>
    <row r="513" spans="1:5">
      <c r="A513" s="1">
        <v>511</v>
      </c>
      <c r="B513" s="2" t="str">
        <f>"徐惠"</f>
        <v>徐惠</v>
      </c>
      <c r="C513" s="2" t="str">
        <f t="shared" si="34"/>
        <v>女</v>
      </c>
      <c r="D513" s="5" t="s">
        <v>467</v>
      </c>
      <c r="E513" s="1" t="s">
        <v>7</v>
      </c>
    </row>
    <row r="514" spans="1:5">
      <c r="A514" s="1">
        <v>512</v>
      </c>
      <c r="B514" s="2" t="str">
        <f>"梁淑乔"</f>
        <v>梁淑乔</v>
      </c>
      <c r="C514" s="2" t="str">
        <f t="shared" si="34"/>
        <v>女</v>
      </c>
      <c r="D514" s="5" t="s">
        <v>468</v>
      </c>
      <c r="E514" s="1" t="s">
        <v>7</v>
      </c>
    </row>
    <row r="515" spans="1:5">
      <c r="A515" s="1">
        <v>513</v>
      </c>
      <c r="B515" s="2" t="str">
        <f>"王叶蕊"</f>
        <v>王叶蕊</v>
      </c>
      <c r="C515" s="2" t="str">
        <f t="shared" si="34"/>
        <v>女</v>
      </c>
      <c r="D515" s="5" t="s">
        <v>469</v>
      </c>
      <c r="E515" s="1" t="s">
        <v>7</v>
      </c>
    </row>
    <row r="516" spans="1:5">
      <c r="A516" s="1">
        <v>514</v>
      </c>
      <c r="B516" s="2" t="str">
        <f>"钟美妹"</f>
        <v>钟美妹</v>
      </c>
      <c r="C516" s="2" t="str">
        <f t="shared" si="34"/>
        <v>女</v>
      </c>
      <c r="D516" s="5" t="s">
        <v>470</v>
      </c>
      <c r="E516" s="1" t="s">
        <v>7</v>
      </c>
    </row>
    <row r="517" spans="1:5">
      <c r="A517" s="1">
        <v>515</v>
      </c>
      <c r="B517" s="2" t="str">
        <f>"罗琪"</f>
        <v>罗琪</v>
      </c>
      <c r="C517" s="2" t="str">
        <f t="shared" si="34"/>
        <v>女</v>
      </c>
      <c r="D517" s="5" t="s">
        <v>471</v>
      </c>
      <c r="E517" s="1" t="s">
        <v>7</v>
      </c>
    </row>
    <row r="518" spans="1:5">
      <c r="A518" s="1">
        <v>516</v>
      </c>
      <c r="B518" s="2" t="str">
        <f>"黄念"</f>
        <v>黄念</v>
      </c>
      <c r="C518" s="2" t="str">
        <f t="shared" si="34"/>
        <v>女</v>
      </c>
      <c r="D518" s="5" t="s">
        <v>472</v>
      </c>
      <c r="E518" s="1" t="s">
        <v>7</v>
      </c>
    </row>
    <row r="519" spans="1:5">
      <c r="A519" s="1">
        <v>517</v>
      </c>
      <c r="B519" s="2" t="str">
        <f>"陈嘉裕"</f>
        <v>陈嘉裕</v>
      </c>
      <c r="C519" s="2" t="str">
        <f t="shared" si="34"/>
        <v>女</v>
      </c>
      <c r="D519" s="5" t="s">
        <v>473</v>
      </c>
      <c r="E519" s="1" t="s">
        <v>7</v>
      </c>
    </row>
    <row r="520" spans="1:5">
      <c r="A520" s="1">
        <v>518</v>
      </c>
      <c r="B520" s="2" t="str">
        <f>"李海伦"</f>
        <v>李海伦</v>
      </c>
      <c r="C520" s="2" t="str">
        <f t="shared" si="34"/>
        <v>女</v>
      </c>
      <c r="D520" s="5" t="s">
        <v>474</v>
      </c>
      <c r="E520" s="1" t="s">
        <v>7</v>
      </c>
    </row>
    <row r="521" spans="1:5">
      <c r="A521" s="1">
        <v>519</v>
      </c>
      <c r="B521" s="2" t="str">
        <f>"罗梦媛"</f>
        <v>罗梦媛</v>
      </c>
      <c r="C521" s="2" t="str">
        <f t="shared" si="34"/>
        <v>女</v>
      </c>
      <c r="D521" s="5" t="s">
        <v>475</v>
      </c>
      <c r="E521" s="1" t="s">
        <v>7</v>
      </c>
    </row>
    <row r="522" spans="1:5">
      <c r="A522" s="1">
        <v>520</v>
      </c>
      <c r="B522" s="2" t="str">
        <f>"冯吉茹"</f>
        <v>冯吉茹</v>
      </c>
      <c r="C522" s="2" t="str">
        <f t="shared" si="34"/>
        <v>女</v>
      </c>
      <c r="D522" s="5" t="s">
        <v>476</v>
      </c>
      <c r="E522" s="1" t="s">
        <v>7</v>
      </c>
    </row>
    <row r="523" spans="1:5">
      <c r="A523" s="1">
        <v>521</v>
      </c>
      <c r="B523" s="2" t="str">
        <f>"王耀颉"</f>
        <v>王耀颉</v>
      </c>
      <c r="C523" s="2" t="str">
        <f>"男"</f>
        <v>男</v>
      </c>
      <c r="D523" s="5" t="s">
        <v>477</v>
      </c>
      <c r="E523" s="1" t="s">
        <v>7</v>
      </c>
    </row>
    <row r="524" spans="1:5">
      <c r="A524" s="1">
        <v>522</v>
      </c>
      <c r="B524" s="2" t="str">
        <f>"王雅春"</f>
        <v>王雅春</v>
      </c>
      <c r="C524" s="2" t="str">
        <f t="shared" ref="C524:C539" si="35">"女"</f>
        <v>女</v>
      </c>
      <c r="D524" s="5" t="s">
        <v>478</v>
      </c>
      <c r="E524" s="1" t="s">
        <v>7</v>
      </c>
    </row>
    <row r="525" spans="1:5">
      <c r="A525" s="1">
        <v>523</v>
      </c>
      <c r="B525" s="2" t="str">
        <f>"羊乾珠"</f>
        <v>羊乾珠</v>
      </c>
      <c r="C525" s="2" t="str">
        <f t="shared" si="35"/>
        <v>女</v>
      </c>
      <c r="D525" s="5" t="s">
        <v>479</v>
      </c>
      <c r="E525" s="1" t="s">
        <v>7</v>
      </c>
    </row>
    <row r="526" spans="1:5">
      <c r="A526" s="1">
        <v>524</v>
      </c>
      <c r="B526" s="2" t="str">
        <f>"李波"</f>
        <v>李波</v>
      </c>
      <c r="C526" s="2" t="str">
        <f t="shared" si="35"/>
        <v>女</v>
      </c>
      <c r="D526" s="5" t="s">
        <v>373</v>
      </c>
      <c r="E526" s="1" t="s">
        <v>7</v>
      </c>
    </row>
    <row r="527" spans="1:5">
      <c r="A527" s="1">
        <v>525</v>
      </c>
      <c r="B527" s="2" t="str">
        <f>"陆秋月"</f>
        <v>陆秋月</v>
      </c>
      <c r="C527" s="2" t="str">
        <f t="shared" si="35"/>
        <v>女</v>
      </c>
      <c r="D527" s="5" t="s">
        <v>480</v>
      </c>
      <c r="E527" s="1" t="s">
        <v>7</v>
      </c>
    </row>
    <row r="528" spans="1:5">
      <c r="A528" s="1">
        <v>526</v>
      </c>
      <c r="B528" s="2" t="str">
        <f>"叶芳姐"</f>
        <v>叶芳姐</v>
      </c>
      <c r="C528" s="2" t="str">
        <f t="shared" si="35"/>
        <v>女</v>
      </c>
      <c r="D528" s="5" t="s">
        <v>319</v>
      </c>
      <c r="E528" s="1" t="s">
        <v>7</v>
      </c>
    </row>
    <row r="529" spans="1:5">
      <c r="A529" s="1">
        <v>527</v>
      </c>
      <c r="B529" s="2" t="str">
        <f>"王晶"</f>
        <v>王晶</v>
      </c>
      <c r="C529" s="2" t="str">
        <f t="shared" si="35"/>
        <v>女</v>
      </c>
      <c r="D529" s="5" t="s">
        <v>481</v>
      </c>
      <c r="E529" s="1" t="s">
        <v>7</v>
      </c>
    </row>
    <row r="530" spans="1:5">
      <c r="A530" s="1">
        <v>528</v>
      </c>
      <c r="B530" s="2" t="str">
        <f>"黄翠霞"</f>
        <v>黄翠霞</v>
      </c>
      <c r="C530" s="2" t="str">
        <f t="shared" si="35"/>
        <v>女</v>
      </c>
      <c r="D530" s="5" t="s">
        <v>482</v>
      </c>
      <c r="E530" s="1" t="s">
        <v>7</v>
      </c>
    </row>
    <row r="531" spans="1:5">
      <c r="A531" s="1">
        <v>529</v>
      </c>
      <c r="B531" s="2" t="str">
        <f>"史才米"</f>
        <v>史才米</v>
      </c>
      <c r="C531" s="2" t="str">
        <f t="shared" si="35"/>
        <v>女</v>
      </c>
      <c r="D531" s="5" t="s">
        <v>483</v>
      </c>
      <c r="E531" s="1" t="s">
        <v>7</v>
      </c>
    </row>
    <row r="532" spans="1:5">
      <c r="A532" s="1">
        <v>530</v>
      </c>
      <c r="B532" s="2" t="str">
        <f>"李杨萍"</f>
        <v>李杨萍</v>
      </c>
      <c r="C532" s="2" t="str">
        <f t="shared" si="35"/>
        <v>女</v>
      </c>
      <c r="D532" s="5" t="s">
        <v>484</v>
      </c>
      <c r="E532" s="1" t="s">
        <v>7</v>
      </c>
    </row>
    <row r="533" spans="1:5">
      <c r="A533" s="1">
        <v>531</v>
      </c>
      <c r="B533" s="2" t="str">
        <f>"王慧媛"</f>
        <v>王慧媛</v>
      </c>
      <c r="C533" s="2" t="str">
        <f t="shared" si="35"/>
        <v>女</v>
      </c>
      <c r="D533" s="5" t="s">
        <v>300</v>
      </c>
      <c r="E533" s="1" t="s">
        <v>7</v>
      </c>
    </row>
    <row r="534" spans="1:5">
      <c r="A534" s="1">
        <v>532</v>
      </c>
      <c r="B534" s="2" t="str">
        <f>"王石宽"</f>
        <v>王石宽</v>
      </c>
      <c r="C534" s="2" t="str">
        <f t="shared" si="35"/>
        <v>女</v>
      </c>
      <c r="D534" s="5" t="s">
        <v>485</v>
      </c>
      <c r="E534" s="1" t="s">
        <v>7</v>
      </c>
    </row>
    <row r="535" spans="1:5">
      <c r="A535" s="1">
        <v>533</v>
      </c>
      <c r="B535" s="2" t="str">
        <f>"郑倩"</f>
        <v>郑倩</v>
      </c>
      <c r="C535" s="2" t="str">
        <f t="shared" si="35"/>
        <v>女</v>
      </c>
      <c r="D535" s="5" t="s">
        <v>486</v>
      </c>
      <c r="E535" s="1" t="s">
        <v>7</v>
      </c>
    </row>
    <row r="536" spans="1:5">
      <c r="A536" s="1">
        <v>534</v>
      </c>
      <c r="B536" s="2" t="str">
        <f>"曾玉玲"</f>
        <v>曾玉玲</v>
      </c>
      <c r="C536" s="2" t="str">
        <f t="shared" si="35"/>
        <v>女</v>
      </c>
      <c r="D536" s="5" t="s">
        <v>487</v>
      </c>
      <c r="E536" s="1" t="s">
        <v>7</v>
      </c>
    </row>
    <row r="537" spans="1:5">
      <c r="A537" s="1">
        <v>535</v>
      </c>
      <c r="B537" s="2" t="str">
        <f>"林丽丽"</f>
        <v>林丽丽</v>
      </c>
      <c r="C537" s="2" t="str">
        <f t="shared" si="35"/>
        <v>女</v>
      </c>
      <c r="D537" s="5" t="s">
        <v>488</v>
      </c>
      <c r="E537" s="1" t="s">
        <v>7</v>
      </c>
    </row>
    <row r="538" spans="1:5">
      <c r="A538" s="1">
        <v>536</v>
      </c>
      <c r="B538" s="2" t="str">
        <f>"陈卓丽"</f>
        <v>陈卓丽</v>
      </c>
      <c r="C538" s="2" t="str">
        <f t="shared" si="35"/>
        <v>女</v>
      </c>
      <c r="D538" s="5" t="s">
        <v>489</v>
      </c>
      <c r="E538" s="1" t="s">
        <v>7</v>
      </c>
    </row>
    <row r="539" spans="1:5">
      <c r="A539" s="1">
        <v>537</v>
      </c>
      <c r="B539" s="2" t="str">
        <f>"王德玉"</f>
        <v>王德玉</v>
      </c>
      <c r="C539" s="2" t="str">
        <f t="shared" si="35"/>
        <v>女</v>
      </c>
      <c r="D539" s="5" t="s">
        <v>490</v>
      </c>
      <c r="E539" s="1" t="s">
        <v>7</v>
      </c>
    </row>
    <row r="540" spans="1:5">
      <c r="A540" s="1">
        <v>538</v>
      </c>
      <c r="B540" s="2" t="str">
        <f>"陈延锐"</f>
        <v>陈延锐</v>
      </c>
      <c r="C540" s="2" t="str">
        <f>"男"</f>
        <v>男</v>
      </c>
      <c r="D540" s="5" t="s">
        <v>491</v>
      </c>
      <c r="E540" s="1" t="s">
        <v>7</v>
      </c>
    </row>
    <row r="541" spans="1:5">
      <c r="A541" s="1">
        <v>539</v>
      </c>
      <c r="B541" s="2" t="str">
        <f>"颜艳"</f>
        <v>颜艳</v>
      </c>
      <c r="C541" s="2" t="str">
        <f t="shared" ref="C541:C561" si="36">"女"</f>
        <v>女</v>
      </c>
      <c r="D541" s="5" t="s">
        <v>492</v>
      </c>
      <c r="E541" s="1" t="s">
        <v>7</v>
      </c>
    </row>
    <row r="542" spans="1:5">
      <c r="A542" s="1">
        <v>540</v>
      </c>
      <c r="B542" s="2" t="str">
        <f>"王海花"</f>
        <v>王海花</v>
      </c>
      <c r="C542" s="2" t="str">
        <f t="shared" si="36"/>
        <v>女</v>
      </c>
      <c r="D542" s="5" t="s">
        <v>493</v>
      </c>
      <c r="E542" s="1" t="s">
        <v>7</v>
      </c>
    </row>
    <row r="543" spans="1:5">
      <c r="A543" s="1">
        <v>541</v>
      </c>
      <c r="B543" s="2" t="str">
        <f>"王仪婕"</f>
        <v>王仪婕</v>
      </c>
      <c r="C543" s="2" t="str">
        <f t="shared" si="36"/>
        <v>女</v>
      </c>
      <c r="D543" s="5" t="s">
        <v>494</v>
      </c>
      <c r="E543" s="1" t="s">
        <v>7</v>
      </c>
    </row>
    <row r="544" spans="1:5">
      <c r="A544" s="1">
        <v>542</v>
      </c>
      <c r="B544" s="2" t="str">
        <f>"邢锶婉"</f>
        <v>邢锶婉</v>
      </c>
      <c r="C544" s="2" t="str">
        <f t="shared" si="36"/>
        <v>女</v>
      </c>
      <c r="D544" s="5" t="s">
        <v>495</v>
      </c>
      <c r="E544" s="1" t="s">
        <v>7</v>
      </c>
    </row>
    <row r="545" spans="1:5">
      <c r="A545" s="1">
        <v>543</v>
      </c>
      <c r="B545" s="2" t="str">
        <f>"莫妮妮"</f>
        <v>莫妮妮</v>
      </c>
      <c r="C545" s="2" t="str">
        <f t="shared" si="36"/>
        <v>女</v>
      </c>
      <c r="D545" s="5" t="s">
        <v>496</v>
      </c>
      <c r="E545" s="1" t="s">
        <v>7</v>
      </c>
    </row>
    <row r="546" spans="1:5">
      <c r="A546" s="1">
        <v>544</v>
      </c>
      <c r="B546" s="2" t="str">
        <f>"陈秋英"</f>
        <v>陈秋英</v>
      </c>
      <c r="C546" s="2" t="str">
        <f t="shared" si="36"/>
        <v>女</v>
      </c>
      <c r="D546" s="5" t="s">
        <v>497</v>
      </c>
      <c r="E546" s="1" t="s">
        <v>7</v>
      </c>
    </row>
    <row r="547" spans="1:5">
      <c r="A547" s="1">
        <v>545</v>
      </c>
      <c r="B547" s="2" t="str">
        <f>"符克花"</f>
        <v>符克花</v>
      </c>
      <c r="C547" s="2" t="str">
        <f t="shared" si="36"/>
        <v>女</v>
      </c>
      <c r="D547" s="5" t="s">
        <v>498</v>
      </c>
      <c r="E547" s="1" t="s">
        <v>7</v>
      </c>
    </row>
    <row r="548" spans="1:5">
      <c r="A548" s="1">
        <v>546</v>
      </c>
      <c r="B548" s="2" t="str">
        <f>"王丽叶"</f>
        <v>王丽叶</v>
      </c>
      <c r="C548" s="2" t="str">
        <f t="shared" si="36"/>
        <v>女</v>
      </c>
      <c r="D548" s="5" t="s">
        <v>499</v>
      </c>
      <c r="E548" s="1" t="s">
        <v>7</v>
      </c>
    </row>
    <row r="549" spans="1:5">
      <c r="A549" s="1">
        <v>547</v>
      </c>
      <c r="B549" s="2" t="str">
        <f>"李带秋"</f>
        <v>李带秋</v>
      </c>
      <c r="C549" s="2" t="str">
        <f t="shared" si="36"/>
        <v>女</v>
      </c>
      <c r="D549" s="5" t="s">
        <v>269</v>
      </c>
      <c r="E549" s="1" t="s">
        <v>7</v>
      </c>
    </row>
    <row r="550" spans="1:5">
      <c r="A550" s="1">
        <v>548</v>
      </c>
      <c r="B550" s="2" t="str">
        <f>"符转"</f>
        <v>符转</v>
      </c>
      <c r="C550" s="2" t="str">
        <f t="shared" si="36"/>
        <v>女</v>
      </c>
      <c r="D550" s="5" t="s">
        <v>500</v>
      </c>
      <c r="E550" s="1" t="s">
        <v>7</v>
      </c>
    </row>
    <row r="551" spans="1:5">
      <c r="A551" s="1">
        <v>549</v>
      </c>
      <c r="B551" s="2" t="str">
        <f>"陈环英"</f>
        <v>陈环英</v>
      </c>
      <c r="C551" s="2" t="str">
        <f t="shared" si="36"/>
        <v>女</v>
      </c>
      <c r="D551" s="5" t="s">
        <v>501</v>
      </c>
      <c r="E551" s="1" t="s">
        <v>7</v>
      </c>
    </row>
    <row r="552" spans="1:5">
      <c r="A552" s="1">
        <v>550</v>
      </c>
      <c r="B552" s="2" t="str">
        <f>"李春荷"</f>
        <v>李春荷</v>
      </c>
      <c r="C552" s="2" t="str">
        <f t="shared" si="36"/>
        <v>女</v>
      </c>
      <c r="D552" s="5" t="s">
        <v>502</v>
      </c>
      <c r="E552" s="1" t="s">
        <v>7</v>
      </c>
    </row>
    <row r="553" spans="1:5">
      <c r="A553" s="1">
        <v>551</v>
      </c>
      <c r="B553" s="2" t="str">
        <f>"谢柳江"</f>
        <v>谢柳江</v>
      </c>
      <c r="C553" s="2" t="str">
        <f t="shared" si="36"/>
        <v>女</v>
      </c>
      <c r="D553" s="5" t="s">
        <v>503</v>
      </c>
      <c r="E553" s="1" t="s">
        <v>7</v>
      </c>
    </row>
    <row r="554" spans="1:5">
      <c r="A554" s="1">
        <v>552</v>
      </c>
      <c r="B554" s="2" t="str">
        <f>"邓海燕"</f>
        <v>邓海燕</v>
      </c>
      <c r="C554" s="2" t="str">
        <f t="shared" si="36"/>
        <v>女</v>
      </c>
      <c r="D554" s="5" t="s">
        <v>504</v>
      </c>
      <c r="E554" s="1" t="s">
        <v>7</v>
      </c>
    </row>
    <row r="555" spans="1:5">
      <c r="A555" s="1">
        <v>553</v>
      </c>
      <c r="B555" s="2" t="str">
        <f>"王玲"</f>
        <v>王玲</v>
      </c>
      <c r="C555" s="2" t="str">
        <f t="shared" si="36"/>
        <v>女</v>
      </c>
      <c r="D555" s="5" t="s">
        <v>505</v>
      </c>
      <c r="E555" s="1" t="s">
        <v>7</v>
      </c>
    </row>
    <row r="556" spans="1:5">
      <c r="A556" s="1">
        <v>554</v>
      </c>
      <c r="B556" s="2" t="str">
        <f>"王棉"</f>
        <v>王棉</v>
      </c>
      <c r="C556" s="2" t="str">
        <f t="shared" si="36"/>
        <v>女</v>
      </c>
      <c r="D556" s="5" t="s">
        <v>488</v>
      </c>
      <c r="E556" s="1" t="s">
        <v>7</v>
      </c>
    </row>
    <row r="557" spans="1:5">
      <c r="A557" s="1">
        <v>555</v>
      </c>
      <c r="B557" s="2" t="str">
        <f>"蔡薇"</f>
        <v>蔡薇</v>
      </c>
      <c r="C557" s="2" t="str">
        <f t="shared" si="36"/>
        <v>女</v>
      </c>
      <c r="D557" s="5" t="s">
        <v>506</v>
      </c>
      <c r="E557" s="1" t="s">
        <v>7</v>
      </c>
    </row>
    <row r="558" spans="1:5">
      <c r="A558" s="1">
        <v>556</v>
      </c>
      <c r="B558" s="2" t="str">
        <f>"李婷婷"</f>
        <v>李婷婷</v>
      </c>
      <c r="C558" s="2" t="str">
        <f t="shared" si="36"/>
        <v>女</v>
      </c>
      <c r="D558" s="5" t="s">
        <v>507</v>
      </c>
      <c r="E558" s="1" t="s">
        <v>7</v>
      </c>
    </row>
    <row r="559" spans="1:5">
      <c r="A559" s="1">
        <v>557</v>
      </c>
      <c r="B559" s="2" t="str">
        <f>"谢秋琪"</f>
        <v>谢秋琪</v>
      </c>
      <c r="C559" s="2" t="str">
        <f t="shared" si="36"/>
        <v>女</v>
      </c>
      <c r="D559" s="5" t="s">
        <v>508</v>
      </c>
      <c r="E559" s="1" t="s">
        <v>7</v>
      </c>
    </row>
    <row r="560" spans="1:5">
      <c r="A560" s="1">
        <v>558</v>
      </c>
      <c r="B560" s="2" t="str">
        <f>"覃贞熳"</f>
        <v>覃贞熳</v>
      </c>
      <c r="C560" s="2" t="str">
        <f t="shared" si="36"/>
        <v>女</v>
      </c>
      <c r="D560" s="5" t="s">
        <v>509</v>
      </c>
      <c r="E560" s="1" t="s">
        <v>7</v>
      </c>
    </row>
    <row r="561" spans="1:5">
      <c r="A561" s="1">
        <v>559</v>
      </c>
      <c r="B561" s="2" t="str">
        <f>"郑菊"</f>
        <v>郑菊</v>
      </c>
      <c r="C561" s="2" t="str">
        <f t="shared" si="36"/>
        <v>女</v>
      </c>
      <c r="D561" s="5" t="s">
        <v>510</v>
      </c>
      <c r="E561" s="1" t="s">
        <v>7</v>
      </c>
    </row>
    <row r="562" spans="1:5">
      <c r="A562" s="1">
        <v>560</v>
      </c>
      <c r="B562" s="2" t="str">
        <f>"王廷师"</f>
        <v>王廷师</v>
      </c>
      <c r="C562" s="2" t="str">
        <f>"男"</f>
        <v>男</v>
      </c>
      <c r="D562" s="5" t="s">
        <v>511</v>
      </c>
      <c r="E562" s="1" t="s">
        <v>7</v>
      </c>
    </row>
    <row r="563" spans="1:5">
      <c r="A563" s="1">
        <v>561</v>
      </c>
      <c r="B563" s="2" t="str">
        <f>"陈鸿燕"</f>
        <v>陈鸿燕</v>
      </c>
      <c r="C563" s="2" t="str">
        <f t="shared" ref="C563:C569" si="37">"女"</f>
        <v>女</v>
      </c>
      <c r="D563" s="5" t="s">
        <v>512</v>
      </c>
      <c r="E563" s="1" t="s">
        <v>7</v>
      </c>
    </row>
    <row r="564" spans="1:5">
      <c r="A564" s="1">
        <v>562</v>
      </c>
      <c r="B564" s="2" t="str">
        <f>"肖娟"</f>
        <v>肖娟</v>
      </c>
      <c r="C564" s="2" t="str">
        <f t="shared" si="37"/>
        <v>女</v>
      </c>
      <c r="D564" s="5" t="s">
        <v>513</v>
      </c>
      <c r="E564" s="1" t="s">
        <v>7</v>
      </c>
    </row>
    <row r="565" spans="1:5">
      <c r="A565" s="1">
        <v>563</v>
      </c>
      <c r="B565" s="2" t="str">
        <f>"王菲"</f>
        <v>王菲</v>
      </c>
      <c r="C565" s="2" t="str">
        <f t="shared" si="37"/>
        <v>女</v>
      </c>
      <c r="D565" s="5" t="s">
        <v>228</v>
      </c>
      <c r="E565" s="1" t="s">
        <v>7</v>
      </c>
    </row>
    <row r="566" spans="1:5">
      <c r="A566" s="1">
        <v>564</v>
      </c>
      <c r="B566" s="2" t="str">
        <f>"陈婵"</f>
        <v>陈婵</v>
      </c>
      <c r="C566" s="2" t="str">
        <f t="shared" si="37"/>
        <v>女</v>
      </c>
      <c r="D566" s="5" t="s">
        <v>230</v>
      </c>
      <c r="E566" s="1" t="s">
        <v>7</v>
      </c>
    </row>
    <row r="567" spans="1:5">
      <c r="A567" s="1">
        <v>565</v>
      </c>
      <c r="B567" s="2" t="str">
        <f>"陈巧"</f>
        <v>陈巧</v>
      </c>
      <c r="C567" s="2" t="str">
        <f t="shared" si="37"/>
        <v>女</v>
      </c>
      <c r="D567" s="5" t="s">
        <v>259</v>
      </c>
      <c r="E567" s="1" t="s">
        <v>7</v>
      </c>
    </row>
    <row r="568" spans="1:5">
      <c r="A568" s="1">
        <v>566</v>
      </c>
      <c r="B568" s="2" t="str">
        <f>"严春苗"</f>
        <v>严春苗</v>
      </c>
      <c r="C568" s="2" t="str">
        <f t="shared" si="37"/>
        <v>女</v>
      </c>
      <c r="D568" s="5" t="s">
        <v>514</v>
      </c>
      <c r="E568" s="1" t="s">
        <v>7</v>
      </c>
    </row>
    <row r="569" spans="1:5">
      <c r="A569" s="1">
        <v>567</v>
      </c>
      <c r="B569" s="2" t="str">
        <f>"刘亚听"</f>
        <v>刘亚听</v>
      </c>
      <c r="C569" s="2" t="str">
        <f t="shared" si="37"/>
        <v>女</v>
      </c>
      <c r="D569" s="5" t="s">
        <v>515</v>
      </c>
      <c r="E569" s="1" t="s">
        <v>7</v>
      </c>
    </row>
    <row r="570" spans="1:5">
      <c r="A570" s="1">
        <v>568</v>
      </c>
      <c r="B570" s="2" t="str">
        <f>"王翔克"</f>
        <v>王翔克</v>
      </c>
      <c r="C570" s="2" t="str">
        <f>"男"</f>
        <v>男</v>
      </c>
      <c r="D570" s="5" t="s">
        <v>516</v>
      </c>
      <c r="E570" s="1" t="s">
        <v>7</v>
      </c>
    </row>
    <row r="571" spans="1:5">
      <c r="A571" s="1">
        <v>569</v>
      </c>
      <c r="B571" s="2" t="str">
        <f>"彭甜"</f>
        <v>彭甜</v>
      </c>
      <c r="C571" s="2" t="str">
        <f t="shared" ref="C571:C590" si="38">"女"</f>
        <v>女</v>
      </c>
      <c r="D571" s="5" t="s">
        <v>517</v>
      </c>
      <c r="E571" s="1" t="s">
        <v>7</v>
      </c>
    </row>
    <row r="572" spans="1:5">
      <c r="A572" s="1">
        <v>570</v>
      </c>
      <c r="B572" s="2" t="str">
        <f>"陈忠武"</f>
        <v>陈忠武</v>
      </c>
      <c r="C572" s="2" t="str">
        <f>"男"</f>
        <v>男</v>
      </c>
      <c r="D572" s="5" t="s">
        <v>518</v>
      </c>
      <c r="E572" s="1" t="s">
        <v>7</v>
      </c>
    </row>
    <row r="573" spans="1:5">
      <c r="A573" s="1">
        <v>571</v>
      </c>
      <c r="B573" s="2" t="str">
        <f>"羊桂丹"</f>
        <v>羊桂丹</v>
      </c>
      <c r="C573" s="2" t="str">
        <f t="shared" si="38"/>
        <v>女</v>
      </c>
      <c r="D573" s="5" t="s">
        <v>519</v>
      </c>
      <c r="E573" s="1" t="s">
        <v>7</v>
      </c>
    </row>
    <row r="574" spans="1:5">
      <c r="A574" s="1">
        <v>572</v>
      </c>
      <c r="B574" s="2" t="str">
        <f>"陈俊岑"</f>
        <v>陈俊岑</v>
      </c>
      <c r="C574" s="2" t="str">
        <f t="shared" si="38"/>
        <v>女</v>
      </c>
      <c r="D574" s="5" t="s">
        <v>216</v>
      </c>
      <c r="E574" s="1" t="s">
        <v>7</v>
      </c>
    </row>
    <row r="575" spans="1:5">
      <c r="A575" s="1">
        <v>573</v>
      </c>
      <c r="B575" s="2" t="str">
        <f>"符焕格"</f>
        <v>符焕格</v>
      </c>
      <c r="C575" s="2" t="str">
        <f t="shared" si="38"/>
        <v>女</v>
      </c>
      <c r="D575" s="5" t="s">
        <v>520</v>
      </c>
      <c r="E575" s="1" t="s">
        <v>7</v>
      </c>
    </row>
    <row r="576" spans="1:5">
      <c r="A576" s="1">
        <v>574</v>
      </c>
      <c r="B576" s="2" t="str">
        <f>"陈新颖"</f>
        <v>陈新颖</v>
      </c>
      <c r="C576" s="2" t="str">
        <f t="shared" si="38"/>
        <v>女</v>
      </c>
      <c r="D576" s="5" t="s">
        <v>521</v>
      </c>
      <c r="E576" s="1" t="s">
        <v>7</v>
      </c>
    </row>
    <row r="577" spans="1:5">
      <c r="A577" s="1">
        <v>575</v>
      </c>
      <c r="B577" s="2" t="str">
        <f>"郑春雨"</f>
        <v>郑春雨</v>
      </c>
      <c r="C577" s="2" t="str">
        <f t="shared" si="38"/>
        <v>女</v>
      </c>
      <c r="D577" s="5" t="s">
        <v>242</v>
      </c>
      <c r="E577" s="1" t="s">
        <v>7</v>
      </c>
    </row>
    <row r="578" spans="1:5">
      <c r="A578" s="1">
        <v>576</v>
      </c>
      <c r="B578" s="2" t="str">
        <f>"陈海芳"</f>
        <v>陈海芳</v>
      </c>
      <c r="C578" s="2" t="str">
        <f t="shared" si="38"/>
        <v>女</v>
      </c>
      <c r="D578" s="5" t="s">
        <v>522</v>
      </c>
      <c r="E578" s="1" t="s">
        <v>7</v>
      </c>
    </row>
    <row r="579" spans="1:5">
      <c r="A579" s="1">
        <v>577</v>
      </c>
      <c r="B579" s="2" t="str">
        <f>"徐晓琳"</f>
        <v>徐晓琳</v>
      </c>
      <c r="C579" s="2" t="str">
        <f t="shared" si="38"/>
        <v>女</v>
      </c>
      <c r="D579" s="5" t="s">
        <v>523</v>
      </c>
      <c r="E579" s="1" t="s">
        <v>7</v>
      </c>
    </row>
    <row r="580" spans="1:5">
      <c r="A580" s="1">
        <v>578</v>
      </c>
      <c r="B580" s="2" t="str">
        <f>"吴永浪"</f>
        <v>吴永浪</v>
      </c>
      <c r="C580" s="2" t="str">
        <f t="shared" si="38"/>
        <v>女</v>
      </c>
      <c r="D580" s="5" t="s">
        <v>524</v>
      </c>
      <c r="E580" s="1" t="s">
        <v>7</v>
      </c>
    </row>
    <row r="581" spans="1:5">
      <c r="A581" s="1">
        <v>579</v>
      </c>
      <c r="B581" s="2" t="str">
        <f>"林桃"</f>
        <v>林桃</v>
      </c>
      <c r="C581" s="2" t="str">
        <f t="shared" si="38"/>
        <v>女</v>
      </c>
      <c r="D581" s="5" t="s">
        <v>82</v>
      </c>
      <c r="E581" s="1" t="s">
        <v>7</v>
      </c>
    </row>
    <row r="582" spans="1:5">
      <c r="A582" s="1">
        <v>580</v>
      </c>
      <c r="B582" s="2" t="str">
        <f>"徐光凤"</f>
        <v>徐光凤</v>
      </c>
      <c r="C582" s="2" t="str">
        <f t="shared" si="38"/>
        <v>女</v>
      </c>
      <c r="D582" s="5" t="s">
        <v>89</v>
      </c>
      <c r="E582" s="1" t="s">
        <v>7</v>
      </c>
    </row>
    <row r="583" spans="1:5">
      <c r="A583" s="1">
        <v>581</v>
      </c>
      <c r="B583" s="2" t="str">
        <f>"周美钿"</f>
        <v>周美钿</v>
      </c>
      <c r="C583" s="2" t="str">
        <f t="shared" si="38"/>
        <v>女</v>
      </c>
      <c r="D583" s="5" t="s">
        <v>525</v>
      </c>
      <c r="E583" s="1" t="s">
        <v>7</v>
      </c>
    </row>
    <row r="584" spans="1:5">
      <c r="A584" s="1">
        <v>582</v>
      </c>
      <c r="B584" s="2" t="str">
        <f>"林香伶"</f>
        <v>林香伶</v>
      </c>
      <c r="C584" s="2" t="str">
        <f t="shared" si="38"/>
        <v>女</v>
      </c>
      <c r="D584" s="5" t="s">
        <v>195</v>
      </c>
      <c r="E584" s="1" t="s">
        <v>7</v>
      </c>
    </row>
    <row r="585" spans="1:5">
      <c r="A585" s="1">
        <v>583</v>
      </c>
      <c r="B585" s="2" t="str">
        <f>"陈旦"</f>
        <v>陈旦</v>
      </c>
      <c r="C585" s="2" t="str">
        <f t="shared" si="38"/>
        <v>女</v>
      </c>
      <c r="D585" s="5" t="s">
        <v>320</v>
      </c>
      <c r="E585" s="1" t="s">
        <v>7</v>
      </c>
    </row>
    <row r="586" spans="1:5">
      <c r="A586" s="1">
        <v>584</v>
      </c>
      <c r="B586" s="2" t="str">
        <f>"严芳"</f>
        <v>严芳</v>
      </c>
      <c r="C586" s="2" t="str">
        <f t="shared" si="38"/>
        <v>女</v>
      </c>
      <c r="D586" s="5" t="s">
        <v>526</v>
      </c>
      <c r="E586" s="1" t="s">
        <v>7</v>
      </c>
    </row>
    <row r="587" spans="1:5">
      <c r="A587" s="1">
        <v>585</v>
      </c>
      <c r="B587" s="2" t="str">
        <f>"符文丽"</f>
        <v>符文丽</v>
      </c>
      <c r="C587" s="2" t="str">
        <f t="shared" si="38"/>
        <v>女</v>
      </c>
      <c r="D587" s="5" t="s">
        <v>527</v>
      </c>
      <c r="E587" s="1" t="s">
        <v>7</v>
      </c>
    </row>
    <row r="588" spans="1:5">
      <c r="A588" s="1">
        <v>586</v>
      </c>
      <c r="B588" s="2" t="str">
        <f>"王海霞"</f>
        <v>王海霞</v>
      </c>
      <c r="C588" s="2" t="str">
        <f t="shared" si="38"/>
        <v>女</v>
      </c>
      <c r="D588" s="5" t="s">
        <v>528</v>
      </c>
      <c r="E588" s="1" t="s">
        <v>7</v>
      </c>
    </row>
    <row r="589" spans="1:5">
      <c r="A589" s="1">
        <v>587</v>
      </c>
      <c r="B589" s="2" t="str">
        <f>"李丹"</f>
        <v>李丹</v>
      </c>
      <c r="C589" s="2" t="str">
        <f t="shared" si="38"/>
        <v>女</v>
      </c>
      <c r="D589" s="5" t="s">
        <v>529</v>
      </c>
      <c r="E589" s="1" t="s">
        <v>7</v>
      </c>
    </row>
    <row r="590" spans="1:5">
      <c r="A590" s="1">
        <v>588</v>
      </c>
      <c r="B590" s="2" t="str">
        <f>"李兑坤"</f>
        <v>李兑坤</v>
      </c>
      <c r="C590" s="2" t="str">
        <f t="shared" si="38"/>
        <v>女</v>
      </c>
      <c r="D590" s="5" t="s">
        <v>530</v>
      </c>
      <c r="E590" s="1" t="s">
        <v>7</v>
      </c>
    </row>
    <row r="591" spans="1:5">
      <c r="A591" s="1">
        <v>589</v>
      </c>
      <c r="B591" s="2" t="str">
        <f>"吴诚"</f>
        <v>吴诚</v>
      </c>
      <c r="C591" s="2" t="str">
        <f>"男"</f>
        <v>男</v>
      </c>
      <c r="D591" s="5" t="s">
        <v>531</v>
      </c>
      <c r="E591" s="1" t="s">
        <v>7</v>
      </c>
    </row>
    <row r="592" spans="1:5">
      <c r="A592" s="1">
        <v>590</v>
      </c>
      <c r="B592" s="2" t="str">
        <f>"曾精才"</f>
        <v>曾精才</v>
      </c>
      <c r="C592" s="2" t="str">
        <f>"男"</f>
        <v>男</v>
      </c>
      <c r="D592" s="5" t="s">
        <v>532</v>
      </c>
      <c r="E592" s="1" t="s">
        <v>7</v>
      </c>
    </row>
    <row r="593" spans="1:5">
      <c r="A593" s="1">
        <v>591</v>
      </c>
      <c r="B593" s="2" t="str">
        <f>"李青"</f>
        <v>李青</v>
      </c>
      <c r="C593" s="2" t="str">
        <f t="shared" ref="C593:C599" si="39">"女"</f>
        <v>女</v>
      </c>
      <c r="D593" s="5" t="s">
        <v>533</v>
      </c>
      <c r="E593" s="1" t="s">
        <v>7</v>
      </c>
    </row>
    <row r="594" spans="1:5">
      <c r="A594" s="1">
        <v>592</v>
      </c>
      <c r="B594" s="2" t="str">
        <f>"李睡"</f>
        <v>李睡</v>
      </c>
      <c r="C594" s="2" t="str">
        <f t="shared" si="39"/>
        <v>女</v>
      </c>
      <c r="D594" s="5" t="s">
        <v>534</v>
      </c>
      <c r="E594" s="1" t="s">
        <v>7</v>
      </c>
    </row>
    <row r="595" spans="1:5">
      <c r="A595" s="1">
        <v>593</v>
      </c>
      <c r="B595" s="2" t="str">
        <f>"邓秋叶"</f>
        <v>邓秋叶</v>
      </c>
      <c r="C595" s="2" t="str">
        <f t="shared" si="39"/>
        <v>女</v>
      </c>
      <c r="D595" s="5" t="s">
        <v>138</v>
      </c>
      <c r="E595" s="1" t="s">
        <v>7</v>
      </c>
    </row>
    <row r="596" spans="1:5">
      <c r="A596" s="1">
        <v>594</v>
      </c>
      <c r="B596" s="2" t="str">
        <f>"王小璐"</f>
        <v>王小璐</v>
      </c>
      <c r="C596" s="2" t="str">
        <f t="shared" si="39"/>
        <v>女</v>
      </c>
      <c r="D596" s="5" t="s">
        <v>292</v>
      </c>
      <c r="E596" s="1" t="s">
        <v>7</v>
      </c>
    </row>
    <row r="597" spans="1:5">
      <c r="A597" s="1">
        <v>595</v>
      </c>
      <c r="B597" s="2" t="str">
        <f>"杨珍"</f>
        <v>杨珍</v>
      </c>
      <c r="C597" s="2" t="str">
        <f t="shared" si="39"/>
        <v>女</v>
      </c>
      <c r="D597" s="5" t="s">
        <v>535</v>
      </c>
      <c r="E597" s="1" t="s">
        <v>7</v>
      </c>
    </row>
    <row r="598" spans="1:5">
      <c r="A598" s="1">
        <v>596</v>
      </c>
      <c r="B598" s="2" t="str">
        <f>"王英"</f>
        <v>王英</v>
      </c>
      <c r="C598" s="2" t="str">
        <f t="shared" si="39"/>
        <v>女</v>
      </c>
      <c r="D598" s="5" t="s">
        <v>329</v>
      </c>
      <c r="E598" s="1" t="s">
        <v>7</v>
      </c>
    </row>
    <row r="599" spans="1:5">
      <c r="A599" s="1">
        <v>597</v>
      </c>
      <c r="B599" s="2" t="str">
        <f>"林冰"</f>
        <v>林冰</v>
      </c>
      <c r="C599" s="2" t="str">
        <f t="shared" si="39"/>
        <v>女</v>
      </c>
      <c r="D599" s="5" t="s">
        <v>536</v>
      </c>
      <c r="E599" s="1" t="s">
        <v>7</v>
      </c>
    </row>
    <row r="600" spans="1:5">
      <c r="A600" s="1">
        <v>598</v>
      </c>
      <c r="B600" s="2" t="str">
        <f>"谢有全"</f>
        <v>谢有全</v>
      </c>
      <c r="C600" s="2" t="str">
        <f>"男"</f>
        <v>男</v>
      </c>
      <c r="D600" s="5" t="s">
        <v>537</v>
      </c>
      <c r="E600" s="1" t="s">
        <v>7</v>
      </c>
    </row>
    <row r="601" spans="1:5">
      <c r="A601" s="1">
        <v>599</v>
      </c>
      <c r="B601" s="2" t="str">
        <f>"史彩冰"</f>
        <v>史彩冰</v>
      </c>
      <c r="C601" s="2" t="str">
        <f t="shared" ref="C601:C610" si="40">"女"</f>
        <v>女</v>
      </c>
      <c r="D601" s="5" t="s">
        <v>538</v>
      </c>
      <c r="E601" s="1" t="s">
        <v>7</v>
      </c>
    </row>
    <row r="602" spans="1:5">
      <c r="A602" s="1">
        <v>600</v>
      </c>
      <c r="B602" s="2" t="str">
        <f>"韦泽精"</f>
        <v>韦泽精</v>
      </c>
      <c r="C602" s="2" t="str">
        <f>"男"</f>
        <v>男</v>
      </c>
      <c r="D602" s="5" t="s">
        <v>539</v>
      </c>
      <c r="E602" s="1" t="s">
        <v>7</v>
      </c>
    </row>
    <row r="603" spans="1:5">
      <c r="A603" s="1">
        <v>601</v>
      </c>
      <c r="B603" s="2" t="str">
        <f>"王婷"</f>
        <v>王婷</v>
      </c>
      <c r="C603" s="2" t="str">
        <f t="shared" si="40"/>
        <v>女</v>
      </c>
      <c r="D603" s="5" t="s">
        <v>540</v>
      </c>
      <c r="E603" s="1" t="s">
        <v>7</v>
      </c>
    </row>
    <row r="604" spans="1:5">
      <c r="A604" s="1">
        <v>602</v>
      </c>
      <c r="B604" s="2" t="str">
        <f>"刘琼兰"</f>
        <v>刘琼兰</v>
      </c>
      <c r="C604" s="2" t="str">
        <f t="shared" si="40"/>
        <v>女</v>
      </c>
      <c r="D604" s="5" t="s">
        <v>515</v>
      </c>
      <c r="E604" s="1" t="s">
        <v>7</v>
      </c>
    </row>
    <row r="605" spans="1:5">
      <c r="A605" s="1">
        <v>603</v>
      </c>
      <c r="B605" s="2" t="str">
        <f>"林彩虹"</f>
        <v>林彩虹</v>
      </c>
      <c r="C605" s="2" t="str">
        <f t="shared" si="40"/>
        <v>女</v>
      </c>
      <c r="D605" s="5" t="s">
        <v>541</v>
      </c>
      <c r="E605" s="1" t="s">
        <v>7</v>
      </c>
    </row>
    <row r="606" spans="1:5">
      <c r="A606" s="1">
        <v>604</v>
      </c>
      <c r="B606" s="2" t="str">
        <f>"符丽娜"</f>
        <v>符丽娜</v>
      </c>
      <c r="C606" s="2" t="str">
        <f t="shared" si="40"/>
        <v>女</v>
      </c>
      <c r="D606" s="5" t="s">
        <v>542</v>
      </c>
      <c r="E606" s="1" t="s">
        <v>7</v>
      </c>
    </row>
    <row r="607" spans="1:5">
      <c r="A607" s="1">
        <v>605</v>
      </c>
      <c r="B607" s="2" t="str">
        <f>"孙怡莎"</f>
        <v>孙怡莎</v>
      </c>
      <c r="C607" s="2" t="str">
        <f t="shared" si="40"/>
        <v>女</v>
      </c>
      <c r="D607" s="5" t="s">
        <v>121</v>
      </c>
      <c r="E607" s="1" t="s">
        <v>7</v>
      </c>
    </row>
    <row r="608" spans="1:5">
      <c r="A608" s="1">
        <v>606</v>
      </c>
      <c r="B608" s="2" t="str">
        <f>"黄祖君"</f>
        <v>黄祖君</v>
      </c>
      <c r="C608" s="2" t="str">
        <f t="shared" si="40"/>
        <v>女</v>
      </c>
      <c r="D608" s="5" t="s">
        <v>157</v>
      </c>
      <c r="E608" s="1" t="s">
        <v>7</v>
      </c>
    </row>
    <row r="609" spans="1:5">
      <c r="A609" s="1">
        <v>607</v>
      </c>
      <c r="B609" s="2" t="str">
        <f>"林小萍"</f>
        <v>林小萍</v>
      </c>
      <c r="C609" s="2" t="str">
        <f t="shared" si="40"/>
        <v>女</v>
      </c>
      <c r="D609" s="5" t="s">
        <v>338</v>
      </c>
      <c r="E609" s="1" t="s">
        <v>7</v>
      </c>
    </row>
    <row r="610" spans="1:5">
      <c r="A610" s="1">
        <v>608</v>
      </c>
      <c r="B610" s="2" t="str">
        <f>"符锦力"</f>
        <v>符锦力</v>
      </c>
      <c r="C610" s="2" t="str">
        <f t="shared" si="40"/>
        <v>女</v>
      </c>
      <c r="D610" s="5" t="s">
        <v>543</v>
      </c>
      <c r="E610" s="1" t="s">
        <v>7</v>
      </c>
    </row>
    <row r="611" spans="1:5">
      <c r="A611" s="1">
        <v>609</v>
      </c>
      <c r="B611" s="2" t="str">
        <f>"王腾"</f>
        <v>王腾</v>
      </c>
      <c r="C611" s="2" t="str">
        <f>"男"</f>
        <v>男</v>
      </c>
      <c r="D611" s="5" t="s">
        <v>544</v>
      </c>
      <c r="E611" s="1" t="s">
        <v>7</v>
      </c>
    </row>
    <row r="612" spans="1:5">
      <c r="A612" s="1">
        <v>610</v>
      </c>
      <c r="B612" s="2" t="str">
        <f>"羊金秀"</f>
        <v>羊金秀</v>
      </c>
      <c r="C612" s="2" t="str">
        <f t="shared" ref="C612:C651" si="41">"女"</f>
        <v>女</v>
      </c>
      <c r="D612" s="5" t="s">
        <v>545</v>
      </c>
      <c r="E612" s="1" t="s">
        <v>7</v>
      </c>
    </row>
    <row r="613" spans="1:5">
      <c r="A613" s="1">
        <v>611</v>
      </c>
      <c r="B613" s="2" t="str">
        <f>"许燕梅"</f>
        <v>许燕梅</v>
      </c>
      <c r="C613" s="2" t="str">
        <f t="shared" si="41"/>
        <v>女</v>
      </c>
      <c r="D613" s="5" t="s">
        <v>546</v>
      </c>
      <c r="E613" s="1" t="s">
        <v>7</v>
      </c>
    </row>
    <row r="614" spans="1:5">
      <c r="A614" s="1">
        <v>612</v>
      </c>
      <c r="B614" s="2" t="str">
        <f>"王绘芳"</f>
        <v>王绘芳</v>
      </c>
      <c r="C614" s="2" t="str">
        <f t="shared" si="41"/>
        <v>女</v>
      </c>
      <c r="D614" s="5" t="s">
        <v>547</v>
      </c>
      <c r="E614" s="1" t="s">
        <v>7</v>
      </c>
    </row>
    <row r="615" spans="1:5">
      <c r="A615" s="1">
        <v>613</v>
      </c>
      <c r="B615" s="2" t="str">
        <f>"黎贞彤"</f>
        <v>黎贞彤</v>
      </c>
      <c r="C615" s="2" t="str">
        <f t="shared" si="41"/>
        <v>女</v>
      </c>
      <c r="D615" s="5" t="s">
        <v>548</v>
      </c>
      <c r="E615" s="1" t="s">
        <v>7</v>
      </c>
    </row>
    <row r="616" spans="1:5">
      <c r="A616" s="1">
        <v>614</v>
      </c>
      <c r="B616" s="2" t="str">
        <f>"郑萍"</f>
        <v>郑萍</v>
      </c>
      <c r="C616" s="2" t="str">
        <f t="shared" si="41"/>
        <v>女</v>
      </c>
      <c r="D616" s="5" t="s">
        <v>549</v>
      </c>
      <c r="E616" s="1" t="s">
        <v>7</v>
      </c>
    </row>
    <row r="617" spans="1:5">
      <c r="A617" s="1">
        <v>615</v>
      </c>
      <c r="B617" s="2" t="str">
        <f>"陈运喜"</f>
        <v>陈运喜</v>
      </c>
      <c r="C617" s="2" t="str">
        <f t="shared" si="41"/>
        <v>女</v>
      </c>
      <c r="D617" s="5" t="s">
        <v>550</v>
      </c>
      <c r="E617" s="1" t="s">
        <v>7</v>
      </c>
    </row>
    <row r="618" spans="1:5">
      <c r="A618" s="1">
        <v>616</v>
      </c>
      <c r="B618" s="2" t="str">
        <f>"王茹"</f>
        <v>王茹</v>
      </c>
      <c r="C618" s="2" t="str">
        <f t="shared" si="41"/>
        <v>女</v>
      </c>
      <c r="D618" s="5" t="s">
        <v>551</v>
      </c>
      <c r="E618" s="1" t="s">
        <v>7</v>
      </c>
    </row>
    <row r="619" spans="1:5">
      <c r="A619" s="1">
        <v>617</v>
      </c>
      <c r="B619" s="2" t="str">
        <f>"周小玲"</f>
        <v>周小玲</v>
      </c>
      <c r="C619" s="2" t="str">
        <f t="shared" si="41"/>
        <v>女</v>
      </c>
      <c r="D619" s="5" t="s">
        <v>433</v>
      </c>
      <c r="E619" s="1" t="s">
        <v>7</v>
      </c>
    </row>
    <row r="620" spans="1:5">
      <c r="A620" s="1">
        <v>618</v>
      </c>
      <c r="B620" s="2" t="str">
        <f>"吴榕"</f>
        <v>吴榕</v>
      </c>
      <c r="C620" s="2" t="str">
        <f t="shared" si="41"/>
        <v>女</v>
      </c>
      <c r="D620" s="5" t="s">
        <v>552</v>
      </c>
      <c r="E620" s="1" t="s">
        <v>7</v>
      </c>
    </row>
    <row r="621" spans="1:5">
      <c r="A621" s="1">
        <v>619</v>
      </c>
      <c r="B621" s="2" t="str">
        <f>"周海媛"</f>
        <v>周海媛</v>
      </c>
      <c r="C621" s="2" t="str">
        <f t="shared" si="41"/>
        <v>女</v>
      </c>
      <c r="D621" s="5" t="s">
        <v>284</v>
      </c>
      <c r="E621" s="1" t="s">
        <v>7</v>
      </c>
    </row>
    <row r="622" spans="1:5">
      <c r="A622" s="1">
        <v>620</v>
      </c>
      <c r="B622" s="2" t="str">
        <f>"符世香"</f>
        <v>符世香</v>
      </c>
      <c r="C622" s="2" t="str">
        <f t="shared" si="41"/>
        <v>女</v>
      </c>
      <c r="D622" s="5" t="s">
        <v>459</v>
      </c>
      <c r="E622" s="1" t="s">
        <v>7</v>
      </c>
    </row>
    <row r="623" spans="1:5">
      <c r="A623" s="1">
        <v>621</v>
      </c>
      <c r="B623" s="2" t="str">
        <f>"洪慧"</f>
        <v>洪慧</v>
      </c>
      <c r="C623" s="2" t="str">
        <f t="shared" si="41"/>
        <v>女</v>
      </c>
      <c r="D623" s="5" t="s">
        <v>145</v>
      </c>
      <c r="E623" s="1" t="s">
        <v>7</v>
      </c>
    </row>
    <row r="624" spans="1:5">
      <c r="A624" s="1">
        <v>622</v>
      </c>
      <c r="B624" s="2" t="str">
        <f>"黄佳静"</f>
        <v>黄佳静</v>
      </c>
      <c r="C624" s="2" t="str">
        <f t="shared" si="41"/>
        <v>女</v>
      </c>
      <c r="D624" s="5" t="s">
        <v>553</v>
      </c>
      <c r="E624" s="1" t="s">
        <v>7</v>
      </c>
    </row>
    <row r="625" spans="1:5">
      <c r="A625" s="1">
        <v>623</v>
      </c>
      <c r="B625" s="2" t="str">
        <f>"蔡岚莹"</f>
        <v>蔡岚莹</v>
      </c>
      <c r="C625" s="2" t="str">
        <f t="shared" si="41"/>
        <v>女</v>
      </c>
      <c r="D625" s="5" t="s">
        <v>554</v>
      </c>
      <c r="E625" s="1" t="s">
        <v>7</v>
      </c>
    </row>
    <row r="626" spans="1:5">
      <c r="A626" s="1">
        <v>624</v>
      </c>
      <c r="B626" s="2" t="str">
        <f>"薛小香"</f>
        <v>薛小香</v>
      </c>
      <c r="C626" s="2" t="str">
        <f t="shared" si="41"/>
        <v>女</v>
      </c>
      <c r="D626" s="5" t="s">
        <v>164</v>
      </c>
      <c r="E626" s="1" t="s">
        <v>7</v>
      </c>
    </row>
    <row r="627" spans="1:5">
      <c r="A627" s="1">
        <v>625</v>
      </c>
      <c r="B627" s="2" t="str">
        <f>"林连美"</f>
        <v>林连美</v>
      </c>
      <c r="C627" s="2" t="str">
        <f t="shared" si="41"/>
        <v>女</v>
      </c>
      <c r="D627" s="5" t="s">
        <v>555</v>
      </c>
      <c r="E627" s="1" t="s">
        <v>7</v>
      </c>
    </row>
    <row r="628" spans="1:5">
      <c r="A628" s="1">
        <v>626</v>
      </c>
      <c r="B628" s="2" t="str">
        <f>"曾立娜"</f>
        <v>曾立娜</v>
      </c>
      <c r="C628" s="2" t="str">
        <f t="shared" si="41"/>
        <v>女</v>
      </c>
      <c r="D628" s="5" t="s">
        <v>556</v>
      </c>
      <c r="E628" s="1" t="s">
        <v>7</v>
      </c>
    </row>
    <row r="629" spans="1:5">
      <c r="A629" s="1">
        <v>627</v>
      </c>
      <c r="B629" s="2" t="str">
        <f>"郭青妮"</f>
        <v>郭青妮</v>
      </c>
      <c r="C629" s="2" t="str">
        <f t="shared" si="41"/>
        <v>女</v>
      </c>
      <c r="D629" s="5" t="s">
        <v>557</v>
      </c>
      <c r="E629" s="1" t="s">
        <v>7</v>
      </c>
    </row>
    <row r="630" spans="1:5">
      <c r="A630" s="1">
        <v>628</v>
      </c>
      <c r="B630" s="2" t="str">
        <f>"叶长香"</f>
        <v>叶长香</v>
      </c>
      <c r="C630" s="2" t="str">
        <f t="shared" si="41"/>
        <v>女</v>
      </c>
      <c r="D630" s="5" t="s">
        <v>319</v>
      </c>
      <c r="E630" s="1" t="s">
        <v>7</v>
      </c>
    </row>
    <row r="631" spans="1:5">
      <c r="A631" s="1">
        <v>629</v>
      </c>
      <c r="B631" s="2" t="str">
        <f>"谢少凡"</f>
        <v>谢少凡</v>
      </c>
      <c r="C631" s="2" t="str">
        <f t="shared" si="41"/>
        <v>女</v>
      </c>
      <c r="D631" s="5" t="s">
        <v>339</v>
      </c>
      <c r="E631" s="1" t="s">
        <v>7</v>
      </c>
    </row>
    <row r="632" spans="1:5">
      <c r="A632" s="1">
        <v>630</v>
      </c>
      <c r="B632" s="2" t="str">
        <f>"王芳香"</f>
        <v>王芳香</v>
      </c>
      <c r="C632" s="2" t="str">
        <f t="shared" si="41"/>
        <v>女</v>
      </c>
      <c r="D632" s="5" t="s">
        <v>558</v>
      </c>
      <c r="E632" s="1" t="s">
        <v>7</v>
      </c>
    </row>
    <row r="633" spans="1:5">
      <c r="A633" s="1">
        <v>631</v>
      </c>
      <c r="B633" s="2" t="str">
        <f>"林小婷"</f>
        <v>林小婷</v>
      </c>
      <c r="C633" s="2" t="str">
        <f t="shared" si="41"/>
        <v>女</v>
      </c>
      <c r="D633" s="5" t="s">
        <v>57</v>
      </c>
      <c r="E633" s="1" t="s">
        <v>7</v>
      </c>
    </row>
    <row r="634" spans="1:5">
      <c r="A634" s="1">
        <v>632</v>
      </c>
      <c r="B634" s="2" t="str">
        <f>"符兰虹"</f>
        <v>符兰虹</v>
      </c>
      <c r="C634" s="2" t="str">
        <f t="shared" si="41"/>
        <v>女</v>
      </c>
      <c r="D634" s="5" t="s">
        <v>559</v>
      </c>
      <c r="E634" s="1" t="s">
        <v>7</v>
      </c>
    </row>
    <row r="635" spans="1:5">
      <c r="A635" s="1">
        <v>633</v>
      </c>
      <c r="B635" s="2" t="str">
        <f>"王金"</f>
        <v>王金</v>
      </c>
      <c r="C635" s="2" t="str">
        <f t="shared" si="41"/>
        <v>女</v>
      </c>
      <c r="D635" s="5" t="s">
        <v>492</v>
      </c>
      <c r="E635" s="1" t="s">
        <v>7</v>
      </c>
    </row>
    <row r="636" spans="1:5">
      <c r="A636" s="1">
        <v>634</v>
      </c>
      <c r="B636" s="2" t="str">
        <f>"吴清荣"</f>
        <v>吴清荣</v>
      </c>
      <c r="C636" s="2" t="str">
        <f t="shared" si="41"/>
        <v>女</v>
      </c>
      <c r="D636" s="5" t="s">
        <v>560</v>
      </c>
      <c r="E636" s="1" t="s">
        <v>7</v>
      </c>
    </row>
    <row r="637" spans="1:5">
      <c r="A637" s="1">
        <v>635</v>
      </c>
      <c r="B637" s="2" t="str">
        <f>"林海霞"</f>
        <v>林海霞</v>
      </c>
      <c r="C637" s="2" t="str">
        <f t="shared" si="41"/>
        <v>女</v>
      </c>
      <c r="D637" s="5" t="s">
        <v>561</v>
      </c>
      <c r="E637" s="1" t="s">
        <v>7</v>
      </c>
    </row>
    <row r="638" spans="1:5">
      <c r="A638" s="1">
        <v>636</v>
      </c>
      <c r="B638" s="2" t="str">
        <f>"唐允桃"</f>
        <v>唐允桃</v>
      </c>
      <c r="C638" s="2" t="str">
        <f t="shared" si="41"/>
        <v>女</v>
      </c>
      <c r="D638" s="5" t="s">
        <v>562</v>
      </c>
      <c r="E638" s="1" t="s">
        <v>7</v>
      </c>
    </row>
    <row r="639" spans="1:5">
      <c r="A639" s="1">
        <v>637</v>
      </c>
      <c r="B639" s="2" t="str">
        <f>"苏小波"</f>
        <v>苏小波</v>
      </c>
      <c r="C639" s="2" t="str">
        <f t="shared" si="41"/>
        <v>女</v>
      </c>
      <c r="D639" s="5" t="s">
        <v>284</v>
      </c>
      <c r="E639" s="1" t="s">
        <v>7</v>
      </c>
    </row>
    <row r="640" spans="1:5">
      <c r="A640" s="1">
        <v>638</v>
      </c>
      <c r="B640" s="2" t="str">
        <f>"黄小娟"</f>
        <v>黄小娟</v>
      </c>
      <c r="C640" s="2" t="str">
        <f t="shared" si="41"/>
        <v>女</v>
      </c>
      <c r="D640" s="5" t="s">
        <v>563</v>
      </c>
      <c r="E640" s="1" t="s">
        <v>7</v>
      </c>
    </row>
    <row r="641" spans="1:5">
      <c r="A641" s="1">
        <v>639</v>
      </c>
      <c r="B641" s="2" t="str">
        <f>"李井花"</f>
        <v>李井花</v>
      </c>
      <c r="C641" s="2" t="str">
        <f t="shared" si="41"/>
        <v>女</v>
      </c>
      <c r="D641" s="5" t="s">
        <v>564</v>
      </c>
      <c r="E641" s="1" t="s">
        <v>7</v>
      </c>
    </row>
    <row r="642" spans="1:5">
      <c r="A642" s="1">
        <v>640</v>
      </c>
      <c r="B642" s="2" t="str">
        <f>"郭义云"</f>
        <v>郭义云</v>
      </c>
      <c r="C642" s="2" t="str">
        <f t="shared" si="41"/>
        <v>女</v>
      </c>
      <c r="D642" s="5" t="s">
        <v>565</v>
      </c>
      <c r="E642" s="1" t="s">
        <v>7</v>
      </c>
    </row>
    <row r="643" spans="1:5">
      <c r="A643" s="1">
        <v>641</v>
      </c>
      <c r="B643" s="2" t="str">
        <f>"梁嫚"</f>
        <v>梁嫚</v>
      </c>
      <c r="C643" s="2" t="str">
        <f t="shared" si="41"/>
        <v>女</v>
      </c>
      <c r="D643" s="5" t="s">
        <v>566</v>
      </c>
      <c r="E643" s="1" t="s">
        <v>7</v>
      </c>
    </row>
    <row r="644" spans="1:5">
      <c r="A644" s="1">
        <v>642</v>
      </c>
      <c r="B644" s="2" t="str">
        <f>"苏菲"</f>
        <v>苏菲</v>
      </c>
      <c r="C644" s="2" t="str">
        <f t="shared" si="41"/>
        <v>女</v>
      </c>
      <c r="D644" s="5" t="s">
        <v>230</v>
      </c>
      <c r="E644" s="1" t="s">
        <v>7</v>
      </c>
    </row>
    <row r="645" spans="1:5">
      <c r="A645" s="1">
        <v>643</v>
      </c>
      <c r="B645" s="2" t="str">
        <f>"陈红娇"</f>
        <v>陈红娇</v>
      </c>
      <c r="C645" s="2" t="str">
        <f t="shared" si="41"/>
        <v>女</v>
      </c>
      <c r="D645" s="5" t="s">
        <v>567</v>
      </c>
      <c r="E645" s="1" t="s">
        <v>7</v>
      </c>
    </row>
    <row r="646" spans="1:5">
      <c r="A646" s="1">
        <v>644</v>
      </c>
      <c r="B646" s="2" t="str">
        <f>"莫小敏"</f>
        <v>莫小敏</v>
      </c>
      <c r="C646" s="2" t="str">
        <f t="shared" si="41"/>
        <v>女</v>
      </c>
      <c r="D646" s="5" t="s">
        <v>568</v>
      </c>
      <c r="E646" s="1" t="s">
        <v>7</v>
      </c>
    </row>
    <row r="647" spans="1:5">
      <c r="A647" s="1">
        <v>645</v>
      </c>
      <c r="B647" s="2" t="str">
        <f>"蒙亚杏"</f>
        <v>蒙亚杏</v>
      </c>
      <c r="C647" s="2" t="str">
        <f t="shared" si="41"/>
        <v>女</v>
      </c>
      <c r="D647" s="5" t="s">
        <v>546</v>
      </c>
      <c r="E647" s="1" t="s">
        <v>7</v>
      </c>
    </row>
    <row r="648" spans="1:5">
      <c r="A648" s="1">
        <v>646</v>
      </c>
      <c r="B648" s="2" t="str">
        <f>"孙迪君"</f>
        <v>孙迪君</v>
      </c>
      <c r="C648" s="2" t="str">
        <f t="shared" si="41"/>
        <v>女</v>
      </c>
      <c r="D648" s="5" t="s">
        <v>569</v>
      </c>
      <c r="E648" s="1" t="s">
        <v>7</v>
      </c>
    </row>
    <row r="649" spans="1:5">
      <c r="A649" s="1">
        <v>647</v>
      </c>
      <c r="B649" s="2" t="str">
        <f>"曾琪乔"</f>
        <v>曾琪乔</v>
      </c>
      <c r="C649" s="2" t="str">
        <f t="shared" si="41"/>
        <v>女</v>
      </c>
      <c r="D649" s="5" t="s">
        <v>570</v>
      </c>
      <c r="E649" s="1" t="s">
        <v>7</v>
      </c>
    </row>
    <row r="650" spans="1:5">
      <c r="A650" s="1">
        <v>648</v>
      </c>
      <c r="B650" s="2" t="str">
        <f>"唐海秋"</f>
        <v>唐海秋</v>
      </c>
      <c r="C650" s="2" t="str">
        <f t="shared" si="41"/>
        <v>女</v>
      </c>
      <c r="D650" s="5" t="s">
        <v>571</v>
      </c>
      <c r="E650" s="1" t="s">
        <v>7</v>
      </c>
    </row>
    <row r="651" spans="1:5">
      <c r="A651" s="1">
        <v>649</v>
      </c>
      <c r="B651" s="2" t="str">
        <f>"陈君秋"</f>
        <v>陈君秋</v>
      </c>
      <c r="C651" s="2" t="str">
        <f t="shared" si="41"/>
        <v>女</v>
      </c>
      <c r="D651" s="5" t="s">
        <v>572</v>
      </c>
      <c r="E651" s="1" t="s">
        <v>7</v>
      </c>
    </row>
    <row r="652" spans="1:5">
      <c r="A652" s="1">
        <v>650</v>
      </c>
      <c r="B652" s="2" t="str">
        <f>"陈明桐"</f>
        <v>陈明桐</v>
      </c>
      <c r="C652" s="2" t="str">
        <f>"男"</f>
        <v>男</v>
      </c>
      <c r="D652" s="5" t="s">
        <v>573</v>
      </c>
      <c r="E652" s="1" t="s">
        <v>7</v>
      </c>
    </row>
    <row r="653" spans="1:5">
      <c r="A653" s="1">
        <v>651</v>
      </c>
      <c r="B653" s="2" t="str">
        <f>"朱铭兰"</f>
        <v>朱铭兰</v>
      </c>
      <c r="C653" s="2" t="str">
        <f t="shared" ref="C653:C657" si="42">"女"</f>
        <v>女</v>
      </c>
      <c r="D653" s="5" t="s">
        <v>574</v>
      </c>
      <c r="E653" s="1" t="s">
        <v>7</v>
      </c>
    </row>
    <row r="654" spans="1:5">
      <c r="A654" s="1">
        <v>652</v>
      </c>
      <c r="B654" s="2" t="str">
        <f>"韦小花"</f>
        <v>韦小花</v>
      </c>
      <c r="C654" s="2" t="str">
        <f t="shared" si="42"/>
        <v>女</v>
      </c>
      <c r="D654" s="5" t="s">
        <v>575</v>
      </c>
      <c r="E654" s="1" t="s">
        <v>7</v>
      </c>
    </row>
    <row r="655" spans="1:5">
      <c r="A655" s="1">
        <v>653</v>
      </c>
      <c r="B655" s="2" t="str">
        <f>"许玉珠"</f>
        <v>许玉珠</v>
      </c>
      <c r="C655" s="2" t="str">
        <f t="shared" si="42"/>
        <v>女</v>
      </c>
      <c r="D655" s="5" t="s">
        <v>576</v>
      </c>
      <c r="E655" s="1" t="s">
        <v>7</v>
      </c>
    </row>
    <row r="656" spans="1:5">
      <c r="A656" s="1">
        <v>654</v>
      </c>
      <c r="B656" s="2" t="str">
        <f>"钟进英"</f>
        <v>钟进英</v>
      </c>
      <c r="C656" s="2" t="str">
        <f t="shared" si="42"/>
        <v>女</v>
      </c>
      <c r="D656" s="5" t="s">
        <v>577</v>
      </c>
      <c r="E656" s="1" t="s">
        <v>7</v>
      </c>
    </row>
    <row r="657" spans="1:5">
      <c r="A657" s="1">
        <v>655</v>
      </c>
      <c r="B657" s="2" t="str">
        <f>"黎丽娜"</f>
        <v>黎丽娜</v>
      </c>
      <c r="C657" s="2" t="str">
        <f t="shared" si="42"/>
        <v>女</v>
      </c>
      <c r="D657" s="5" t="s">
        <v>578</v>
      </c>
      <c r="E657" s="1" t="s">
        <v>7</v>
      </c>
    </row>
    <row r="658" spans="1:5">
      <c r="A658" s="1">
        <v>656</v>
      </c>
      <c r="B658" s="2" t="str">
        <f>"陈国清"</f>
        <v>陈国清</v>
      </c>
      <c r="C658" s="2" t="str">
        <f>"男"</f>
        <v>男</v>
      </c>
      <c r="D658" s="5" t="s">
        <v>579</v>
      </c>
      <c r="E658" s="1" t="s">
        <v>7</v>
      </c>
    </row>
    <row r="659" spans="1:5">
      <c r="A659" s="1">
        <v>657</v>
      </c>
      <c r="B659" s="2" t="str">
        <f>"王海云"</f>
        <v>王海云</v>
      </c>
      <c r="C659" s="2" t="str">
        <f t="shared" ref="C659:C666" si="43">"女"</f>
        <v>女</v>
      </c>
      <c r="D659" s="5" t="s">
        <v>580</v>
      </c>
      <c r="E659" s="1" t="s">
        <v>7</v>
      </c>
    </row>
    <row r="660" spans="1:5">
      <c r="A660" s="1">
        <v>658</v>
      </c>
      <c r="B660" s="2" t="str">
        <f>"谢国音"</f>
        <v>谢国音</v>
      </c>
      <c r="C660" s="2" t="str">
        <f t="shared" si="43"/>
        <v>女</v>
      </c>
      <c r="D660" s="5" t="s">
        <v>581</v>
      </c>
      <c r="E660" s="1" t="s">
        <v>7</v>
      </c>
    </row>
    <row r="661" spans="1:5">
      <c r="A661" s="1">
        <v>659</v>
      </c>
      <c r="B661" s="2" t="str">
        <f>"段小敏"</f>
        <v>段小敏</v>
      </c>
      <c r="C661" s="2" t="str">
        <f t="shared" si="43"/>
        <v>女</v>
      </c>
      <c r="D661" s="5" t="s">
        <v>582</v>
      </c>
      <c r="E661" s="1" t="s">
        <v>7</v>
      </c>
    </row>
    <row r="662" spans="1:5">
      <c r="A662" s="1">
        <v>660</v>
      </c>
      <c r="B662" s="2" t="str">
        <f>"张娜"</f>
        <v>张娜</v>
      </c>
      <c r="C662" s="2" t="str">
        <f t="shared" si="43"/>
        <v>女</v>
      </c>
      <c r="D662" s="5" t="s">
        <v>583</v>
      </c>
      <c r="E662" s="1" t="s">
        <v>7</v>
      </c>
    </row>
    <row r="663" spans="1:5">
      <c r="A663" s="1">
        <v>661</v>
      </c>
      <c r="B663" s="2" t="str">
        <f>"梁亚程"</f>
        <v>梁亚程</v>
      </c>
      <c r="C663" s="2" t="str">
        <f t="shared" si="43"/>
        <v>女</v>
      </c>
      <c r="D663" s="5" t="s">
        <v>584</v>
      </c>
      <c r="E663" s="1" t="s">
        <v>7</v>
      </c>
    </row>
    <row r="664" spans="1:5">
      <c r="A664" s="1">
        <v>662</v>
      </c>
      <c r="B664" s="2" t="str">
        <f>"符桂杉"</f>
        <v>符桂杉</v>
      </c>
      <c r="C664" s="2" t="str">
        <f t="shared" si="43"/>
        <v>女</v>
      </c>
      <c r="D664" s="5" t="s">
        <v>504</v>
      </c>
      <c r="E664" s="1" t="s">
        <v>7</v>
      </c>
    </row>
    <row r="665" spans="1:5">
      <c r="A665" s="1">
        <v>663</v>
      </c>
      <c r="B665" s="2" t="str">
        <f>"周巧南"</f>
        <v>周巧南</v>
      </c>
      <c r="C665" s="2" t="str">
        <f t="shared" si="43"/>
        <v>女</v>
      </c>
      <c r="D665" s="5" t="s">
        <v>416</v>
      </c>
      <c r="E665" s="1" t="s">
        <v>7</v>
      </c>
    </row>
    <row r="666" spans="1:5">
      <c r="A666" s="1">
        <v>664</v>
      </c>
      <c r="B666" s="2" t="str">
        <f>"叶芳妹"</f>
        <v>叶芳妹</v>
      </c>
      <c r="C666" s="2" t="str">
        <f t="shared" si="43"/>
        <v>女</v>
      </c>
      <c r="D666" s="5" t="s">
        <v>585</v>
      </c>
      <c r="E666" s="1" t="s">
        <v>7</v>
      </c>
    </row>
    <row r="667" spans="1:5">
      <c r="A667" s="1">
        <v>665</v>
      </c>
      <c r="B667" s="2" t="str">
        <f>"王才大"</f>
        <v>王才大</v>
      </c>
      <c r="C667" s="2" t="str">
        <f>"男"</f>
        <v>男</v>
      </c>
      <c r="D667" s="5" t="s">
        <v>586</v>
      </c>
      <c r="E667" s="1" t="s">
        <v>7</v>
      </c>
    </row>
    <row r="668" spans="1:5">
      <c r="A668" s="1">
        <v>666</v>
      </c>
      <c r="B668" s="2" t="str">
        <f>"李霜"</f>
        <v>李霜</v>
      </c>
      <c r="C668" s="2" t="str">
        <f t="shared" ref="C668:C674" si="44">"女"</f>
        <v>女</v>
      </c>
      <c r="D668" s="5" t="s">
        <v>587</v>
      </c>
      <c r="E668" s="1" t="s">
        <v>7</v>
      </c>
    </row>
    <row r="669" spans="1:5">
      <c r="A669" s="1">
        <v>667</v>
      </c>
      <c r="B669" s="2" t="str">
        <f>" 李正琼"</f>
        <v> 李正琼</v>
      </c>
      <c r="C669" s="2" t="str">
        <f t="shared" si="44"/>
        <v>女</v>
      </c>
      <c r="D669" s="5" t="s">
        <v>588</v>
      </c>
      <c r="E669" s="1" t="s">
        <v>7</v>
      </c>
    </row>
    <row r="670" spans="1:5">
      <c r="A670" s="1">
        <v>668</v>
      </c>
      <c r="B670" s="2" t="str">
        <f>"陈娟"</f>
        <v>陈娟</v>
      </c>
      <c r="C670" s="2" t="str">
        <f t="shared" si="44"/>
        <v>女</v>
      </c>
      <c r="D670" s="5" t="s">
        <v>589</v>
      </c>
      <c r="E670" s="1" t="s">
        <v>7</v>
      </c>
    </row>
    <row r="671" spans="1:5">
      <c r="A671" s="1">
        <v>669</v>
      </c>
      <c r="B671" s="2" t="str">
        <f>"高方强"</f>
        <v>高方强</v>
      </c>
      <c r="C671" s="2" t="str">
        <f t="shared" si="44"/>
        <v>女</v>
      </c>
      <c r="D671" s="5" t="s">
        <v>590</v>
      </c>
      <c r="E671" s="1" t="s">
        <v>7</v>
      </c>
    </row>
    <row r="672" spans="1:5">
      <c r="A672" s="1">
        <v>670</v>
      </c>
      <c r="B672" s="2" t="str">
        <f>"林秋妹"</f>
        <v>林秋妹</v>
      </c>
      <c r="C672" s="2" t="str">
        <f t="shared" si="44"/>
        <v>女</v>
      </c>
      <c r="D672" s="5" t="s">
        <v>591</v>
      </c>
      <c r="E672" s="1" t="s">
        <v>7</v>
      </c>
    </row>
    <row r="673" spans="1:5">
      <c r="A673" s="1">
        <v>671</v>
      </c>
      <c r="B673" s="2" t="str">
        <f>"朱小玉"</f>
        <v>朱小玉</v>
      </c>
      <c r="C673" s="2" t="str">
        <f t="shared" si="44"/>
        <v>女</v>
      </c>
      <c r="D673" s="5" t="s">
        <v>592</v>
      </c>
      <c r="E673" s="1" t="s">
        <v>7</v>
      </c>
    </row>
    <row r="674" spans="1:5">
      <c r="A674" s="1">
        <v>672</v>
      </c>
      <c r="B674" s="2" t="str">
        <f>"王菀榆"</f>
        <v>王菀榆</v>
      </c>
      <c r="C674" s="2" t="str">
        <f t="shared" si="44"/>
        <v>女</v>
      </c>
      <c r="D674" s="5" t="s">
        <v>504</v>
      </c>
      <c r="E674" s="1" t="s">
        <v>7</v>
      </c>
    </row>
    <row r="675" spans="1:5">
      <c r="A675" s="1">
        <v>673</v>
      </c>
      <c r="B675" s="2" t="str">
        <f>"陈垂东"</f>
        <v>陈垂东</v>
      </c>
      <c r="C675" s="2" t="str">
        <f>"男"</f>
        <v>男</v>
      </c>
      <c r="D675" s="5" t="s">
        <v>593</v>
      </c>
      <c r="E675" s="1" t="s">
        <v>7</v>
      </c>
    </row>
    <row r="676" spans="1:5">
      <c r="A676" s="1">
        <v>674</v>
      </c>
      <c r="B676" s="2" t="str">
        <f>"肖秀玉"</f>
        <v>肖秀玉</v>
      </c>
      <c r="C676" s="2" t="str">
        <f t="shared" ref="C676:C681" si="45">"女"</f>
        <v>女</v>
      </c>
      <c r="D676" s="5" t="s">
        <v>594</v>
      </c>
      <c r="E676" s="1" t="s">
        <v>7</v>
      </c>
    </row>
    <row r="677" spans="1:5">
      <c r="A677" s="1">
        <v>675</v>
      </c>
      <c r="B677" s="2" t="str">
        <f>"陈颖豪"</f>
        <v>陈颖豪</v>
      </c>
      <c r="C677" s="2" t="str">
        <f>"男"</f>
        <v>男</v>
      </c>
      <c r="D677" s="5" t="s">
        <v>595</v>
      </c>
      <c r="E677" s="1" t="s">
        <v>7</v>
      </c>
    </row>
    <row r="678" spans="1:5">
      <c r="A678" s="1">
        <v>676</v>
      </c>
      <c r="B678" s="2" t="str">
        <f>"王春柳"</f>
        <v>王春柳</v>
      </c>
      <c r="C678" s="2" t="str">
        <f t="shared" si="45"/>
        <v>女</v>
      </c>
      <c r="D678" s="5" t="s">
        <v>596</v>
      </c>
      <c r="E678" s="1" t="s">
        <v>7</v>
      </c>
    </row>
    <row r="679" spans="1:5">
      <c r="A679" s="1">
        <v>677</v>
      </c>
      <c r="B679" s="2" t="str">
        <f>"羊气坤"</f>
        <v>羊气坤</v>
      </c>
      <c r="C679" s="2" t="str">
        <f t="shared" si="45"/>
        <v>女</v>
      </c>
      <c r="D679" s="5" t="s">
        <v>597</v>
      </c>
      <c r="E679" s="1" t="s">
        <v>7</v>
      </c>
    </row>
    <row r="680" spans="1:5">
      <c r="A680" s="1">
        <v>678</v>
      </c>
      <c r="B680" s="2" t="str">
        <f>"符谷儿"</f>
        <v>符谷儿</v>
      </c>
      <c r="C680" s="2" t="str">
        <f t="shared" si="45"/>
        <v>女</v>
      </c>
      <c r="D680" s="5" t="s">
        <v>319</v>
      </c>
      <c r="E680" s="1" t="s">
        <v>7</v>
      </c>
    </row>
    <row r="681" spans="1:5">
      <c r="A681" s="1">
        <v>679</v>
      </c>
      <c r="B681" s="2" t="str">
        <f>"冯小旭"</f>
        <v>冯小旭</v>
      </c>
      <c r="C681" s="2" t="str">
        <f t="shared" si="45"/>
        <v>女</v>
      </c>
      <c r="D681" s="5" t="s">
        <v>598</v>
      </c>
      <c r="E681" s="1" t="s">
        <v>7</v>
      </c>
    </row>
    <row r="682" spans="1:5">
      <c r="A682" s="1">
        <v>680</v>
      </c>
      <c r="B682" s="2" t="str">
        <f>"李恩平"</f>
        <v>李恩平</v>
      </c>
      <c r="C682" s="2" t="str">
        <f>"男"</f>
        <v>男</v>
      </c>
      <c r="D682" s="5" t="s">
        <v>599</v>
      </c>
      <c r="E682" s="1" t="s">
        <v>7</v>
      </c>
    </row>
    <row r="683" spans="1:5">
      <c r="A683" s="1">
        <v>681</v>
      </c>
      <c r="B683" s="2" t="str">
        <f>"徐丹"</f>
        <v>徐丹</v>
      </c>
      <c r="C683" s="2" t="str">
        <f t="shared" ref="C683:C699" si="46">"女"</f>
        <v>女</v>
      </c>
      <c r="D683" s="5" t="s">
        <v>600</v>
      </c>
      <c r="E683" s="1" t="s">
        <v>7</v>
      </c>
    </row>
    <row r="684" spans="1:5">
      <c r="A684" s="1">
        <v>682</v>
      </c>
      <c r="B684" s="2" t="str">
        <f>"陈婆翠"</f>
        <v>陈婆翠</v>
      </c>
      <c r="C684" s="2" t="str">
        <f t="shared" si="46"/>
        <v>女</v>
      </c>
      <c r="D684" s="5" t="s">
        <v>601</v>
      </c>
      <c r="E684" s="1" t="s">
        <v>7</v>
      </c>
    </row>
    <row r="685" spans="1:5">
      <c r="A685" s="1">
        <v>683</v>
      </c>
      <c r="B685" s="2" t="str">
        <f>"林维军"</f>
        <v>林维军</v>
      </c>
      <c r="C685" s="2" t="str">
        <f>"男"</f>
        <v>男</v>
      </c>
      <c r="D685" s="5" t="s">
        <v>602</v>
      </c>
      <c r="E685" s="1" t="s">
        <v>7</v>
      </c>
    </row>
    <row r="686" spans="1:5">
      <c r="A686" s="1">
        <v>684</v>
      </c>
      <c r="B686" s="2" t="str">
        <f>"王大新"</f>
        <v>王大新</v>
      </c>
      <c r="C686" s="2" t="str">
        <f t="shared" si="46"/>
        <v>女</v>
      </c>
      <c r="D686" s="5" t="s">
        <v>603</v>
      </c>
      <c r="E686" s="1" t="s">
        <v>7</v>
      </c>
    </row>
    <row r="687" spans="1:5">
      <c r="A687" s="1">
        <v>685</v>
      </c>
      <c r="B687" s="2" t="str">
        <f>"吴贻苗"</f>
        <v>吴贻苗</v>
      </c>
      <c r="C687" s="2" t="str">
        <f t="shared" si="46"/>
        <v>女</v>
      </c>
      <c r="D687" s="5" t="s">
        <v>138</v>
      </c>
      <c r="E687" s="1" t="s">
        <v>7</v>
      </c>
    </row>
    <row r="688" spans="1:5">
      <c r="A688" s="1">
        <v>686</v>
      </c>
      <c r="B688" s="2" t="str">
        <f>"陈红"</f>
        <v>陈红</v>
      </c>
      <c r="C688" s="2" t="str">
        <f t="shared" si="46"/>
        <v>女</v>
      </c>
      <c r="D688" s="5" t="s">
        <v>604</v>
      </c>
      <c r="E688" s="1" t="s">
        <v>7</v>
      </c>
    </row>
    <row r="689" spans="1:5">
      <c r="A689" s="1">
        <v>687</v>
      </c>
      <c r="B689" s="2" t="str">
        <f>"裴方玉"</f>
        <v>裴方玉</v>
      </c>
      <c r="C689" s="2" t="str">
        <f t="shared" si="46"/>
        <v>女</v>
      </c>
      <c r="D689" s="5" t="s">
        <v>324</v>
      </c>
      <c r="E689" s="1" t="s">
        <v>7</v>
      </c>
    </row>
    <row r="690" spans="1:5">
      <c r="A690" s="1">
        <v>688</v>
      </c>
      <c r="B690" s="2" t="str">
        <f>"叶青玲"</f>
        <v>叶青玲</v>
      </c>
      <c r="C690" s="2" t="str">
        <f t="shared" si="46"/>
        <v>女</v>
      </c>
      <c r="D690" s="5" t="s">
        <v>14</v>
      </c>
      <c r="E690" s="1" t="s">
        <v>7</v>
      </c>
    </row>
    <row r="691" spans="1:5">
      <c r="A691" s="1">
        <v>689</v>
      </c>
      <c r="B691" s="2" t="str">
        <f>"蔡小冰"</f>
        <v>蔡小冰</v>
      </c>
      <c r="C691" s="2" t="str">
        <f t="shared" si="46"/>
        <v>女</v>
      </c>
      <c r="D691" s="5" t="s">
        <v>605</v>
      </c>
      <c r="E691" s="1" t="s">
        <v>7</v>
      </c>
    </row>
    <row r="692" spans="1:5">
      <c r="A692" s="1">
        <v>690</v>
      </c>
      <c r="B692" s="2" t="str">
        <f>"王香"</f>
        <v>王香</v>
      </c>
      <c r="C692" s="2" t="str">
        <f t="shared" si="46"/>
        <v>女</v>
      </c>
      <c r="D692" s="5" t="s">
        <v>278</v>
      </c>
      <c r="E692" s="1" t="s">
        <v>7</v>
      </c>
    </row>
    <row r="693" spans="1:5">
      <c r="A693" s="1">
        <v>691</v>
      </c>
      <c r="B693" s="2" t="str">
        <f>"吴淑敏"</f>
        <v>吴淑敏</v>
      </c>
      <c r="C693" s="2" t="str">
        <f t="shared" si="46"/>
        <v>女</v>
      </c>
      <c r="D693" s="5" t="s">
        <v>606</v>
      </c>
      <c r="E693" s="1" t="s">
        <v>7</v>
      </c>
    </row>
    <row r="694" spans="1:5">
      <c r="A694" s="1">
        <v>692</v>
      </c>
      <c r="B694" s="2" t="str">
        <f>"王春喜"</f>
        <v>王春喜</v>
      </c>
      <c r="C694" s="2" t="str">
        <f t="shared" si="46"/>
        <v>女</v>
      </c>
      <c r="D694" s="5" t="s">
        <v>94</v>
      </c>
      <c r="E694" s="1" t="s">
        <v>7</v>
      </c>
    </row>
    <row r="695" spans="1:5">
      <c r="A695" s="1">
        <v>693</v>
      </c>
      <c r="B695" s="2" t="str">
        <f>"陈兰"</f>
        <v>陈兰</v>
      </c>
      <c r="C695" s="2" t="str">
        <f t="shared" si="46"/>
        <v>女</v>
      </c>
      <c r="D695" s="5" t="s">
        <v>607</v>
      </c>
      <c r="E695" s="1" t="s">
        <v>7</v>
      </c>
    </row>
    <row r="696" spans="1:5">
      <c r="A696" s="1">
        <v>694</v>
      </c>
      <c r="B696" s="2" t="str">
        <f>"叶泳伶"</f>
        <v>叶泳伶</v>
      </c>
      <c r="C696" s="2" t="str">
        <f t="shared" si="46"/>
        <v>女</v>
      </c>
      <c r="D696" s="5" t="s">
        <v>608</v>
      </c>
      <c r="E696" s="1" t="s">
        <v>7</v>
      </c>
    </row>
    <row r="697" spans="1:5">
      <c r="A697" s="1">
        <v>695</v>
      </c>
      <c r="B697" s="2" t="str">
        <f>"陈娟"</f>
        <v>陈娟</v>
      </c>
      <c r="C697" s="2" t="str">
        <f t="shared" si="46"/>
        <v>女</v>
      </c>
      <c r="D697" s="5" t="s">
        <v>609</v>
      </c>
      <c r="E697" s="1" t="s">
        <v>7</v>
      </c>
    </row>
    <row r="698" spans="1:5">
      <c r="A698" s="1">
        <v>696</v>
      </c>
      <c r="B698" s="2" t="str">
        <f>"王少云"</f>
        <v>王少云</v>
      </c>
      <c r="C698" s="2" t="str">
        <f t="shared" si="46"/>
        <v>女</v>
      </c>
      <c r="D698" s="5" t="s">
        <v>35</v>
      </c>
      <c r="E698" s="1" t="s">
        <v>7</v>
      </c>
    </row>
    <row r="699" spans="1:5">
      <c r="A699" s="1">
        <v>697</v>
      </c>
      <c r="B699" s="2" t="str">
        <f>"李耀丹"</f>
        <v>李耀丹</v>
      </c>
      <c r="C699" s="2" t="str">
        <f t="shared" si="46"/>
        <v>女</v>
      </c>
      <c r="D699" s="5" t="s">
        <v>610</v>
      </c>
      <c r="E699" s="1" t="s">
        <v>7</v>
      </c>
    </row>
    <row r="700" spans="1:5">
      <c r="A700" s="1">
        <v>698</v>
      </c>
      <c r="B700" s="2" t="str">
        <f>"陈少枪"</f>
        <v>陈少枪</v>
      </c>
      <c r="C700" s="2" t="str">
        <f>"男"</f>
        <v>男</v>
      </c>
      <c r="D700" s="5" t="s">
        <v>611</v>
      </c>
      <c r="E700" s="1" t="s">
        <v>7</v>
      </c>
    </row>
    <row r="701" spans="1:5">
      <c r="A701" s="1">
        <v>699</v>
      </c>
      <c r="B701" s="2" t="str">
        <f>"陈怡"</f>
        <v>陈怡</v>
      </c>
      <c r="C701" s="2" t="str">
        <f t="shared" ref="C701:C707" si="47">"女"</f>
        <v>女</v>
      </c>
      <c r="D701" s="5" t="s">
        <v>499</v>
      </c>
      <c r="E701" s="1" t="s">
        <v>7</v>
      </c>
    </row>
    <row r="702" spans="1:5">
      <c r="A702" s="1">
        <v>700</v>
      </c>
      <c r="B702" s="2" t="str">
        <f>"王陈梅"</f>
        <v>王陈梅</v>
      </c>
      <c r="C702" s="2" t="str">
        <f t="shared" si="47"/>
        <v>女</v>
      </c>
      <c r="D702" s="5" t="s">
        <v>91</v>
      </c>
      <c r="E702" s="1" t="s">
        <v>7</v>
      </c>
    </row>
    <row r="703" spans="1:5">
      <c r="A703" s="1">
        <v>701</v>
      </c>
      <c r="B703" s="2" t="str">
        <f>"蓝惠"</f>
        <v>蓝惠</v>
      </c>
      <c r="C703" s="2" t="str">
        <f t="shared" si="47"/>
        <v>女</v>
      </c>
      <c r="D703" s="5" t="s">
        <v>612</v>
      </c>
      <c r="E703" s="1" t="s">
        <v>7</v>
      </c>
    </row>
    <row r="704" spans="1:5">
      <c r="A704" s="1">
        <v>702</v>
      </c>
      <c r="B704" s="2" t="str">
        <f>"张娇"</f>
        <v>张娇</v>
      </c>
      <c r="C704" s="2" t="str">
        <f t="shared" si="47"/>
        <v>女</v>
      </c>
      <c r="D704" s="5" t="s">
        <v>613</v>
      </c>
      <c r="E704" s="1" t="s">
        <v>7</v>
      </c>
    </row>
    <row r="705" spans="1:5">
      <c r="A705" s="1">
        <v>703</v>
      </c>
      <c r="B705" s="2" t="str">
        <f>"苏秀花"</f>
        <v>苏秀花</v>
      </c>
      <c r="C705" s="2" t="str">
        <f t="shared" si="47"/>
        <v>女</v>
      </c>
      <c r="D705" s="5" t="s">
        <v>614</v>
      </c>
      <c r="E705" s="1" t="s">
        <v>7</v>
      </c>
    </row>
    <row r="706" spans="1:5">
      <c r="A706" s="1">
        <v>704</v>
      </c>
      <c r="B706" s="2" t="str">
        <f>"黎晓风"</f>
        <v>黎晓风</v>
      </c>
      <c r="C706" s="2" t="str">
        <f t="shared" si="47"/>
        <v>女</v>
      </c>
      <c r="D706" s="5" t="s">
        <v>564</v>
      </c>
      <c r="E706" s="1" t="s">
        <v>7</v>
      </c>
    </row>
    <row r="707" spans="1:5">
      <c r="A707" s="1">
        <v>705</v>
      </c>
      <c r="B707" s="2" t="str">
        <f>"李以景"</f>
        <v>李以景</v>
      </c>
      <c r="C707" s="2" t="str">
        <f t="shared" si="47"/>
        <v>女</v>
      </c>
      <c r="D707" s="5" t="s">
        <v>615</v>
      </c>
      <c r="E707" s="1" t="s">
        <v>7</v>
      </c>
    </row>
    <row r="708" spans="1:5">
      <c r="A708" s="1">
        <v>706</v>
      </c>
      <c r="B708" s="2" t="str">
        <f>"陈垂行"</f>
        <v>陈垂行</v>
      </c>
      <c r="C708" s="2" t="str">
        <f>"男"</f>
        <v>男</v>
      </c>
      <c r="D708" s="5" t="s">
        <v>616</v>
      </c>
      <c r="E708" s="1" t="s">
        <v>7</v>
      </c>
    </row>
    <row r="709" spans="1:5">
      <c r="A709" s="1">
        <v>707</v>
      </c>
      <c r="B709" s="2" t="str">
        <f>"谢卓菊"</f>
        <v>谢卓菊</v>
      </c>
      <c r="C709" s="2" t="str">
        <f t="shared" ref="C709:C740" si="48">"女"</f>
        <v>女</v>
      </c>
      <c r="D709" s="5" t="s">
        <v>316</v>
      </c>
      <c r="E709" s="1" t="s">
        <v>7</v>
      </c>
    </row>
    <row r="710" spans="1:5">
      <c r="A710" s="1">
        <v>708</v>
      </c>
      <c r="B710" s="2" t="str">
        <f>"孙燕娜"</f>
        <v>孙燕娜</v>
      </c>
      <c r="C710" s="2" t="str">
        <f t="shared" si="48"/>
        <v>女</v>
      </c>
      <c r="D710" s="5" t="s">
        <v>617</v>
      </c>
      <c r="E710" s="1" t="s">
        <v>7</v>
      </c>
    </row>
    <row r="711" spans="1:5">
      <c r="A711" s="1">
        <v>709</v>
      </c>
      <c r="B711" s="2" t="str">
        <f>"邓素怡"</f>
        <v>邓素怡</v>
      </c>
      <c r="C711" s="2" t="str">
        <f t="shared" si="48"/>
        <v>女</v>
      </c>
      <c r="D711" s="5" t="s">
        <v>618</v>
      </c>
      <c r="E711" s="1" t="s">
        <v>7</v>
      </c>
    </row>
    <row r="712" spans="1:5">
      <c r="A712" s="1">
        <v>710</v>
      </c>
      <c r="B712" s="2" t="str">
        <f>"符琼妹"</f>
        <v>符琼妹</v>
      </c>
      <c r="C712" s="2" t="str">
        <f t="shared" si="48"/>
        <v>女</v>
      </c>
      <c r="D712" s="5" t="s">
        <v>619</v>
      </c>
      <c r="E712" s="1" t="s">
        <v>7</v>
      </c>
    </row>
    <row r="713" spans="1:5">
      <c r="A713" s="1">
        <v>711</v>
      </c>
      <c r="B713" s="2" t="str">
        <f>"陈桂莉"</f>
        <v>陈桂莉</v>
      </c>
      <c r="C713" s="2" t="str">
        <f t="shared" si="48"/>
        <v>女</v>
      </c>
      <c r="D713" s="5" t="s">
        <v>620</v>
      </c>
      <c r="E713" s="1" t="s">
        <v>7</v>
      </c>
    </row>
    <row r="714" spans="1:5">
      <c r="A714" s="1">
        <v>712</v>
      </c>
      <c r="B714" s="2" t="str">
        <f>"吴海雅"</f>
        <v>吴海雅</v>
      </c>
      <c r="C714" s="2" t="str">
        <f t="shared" si="48"/>
        <v>女</v>
      </c>
      <c r="D714" s="5" t="s">
        <v>492</v>
      </c>
      <c r="E714" s="1" t="s">
        <v>7</v>
      </c>
    </row>
    <row r="715" spans="1:5">
      <c r="A715" s="1">
        <v>713</v>
      </c>
      <c r="B715" s="2" t="str">
        <f>"陈永妍"</f>
        <v>陈永妍</v>
      </c>
      <c r="C715" s="2" t="str">
        <f t="shared" si="48"/>
        <v>女</v>
      </c>
      <c r="D715" s="5" t="s">
        <v>621</v>
      </c>
      <c r="E715" s="1" t="s">
        <v>7</v>
      </c>
    </row>
    <row r="716" spans="1:5">
      <c r="A716" s="1">
        <v>714</v>
      </c>
      <c r="B716" s="2" t="str">
        <f>"邓官花"</f>
        <v>邓官花</v>
      </c>
      <c r="C716" s="2" t="str">
        <f t="shared" si="48"/>
        <v>女</v>
      </c>
      <c r="D716" s="5" t="s">
        <v>622</v>
      </c>
      <c r="E716" s="1" t="s">
        <v>7</v>
      </c>
    </row>
    <row r="717" spans="1:5">
      <c r="A717" s="1">
        <v>715</v>
      </c>
      <c r="B717" s="2" t="str">
        <f>"曾海雕"</f>
        <v>曾海雕</v>
      </c>
      <c r="C717" s="2" t="str">
        <f t="shared" si="48"/>
        <v>女</v>
      </c>
      <c r="D717" s="5" t="s">
        <v>623</v>
      </c>
      <c r="E717" s="1" t="s">
        <v>7</v>
      </c>
    </row>
    <row r="718" spans="1:5">
      <c r="A718" s="1">
        <v>716</v>
      </c>
      <c r="B718" s="2" t="str">
        <f>"劳小婉"</f>
        <v>劳小婉</v>
      </c>
      <c r="C718" s="2" t="str">
        <f t="shared" si="48"/>
        <v>女</v>
      </c>
      <c r="D718" s="5" t="s">
        <v>624</v>
      </c>
      <c r="E718" s="1" t="s">
        <v>7</v>
      </c>
    </row>
    <row r="719" spans="1:5">
      <c r="A719" s="1">
        <v>717</v>
      </c>
      <c r="B719" s="2" t="str">
        <f>"杨秀燕"</f>
        <v>杨秀燕</v>
      </c>
      <c r="C719" s="2" t="str">
        <f t="shared" si="48"/>
        <v>女</v>
      </c>
      <c r="D719" s="5" t="s">
        <v>625</v>
      </c>
      <c r="E719" s="1" t="s">
        <v>7</v>
      </c>
    </row>
    <row r="720" spans="1:5">
      <c r="A720" s="1">
        <v>718</v>
      </c>
      <c r="B720" s="2" t="str">
        <f>"陈云丽"</f>
        <v>陈云丽</v>
      </c>
      <c r="C720" s="2" t="str">
        <f t="shared" si="48"/>
        <v>女</v>
      </c>
      <c r="D720" s="5" t="s">
        <v>626</v>
      </c>
      <c r="E720" s="1" t="s">
        <v>7</v>
      </c>
    </row>
    <row r="721" spans="1:5">
      <c r="A721" s="1">
        <v>719</v>
      </c>
      <c r="B721" s="2" t="str">
        <f>"陆雪丹"</f>
        <v>陆雪丹</v>
      </c>
      <c r="C721" s="2" t="str">
        <f t="shared" si="48"/>
        <v>女</v>
      </c>
      <c r="D721" s="5" t="s">
        <v>627</v>
      </c>
      <c r="E721" s="1" t="s">
        <v>7</v>
      </c>
    </row>
    <row r="722" spans="1:5">
      <c r="A722" s="1">
        <v>720</v>
      </c>
      <c r="B722" s="2" t="str">
        <f>"苏珊珊"</f>
        <v>苏珊珊</v>
      </c>
      <c r="C722" s="2" t="str">
        <f t="shared" si="48"/>
        <v>女</v>
      </c>
      <c r="D722" s="5" t="s">
        <v>223</v>
      </c>
      <c r="E722" s="1" t="s">
        <v>7</v>
      </c>
    </row>
    <row r="723" spans="1:5">
      <c r="A723" s="1">
        <v>721</v>
      </c>
      <c r="B723" s="2" t="str">
        <f>"曾金珍"</f>
        <v>曾金珍</v>
      </c>
      <c r="C723" s="2" t="str">
        <f t="shared" si="48"/>
        <v>女</v>
      </c>
      <c r="D723" s="5" t="s">
        <v>628</v>
      </c>
      <c r="E723" s="1" t="s">
        <v>7</v>
      </c>
    </row>
    <row r="724" spans="1:5">
      <c r="A724" s="1">
        <v>722</v>
      </c>
      <c r="B724" s="2" t="str">
        <f>"万克转"</f>
        <v>万克转</v>
      </c>
      <c r="C724" s="2" t="str">
        <f t="shared" si="48"/>
        <v>女</v>
      </c>
      <c r="D724" s="5" t="s">
        <v>629</v>
      </c>
      <c r="E724" s="1" t="s">
        <v>7</v>
      </c>
    </row>
    <row r="725" spans="1:5">
      <c r="A725" s="1">
        <v>723</v>
      </c>
      <c r="B725" s="2" t="str">
        <f>"陈丽萍"</f>
        <v>陈丽萍</v>
      </c>
      <c r="C725" s="2" t="str">
        <f t="shared" si="48"/>
        <v>女</v>
      </c>
      <c r="D725" s="5" t="s">
        <v>630</v>
      </c>
      <c r="E725" s="1" t="s">
        <v>7</v>
      </c>
    </row>
    <row r="726" spans="1:5">
      <c r="A726" s="1">
        <v>724</v>
      </c>
      <c r="B726" s="2" t="str">
        <f>"文媛媛"</f>
        <v>文媛媛</v>
      </c>
      <c r="C726" s="2" t="str">
        <f t="shared" si="48"/>
        <v>女</v>
      </c>
      <c r="D726" s="5" t="s">
        <v>631</v>
      </c>
      <c r="E726" s="1" t="s">
        <v>7</v>
      </c>
    </row>
    <row r="727" spans="1:5">
      <c r="A727" s="1">
        <v>725</v>
      </c>
      <c r="B727" s="2" t="str">
        <f>"赵秀香"</f>
        <v>赵秀香</v>
      </c>
      <c r="C727" s="2" t="str">
        <f t="shared" si="48"/>
        <v>女</v>
      </c>
      <c r="D727" s="5" t="s">
        <v>632</v>
      </c>
      <c r="E727" s="1" t="s">
        <v>7</v>
      </c>
    </row>
    <row r="728" spans="1:5">
      <c r="A728" s="1">
        <v>726</v>
      </c>
      <c r="B728" s="2" t="str">
        <f>"莫小亭"</f>
        <v>莫小亭</v>
      </c>
      <c r="C728" s="2" t="str">
        <f t="shared" si="48"/>
        <v>女</v>
      </c>
      <c r="D728" s="5" t="s">
        <v>633</v>
      </c>
      <c r="E728" s="1" t="s">
        <v>7</v>
      </c>
    </row>
    <row r="729" spans="1:5">
      <c r="A729" s="1">
        <v>727</v>
      </c>
      <c r="B729" s="2" t="str">
        <f>"蔡海梅"</f>
        <v>蔡海梅</v>
      </c>
      <c r="C729" s="2" t="str">
        <f t="shared" si="48"/>
        <v>女</v>
      </c>
      <c r="D729" s="5" t="s">
        <v>634</v>
      </c>
      <c r="E729" s="1" t="s">
        <v>7</v>
      </c>
    </row>
    <row r="730" spans="1:5">
      <c r="A730" s="1">
        <v>728</v>
      </c>
      <c r="B730" s="2" t="str">
        <f>"吴俊姣"</f>
        <v>吴俊姣</v>
      </c>
      <c r="C730" s="2" t="str">
        <f t="shared" si="48"/>
        <v>女</v>
      </c>
      <c r="D730" s="5" t="s">
        <v>178</v>
      </c>
      <c r="E730" s="1" t="s">
        <v>7</v>
      </c>
    </row>
    <row r="731" spans="1:5">
      <c r="A731" s="1">
        <v>729</v>
      </c>
      <c r="B731" s="2" t="str">
        <f>"苏春花"</f>
        <v>苏春花</v>
      </c>
      <c r="C731" s="2" t="str">
        <f t="shared" si="48"/>
        <v>女</v>
      </c>
      <c r="D731" s="5" t="s">
        <v>635</v>
      </c>
      <c r="E731" s="1" t="s">
        <v>7</v>
      </c>
    </row>
    <row r="732" spans="1:5">
      <c r="A732" s="1">
        <v>730</v>
      </c>
      <c r="B732" s="2" t="str">
        <f>"叶科梅"</f>
        <v>叶科梅</v>
      </c>
      <c r="C732" s="2" t="str">
        <f t="shared" si="48"/>
        <v>女</v>
      </c>
      <c r="D732" s="5" t="s">
        <v>636</v>
      </c>
      <c r="E732" s="1" t="s">
        <v>7</v>
      </c>
    </row>
    <row r="733" spans="1:5">
      <c r="A733" s="1">
        <v>731</v>
      </c>
      <c r="B733" s="2" t="str">
        <f>"容少艳"</f>
        <v>容少艳</v>
      </c>
      <c r="C733" s="2" t="str">
        <f t="shared" si="48"/>
        <v>女</v>
      </c>
      <c r="D733" s="5" t="s">
        <v>637</v>
      </c>
      <c r="E733" s="1" t="s">
        <v>7</v>
      </c>
    </row>
    <row r="734" spans="1:5">
      <c r="A734" s="1">
        <v>732</v>
      </c>
      <c r="B734" s="2" t="str">
        <f>"吴桂菲"</f>
        <v>吴桂菲</v>
      </c>
      <c r="C734" s="2" t="str">
        <f t="shared" si="48"/>
        <v>女</v>
      </c>
      <c r="D734" s="5" t="s">
        <v>638</v>
      </c>
      <c r="E734" s="1" t="s">
        <v>7</v>
      </c>
    </row>
    <row r="735" spans="1:5">
      <c r="A735" s="1">
        <v>733</v>
      </c>
      <c r="B735" s="2" t="str">
        <f>"王小云"</f>
        <v>王小云</v>
      </c>
      <c r="C735" s="2" t="str">
        <f t="shared" si="48"/>
        <v>女</v>
      </c>
      <c r="D735" s="5" t="s">
        <v>639</v>
      </c>
      <c r="E735" s="1" t="s">
        <v>7</v>
      </c>
    </row>
    <row r="736" spans="1:5">
      <c r="A736" s="1">
        <v>734</v>
      </c>
      <c r="B736" s="2" t="str">
        <f>"曾兰玉"</f>
        <v>曾兰玉</v>
      </c>
      <c r="C736" s="2" t="str">
        <f t="shared" si="48"/>
        <v>女</v>
      </c>
      <c r="D736" s="5" t="s">
        <v>640</v>
      </c>
      <c r="E736" s="1" t="s">
        <v>7</v>
      </c>
    </row>
    <row r="737" spans="1:5">
      <c r="A737" s="1">
        <v>735</v>
      </c>
      <c r="B737" s="2" t="str">
        <f>"唐秋嘉"</f>
        <v>唐秋嘉</v>
      </c>
      <c r="C737" s="2" t="str">
        <f t="shared" si="48"/>
        <v>女</v>
      </c>
      <c r="D737" s="5" t="s">
        <v>641</v>
      </c>
      <c r="E737" s="1" t="s">
        <v>7</v>
      </c>
    </row>
    <row r="738" spans="1:5">
      <c r="A738" s="1">
        <v>736</v>
      </c>
      <c r="B738" s="2" t="str">
        <f>"张霞"</f>
        <v>张霞</v>
      </c>
      <c r="C738" s="2" t="str">
        <f t="shared" si="48"/>
        <v>女</v>
      </c>
      <c r="D738" s="5" t="s">
        <v>642</v>
      </c>
      <c r="E738" s="1" t="s">
        <v>7</v>
      </c>
    </row>
    <row r="739" spans="1:5">
      <c r="A739" s="1">
        <v>737</v>
      </c>
      <c r="B739" s="2" t="str">
        <f>"钟赛妹"</f>
        <v>钟赛妹</v>
      </c>
      <c r="C739" s="2" t="str">
        <f t="shared" si="48"/>
        <v>女</v>
      </c>
      <c r="D739" s="5" t="s">
        <v>643</v>
      </c>
      <c r="E739" s="1" t="s">
        <v>7</v>
      </c>
    </row>
    <row r="740" spans="1:5">
      <c r="A740" s="1">
        <v>738</v>
      </c>
      <c r="B740" s="2" t="str">
        <f>"郭玉婷"</f>
        <v>郭玉婷</v>
      </c>
      <c r="C740" s="2" t="str">
        <f t="shared" si="48"/>
        <v>女</v>
      </c>
      <c r="D740" s="5" t="s">
        <v>644</v>
      </c>
      <c r="E740" s="1" t="s">
        <v>7</v>
      </c>
    </row>
    <row r="741" spans="1:5">
      <c r="A741" s="1">
        <v>739</v>
      </c>
      <c r="B741" s="2" t="str">
        <f>"周圣淇"</f>
        <v>周圣淇</v>
      </c>
      <c r="C741" s="2" t="str">
        <f>"男"</f>
        <v>男</v>
      </c>
      <c r="D741" s="5" t="s">
        <v>645</v>
      </c>
      <c r="E741" s="1" t="s">
        <v>7</v>
      </c>
    </row>
    <row r="742" spans="1:5">
      <c r="A742" s="1">
        <v>740</v>
      </c>
      <c r="B742" s="2" t="str">
        <f>"王秋文"</f>
        <v>王秋文</v>
      </c>
      <c r="C742" s="2" t="str">
        <f t="shared" ref="C742:C749" si="49">"女"</f>
        <v>女</v>
      </c>
      <c r="D742" s="5" t="s">
        <v>646</v>
      </c>
      <c r="E742" s="1" t="s">
        <v>7</v>
      </c>
    </row>
    <row r="743" spans="1:5">
      <c r="A743" s="1">
        <v>741</v>
      </c>
      <c r="B743" s="2" t="str">
        <f>"梁小倩"</f>
        <v>梁小倩</v>
      </c>
      <c r="C743" s="2" t="str">
        <f t="shared" si="49"/>
        <v>女</v>
      </c>
      <c r="D743" s="5" t="s">
        <v>647</v>
      </c>
      <c r="E743" s="1" t="s">
        <v>7</v>
      </c>
    </row>
    <row r="744" spans="1:5">
      <c r="A744" s="1">
        <v>742</v>
      </c>
      <c r="B744" s="2" t="str">
        <f>"陈崇武"</f>
        <v>陈崇武</v>
      </c>
      <c r="C744" s="2" t="str">
        <f>"男"</f>
        <v>男</v>
      </c>
      <c r="D744" s="5" t="s">
        <v>648</v>
      </c>
      <c r="E744" s="1" t="s">
        <v>7</v>
      </c>
    </row>
    <row r="745" spans="1:5">
      <c r="A745" s="1">
        <v>743</v>
      </c>
      <c r="B745" s="2" t="str">
        <f>"吉晓璐"</f>
        <v>吉晓璐</v>
      </c>
      <c r="C745" s="2" t="str">
        <f t="shared" si="49"/>
        <v>女</v>
      </c>
      <c r="D745" s="5" t="s">
        <v>649</v>
      </c>
      <c r="E745" s="1" t="s">
        <v>7</v>
      </c>
    </row>
    <row r="746" spans="1:5">
      <c r="A746" s="1">
        <v>744</v>
      </c>
      <c r="B746" s="2" t="str">
        <f>"梁其香"</f>
        <v>梁其香</v>
      </c>
      <c r="C746" s="2" t="str">
        <f t="shared" si="49"/>
        <v>女</v>
      </c>
      <c r="D746" s="5" t="s">
        <v>650</v>
      </c>
      <c r="E746" s="1" t="s">
        <v>7</v>
      </c>
    </row>
    <row r="747" spans="1:5">
      <c r="A747" s="1">
        <v>745</v>
      </c>
      <c r="B747" s="2" t="str">
        <f>"韦秋珍"</f>
        <v>韦秋珍</v>
      </c>
      <c r="C747" s="2" t="str">
        <f t="shared" si="49"/>
        <v>女</v>
      </c>
      <c r="D747" s="5" t="s">
        <v>651</v>
      </c>
      <c r="E747" s="1" t="s">
        <v>7</v>
      </c>
    </row>
    <row r="748" spans="1:5">
      <c r="A748" s="1">
        <v>746</v>
      </c>
      <c r="B748" s="2" t="str">
        <f>"陈雪霞"</f>
        <v>陈雪霞</v>
      </c>
      <c r="C748" s="2" t="str">
        <f t="shared" si="49"/>
        <v>女</v>
      </c>
      <c r="D748" s="5" t="s">
        <v>652</v>
      </c>
      <c r="E748" s="1" t="s">
        <v>7</v>
      </c>
    </row>
    <row r="749" spans="1:5">
      <c r="A749" s="1">
        <v>747</v>
      </c>
      <c r="B749" s="2" t="str">
        <f>"钟梅"</f>
        <v>钟梅</v>
      </c>
      <c r="C749" s="2" t="str">
        <f t="shared" si="49"/>
        <v>女</v>
      </c>
      <c r="D749" s="5" t="s">
        <v>653</v>
      </c>
      <c r="E749" s="1" t="s">
        <v>7</v>
      </c>
    </row>
    <row r="750" spans="1:5">
      <c r="A750" s="1">
        <v>748</v>
      </c>
      <c r="B750" s="2" t="str">
        <f>"王德良"</f>
        <v>王德良</v>
      </c>
      <c r="C750" s="2" t="str">
        <f>"男"</f>
        <v>男</v>
      </c>
      <c r="D750" s="5" t="s">
        <v>654</v>
      </c>
      <c r="E750" s="1" t="s">
        <v>7</v>
      </c>
    </row>
    <row r="751" spans="1:5">
      <c r="A751" s="1">
        <v>749</v>
      </c>
      <c r="B751" s="2" t="str">
        <f>"黄捷"</f>
        <v>黄捷</v>
      </c>
      <c r="C751" s="2" t="str">
        <f t="shared" ref="C751:C757" si="50">"女"</f>
        <v>女</v>
      </c>
      <c r="D751" s="5" t="s">
        <v>655</v>
      </c>
      <c r="E751" s="1" t="s">
        <v>7</v>
      </c>
    </row>
    <row r="752" spans="1:5">
      <c r="A752" s="1">
        <v>750</v>
      </c>
      <c r="B752" s="2" t="str">
        <f>"章妮"</f>
        <v>章妮</v>
      </c>
      <c r="C752" s="2" t="str">
        <f t="shared" si="50"/>
        <v>女</v>
      </c>
      <c r="D752" s="5" t="s">
        <v>656</v>
      </c>
      <c r="E752" s="1" t="s">
        <v>7</v>
      </c>
    </row>
    <row r="753" spans="1:5">
      <c r="A753" s="1">
        <v>751</v>
      </c>
      <c r="B753" s="2" t="str">
        <f>"吴晓曼"</f>
        <v>吴晓曼</v>
      </c>
      <c r="C753" s="2" t="str">
        <f t="shared" si="50"/>
        <v>女</v>
      </c>
      <c r="D753" s="5" t="s">
        <v>657</v>
      </c>
      <c r="E753" s="1" t="s">
        <v>7</v>
      </c>
    </row>
    <row r="754" spans="1:5">
      <c r="A754" s="1">
        <v>752</v>
      </c>
      <c r="B754" s="2" t="str">
        <f>"林亮玉"</f>
        <v>林亮玉</v>
      </c>
      <c r="C754" s="2" t="str">
        <f t="shared" si="50"/>
        <v>女</v>
      </c>
      <c r="D754" s="5" t="s">
        <v>658</v>
      </c>
      <c r="E754" s="1" t="s">
        <v>7</v>
      </c>
    </row>
    <row r="755" spans="1:5">
      <c r="A755" s="1">
        <v>753</v>
      </c>
      <c r="B755" s="2" t="str">
        <f>"吴清玉"</f>
        <v>吴清玉</v>
      </c>
      <c r="C755" s="2" t="str">
        <f t="shared" si="50"/>
        <v>女</v>
      </c>
      <c r="D755" s="5" t="s">
        <v>92</v>
      </c>
      <c r="E755" s="1" t="s">
        <v>7</v>
      </c>
    </row>
    <row r="756" spans="1:5">
      <c r="A756" s="1">
        <v>754</v>
      </c>
      <c r="B756" s="2" t="str">
        <f>"王金云"</f>
        <v>王金云</v>
      </c>
      <c r="C756" s="2" t="str">
        <f t="shared" si="50"/>
        <v>女</v>
      </c>
      <c r="D756" s="5" t="s">
        <v>659</v>
      </c>
      <c r="E756" s="1" t="s">
        <v>7</v>
      </c>
    </row>
    <row r="757" spans="1:5">
      <c r="A757" s="1">
        <v>755</v>
      </c>
      <c r="B757" s="2" t="str">
        <f>"刘欣"</f>
        <v>刘欣</v>
      </c>
      <c r="C757" s="2" t="str">
        <f t="shared" si="50"/>
        <v>女</v>
      </c>
      <c r="D757" s="5" t="s">
        <v>660</v>
      </c>
      <c r="E757" s="1" t="s">
        <v>7</v>
      </c>
    </row>
    <row r="758" spans="1:5">
      <c r="A758" s="1">
        <v>756</v>
      </c>
      <c r="B758" s="2" t="str">
        <f>"李善群"</f>
        <v>李善群</v>
      </c>
      <c r="C758" s="2" t="str">
        <f>"男"</f>
        <v>男</v>
      </c>
      <c r="D758" s="5" t="s">
        <v>661</v>
      </c>
      <c r="E758" s="1" t="s">
        <v>7</v>
      </c>
    </row>
    <row r="759" spans="1:5">
      <c r="A759" s="1">
        <v>757</v>
      </c>
      <c r="B759" s="2" t="str">
        <f>"吴小岚"</f>
        <v>吴小岚</v>
      </c>
      <c r="C759" s="2" t="str">
        <f t="shared" ref="C759:C761" si="51">"女"</f>
        <v>女</v>
      </c>
      <c r="D759" s="5" t="s">
        <v>662</v>
      </c>
      <c r="E759" s="1" t="s">
        <v>7</v>
      </c>
    </row>
    <row r="760" spans="1:5">
      <c r="A760" s="1">
        <v>758</v>
      </c>
      <c r="B760" s="2" t="str">
        <f>"秦少雅"</f>
        <v>秦少雅</v>
      </c>
      <c r="C760" s="2" t="str">
        <f t="shared" si="51"/>
        <v>女</v>
      </c>
      <c r="D760" s="5" t="s">
        <v>663</v>
      </c>
      <c r="E760" s="1" t="s">
        <v>7</v>
      </c>
    </row>
    <row r="761" spans="1:5">
      <c r="A761" s="1">
        <v>759</v>
      </c>
      <c r="B761" s="2" t="str">
        <f>"王川文"</f>
        <v>王川文</v>
      </c>
      <c r="C761" s="2" t="str">
        <f t="shared" si="51"/>
        <v>女</v>
      </c>
      <c r="D761" s="5" t="s">
        <v>664</v>
      </c>
      <c r="E761" s="1" t="s">
        <v>7</v>
      </c>
    </row>
    <row r="762" spans="1:5">
      <c r="A762" s="1">
        <v>760</v>
      </c>
      <c r="B762" s="2" t="str">
        <f>"杨世干"</f>
        <v>杨世干</v>
      </c>
      <c r="C762" s="2" t="str">
        <f>"男"</f>
        <v>男</v>
      </c>
      <c r="D762" s="5" t="s">
        <v>665</v>
      </c>
      <c r="E762" s="1" t="s">
        <v>7</v>
      </c>
    </row>
    <row r="763" spans="1:5">
      <c r="A763" s="1">
        <v>761</v>
      </c>
      <c r="B763" s="2" t="str">
        <f>"何紫荆"</f>
        <v>何紫荆</v>
      </c>
      <c r="C763" s="2" t="str">
        <f t="shared" ref="C763:C826" si="52">"女"</f>
        <v>女</v>
      </c>
      <c r="D763" s="5" t="s">
        <v>168</v>
      </c>
      <c r="E763" s="1" t="s">
        <v>7</v>
      </c>
    </row>
    <row r="764" spans="1:5">
      <c r="A764" s="1">
        <v>762</v>
      </c>
      <c r="B764" s="2" t="str">
        <f>"梁亚香"</f>
        <v>梁亚香</v>
      </c>
      <c r="C764" s="2" t="str">
        <f t="shared" si="52"/>
        <v>女</v>
      </c>
      <c r="D764" s="5" t="s">
        <v>666</v>
      </c>
      <c r="E764" s="1" t="s">
        <v>7</v>
      </c>
    </row>
    <row r="765" spans="1:5">
      <c r="A765" s="1">
        <v>763</v>
      </c>
      <c r="B765" s="2" t="str">
        <f>"梁佳"</f>
        <v>梁佳</v>
      </c>
      <c r="C765" s="2" t="str">
        <f t="shared" si="52"/>
        <v>女</v>
      </c>
      <c r="D765" s="5" t="s">
        <v>667</v>
      </c>
      <c r="E765" s="1" t="s">
        <v>7</v>
      </c>
    </row>
    <row r="766" spans="1:5">
      <c r="A766" s="1">
        <v>764</v>
      </c>
      <c r="B766" s="2" t="str">
        <f>"符钰"</f>
        <v>符钰</v>
      </c>
      <c r="C766" s="2" t="str">
        <f t="shared" si="52"/>
        <v>女</v>
      </c>
      <c r="D766" s="5" t="s">
        <v>668</v>
      </c>
      <c r="E766" s="1" t="s">
        <v>7</v>
      </c>
    </row>
    <row r="767" spans="1:5">
      <c r="A767" s="1">
        <v>765</v>
      </c>
      <c r="B767" s="2" t="str">
        <f>"陈芳玲"</f>
        <v>陈芳玲</v>
      </c>
      <c r="C767" s="2" t="str">
        <f t="shared" si="52"/>
        <v>女</v>
      </c>
      <c r="D767" s="5" t="s">
        <v>669</v>
      </c>
      <c r="E767" s="1" t="s">
        <v>7</v>
      </c>
    </row>
    <row r="768" spans="1:5">
      <c r="A768" s="1">
        <v>766</v>
      </c>
      <c r="B768" s="2" t="str">
        <f>"吴转凤"</f>
        <v>吴转凤</v>
      </c>
      <c r="C768" s="2" t="str">
        <f t="shared" si="52"/>
        <v>女</v>
      </c>
      <c r="D768" s="5" t="s">
        <v>670</v>
      </c>
      <c r="E768" s="1" t="s">
        <v>7</v>
      </c>
    </row>
    <row r="769" spans="1:5">
      <c r="A769" s="1">
        <v>767</v>
      </c>
      <c r="B769" s="2" t="str">
        <f>"林燕传"</f>
        <v>林燕传</v>
      </c>
      <c r="C769" s="2" t="str">
        <f t="shared" si="52"/>
        <v>女</v>
      </c>
      <c r="D769" s="5" t="s">
        <v>671</v>
      </c>
      <c r="E769" s="1" t="s">
        <v>7</v>
      </c>
    </row>
    <row r="770" spans="1:5">
      <c r="A770" s="1">
        <v>768</v>
      </c>
      <c r="B770" s="2" t="str">
        <f>"张荣丽"</f>
        <v>张荣丽</v>
      </c>
      <c r="C770" s="2" t="str">
        <f t="shared" si="52"/>
        <v>女</v>
      </c>
      <c r="D770" s="5" t="s">
        <v>672</v>
      </c>
      <c r="E770" s="1" t="s">
        <v>7</v>
      </c>
    </row>
    <row r="771" spans="1:5">
      <c r="A771" s="1">
        <v>769</v>
      </c>
      <c r="B771" s="2" t="str">
        <f>"谢元香"</f>
        <v>谢元香</v>
      </c>
      <c r="C771" s="2" t="str">
        <f t="shared" si="52"/>
        <v>女</v>
      </c>
      <c r="D771" s="5" t="s">
        <v>120</v>
      </c>
      <c r="E771" s="1" t="s">
        <v>7</v>
      </c>
    </row>
    <row r="772" spans="1:5">
      <c r="A772" s="1">
        <v>770</v>
      </c>
      <c r="B772" s="2" t="str">
        <f>"陈婉"</f>
        <v>陈婉</v>
      </c>
      <c r="C772" s="2" t="str">
        <f t="shared" si="52"/>
        <v>女</v>
      </c>
      <c r="D772" s="5" t="s">
        <v>673</v>
      </c>
      <c r="E772" s="1" t="s">
        <v>7</v>
      </c>
    </row>
    <row r="773" spans="1:5">
      <c r="A773" s="1">
        <v>771</v>
      </c>
      <c r="B773" s="2" t="str">
        <f>"吴华吉"</f>
        <v>吴华吉</v>
      </c>
      <c r="C773" s="2" t="str">
        <f t="shared" si="52"/>
        <v>女</v>
      </c>
      <c r="D773" s="5" t="s">
        <v>674</v>
      </c>
      <c r="E773" s="1" t="s">
        <v>7</v>
      </c>
    </row>
    <row r="774" spans="1:5">
      <c r="A774" s="1">
        <v>772</v>
      </c>
      <c r="B774" s="2" t="str">
        <f>"杨松美"</f>
        <v>杨松美</v>
      </c>
      <c r="C774" s="2" t="str">
        <f t="shared" si="52"/>
        <v>女</v>
      </c>
      <c r="D774" s="5" t="s">
        <v>675</v>
      </c>
      <c r="E774" s="1" t="s">
        <v>7</v>
      </c>
    </row>
    <row r="775" spans="1:5">
      <c r="A775" s="1">
        <v>773</v>
      </c>
      <c r="B775" s="2" t="str">
        <f>"郑奇妮"</f>
        <v>郑奇妮</v>
      </c>
      <c r="C775" s="2" t="str">
        <f t="shared" si="52"/>
        <v>女</v>
      </c>
      <c r="D775" s="5" t="s">
        <v>676</v>
      </c>
      <c r="E775" s="1" t="s">
        <v>7</v>
      </c>
    </row>
    <row r="776" spans="1:5">
      <c r="A776" s="1">
        <v>774</v>
      </c>
      <c r="B776" s="2" t="str">
        <f>"李科萍"</f>
        <v>李科萍</v>
      </c>
      <c r="C776" s="2" t="str">
        <f t="shared" si="52"/>
        <v>女</v>
      </c>
      <c r="D776" s="5" t="s">
        <v>677</v>
      </c>
      <c r="E776" s="1" t="s">
        <v>7</v>
      </c>
    </row>
    <row r="777" spans="1:5">
      <c r="A777" s="1">
        <v>775</v>
      </c>
      <c r="B777" s="2" t="str">
        <f>"曾显梅"</f>
        <v>曾显梅</v>
      </c>
      <c r="C777" s="2" t="str">
        <f t="shared" si="52"/>
        <v>女</v>
      </c>
      <c r="D777" s="5" t="s">
        <v>522</v>
      </c>
      <c r="E777" s="1" t="s">
        <v>7</v>
      </c>
    </row>
    <row r="778" spans="1:5">
      <c r="A778" s="1">
        <v>776</v>
      </c>
      <c r="B778" s="2" t="str">
        <f>"侯月馨"</f>
        <v>侯月馨</v>
      </c>
      <c r="C778" s="2" t="str">
        <f t="shared" si="52"/>
        <v>女</v>
      </c>
      <c r="D778" s="5" t="s">
        <v>678</v>
      </c>
      <c r="E778" s="1" t="s">
        <v>7</v>
      </c>
    </row>
    <row r="779" spans="1:5">
      <c r="A779" s="1">
        <v>777</v>
      </c>
      <c r="B779" s="2" t="str">
        <f>"陈小琴"</f>
        <v>陈小琴</v>
      </c>
      <c r="C779" s="2" t="str">
        <f t="shared" si="52"/>
        <v>女</v>
      </c>
      <c r="D779" s="5" t="s">
        <v>679</v>
      </c>
      <c r="E779" s="1" t="s">
        <v>7</v>
      </c>
    </row>
    <row r="780" spans="1:5">
      <c r="A780" s="1">
        <v>778</v>
      </c>
      <c r="B780" s="2" t="str">
        <f>"吴华珏"</f>
        <v>吴华珏</v>
      </c>
      <c r="C780" s="2" t="str">
        <f t="shared" si="52"/>
        <v>女</v>
      </c>
      <c r="D780" s="5" t="s">
        <v>680</v>
      </c>
      <c r="E780" s="1" t="s">
        <v>7</v>
      </c>
    </row>
    <row r="781" spans="1:5">
      <c r="A781" s="1">
        <v>779</v>
      </c>
      <c r="B781" s="2" t="str">
        <f>"符春妮"</f>
        <v>符春妮</v>
      </c>
      <c r="C781" s="2" t="str">
        <f t="shared" si="52"/>
        <v>女</v>
      </c>
      <c r="D781" s="5" t="s">
        <v>681</v>
      </c>
      <c r="E781" s="1" t="s">
        <v>7</v>
      </c>
    </row>
    <row r="782" spans="1:5">
      <c r="A782" s="1">
        <v>780</v>
      </c>
      <c r="B782" s="2" t="str">
        <f>"吴芳芳"</f>
        <v>吴芳芳</v>
      </c>
      <c r="C782" s="2" t="str">
        <f t="shared" si="52"/>
        <v>女</v>
      </c>
      <c r="D782" s="5" t="s">
        <v>682</v>
      </c>
      <c r="E782" s="1" t="s">
        <v>7</v>
      </c>
    </row>
    <row r="783" spans="1:5">
      <c r="A783" s="1">
        <v>781</v>
      </c>
      <c r="B783" s="2" t="str">
        <f>"符荣慧"</f>
        <v>符荣慧</v>
      </c>
      <c r="C783" s="2" t="str">
        <f t="shared" si="52"/>
        <v>女</v>
      </c>
      <c r="D783" s="5" t="s">
        <v>683</v>
      </c>
      <c r="E783" s="1" t="s">
        <v>7</v>
      </c>
    </row>
    <row r="784" spans="1:5">
      <c r="A784" s="1">
        <v>782</v>
      </c>
      <c r="B784" s="2" t="str">
        <f>"吴晓静"</f>
        <v>吴晓静</v>
      </c>
      <c r="C784" s="2" t="str">
        <f t="shared" si="52"/>
        <v>女</v>
      </c>
      <c r="D784" s="5" t="s">
        <v>243</v>
      </c>
      <c r="E784" s="1" t="s">
        <v>7</v>
      </c>
    </row>
    <row r="785" spans="1:5">
      <c r="A785" s="1">
        <v>783</v>
      </c>
      <c r="B785" s="2" t="str">
        <f>"林海榆"</f>
        <v>林海榆</v>
      </c>
      <c r="C785" s="2" t="str">
        <f t="shared" si="52"/>
        <v>女</v>
      </c>
      <c r="D785" s="5" t="s">
        <v>357</v>
      </c>
      <c r="E785" s="1" t="s">
        <v>7</v>
      </c>
    </row>
    <row r="786" spans="1:5">
      <c r="A786" s="1">
        <v>784</v>
      </c>
      <c r="B786" s="2" t="str">
        <f>"莫艾翠"</f>
        <v>莫艾翠</v>
      </c>
      <c r="C786" s="2" t="str">
        <f t="shared" si="52"/>
        <v>女</v>
      </c>
      <c r="D786" s="5" t="s">
        <v>372</v>
      </c>
      <c r="E786" s="1" t="s">
        <v>7</v>
      </c>
    </row>
    <row r="787" spans="1:5">
      <c r="A787" s="1">
        <v>785</v>
      </c>
      <c r="B787" s="2" t="str">
        <f>"林忆"</f>
        <v>林忆</v>
      </c>
      <c r="C787" s="2" t="str">
        <f t="shared" si="52"/>
        <v>女</v>
      </c>
      <c r="D787" s="5" t="s">
        <v>684</v>
      </c>
      <c r="E787" s="1" t="s">
        <v>7</v>
      </c>
    </row>
    <row r="788" spans="1:5">
      <c r="A788" s="1">
        <v>786</v>
      </c>
      <c r="B788" s="2" t="str">
        <f>"武珊珊"</f>
        <v>武珊珊</v>
      </c>
      <c r="C788" s="2" t="str">
        <f t="shared" si="52"/>
        <v>女</v>
      </c>
      <c r="D788" s="5" t="s">
        <v>685</v>
      </c>
      <c r="E788" s="1" t="s">
        <v>7</v>
      </c>
    </row>
    <row r="789" spans="1:5">
      <c r="A789" s="1">
        <v>787</v>
      </c>
      <c r="B789" s="2" t="str">
        <f>"王丹"</f>
        <v>王丹</v>
      </c>
      <c r="C789" s="2" t="str">
        <f t="shared" si="52"/>
        <v>女</v>
      </c>
      <c r="D789" s="5" t="s">
        <v>686</v>
      </c>
      <c r="E789" s="1" t="s">
        <v>7</v>
      </c>
    </row>
    <row r="790" spans="1:5">
      <c r="A790" s="1">
        <v>788</v>
      </c>
      <c r="B790" s="2" t="str">
        <f>"陈金霖"</f>
        <v>陈金霖</v>
      </c>
      <c r="C790" s="2" t="str">
        <f t="shared" si="52"/>
        <v>女</v>
      </c>
      <c r="D790" s="5" t="s">
        <v>687</v>
      </c>
      <c r="E790" s="1" t="s">
        <v>7</v>
      </c>
    </row>
    <row r="791" spans="1:5">
      <c r="A791" s="1">
        <v>789</v>
      </c>
      <c r="B791" s="2" t="str">
        <f>"林萌雪"</f>
        <v>林萌雪</v>
      </c>
      <c r="C791" s="2" t="str">
        <f t="shared" si="52"/>
        <v>女</v>
      </c>
      <c r="D791" s="5" t="s">
        <v>688</v>
      </c>
      <c r="E791" s="1" t="s">
        <v>7</v>
      </c>
    </row>
    <row r="792" spans="1:5">
      <c r="A792" s="1">
        <v>790</v>
      </c>
      <c r="B792" s="2" t="str">
        <f>"谢小玉"</f>
        <v>谢小玉</v>
      </c>
      <c r="C792" s="2" t="str">
        <f t="shared" si="52"/>
        <v>女</v>
      </c>
      <c r="D792" s="5" t="s">
        <v>689</v>
      </c>
      <c r="E792" s="1" t="s">
        <v>7</v>
      </c>
    </row>
    <row r="793" spans="1:5">
      <c r="A793" s="1">
        <v>791</v>
      </c>
      <c r="B793" s="2" t="str">
        <f>"陈惠"</f>
        <v>陈惠</v>
      </c>
      <c r="C793" s="2" t="str">
        <f t="shared" si="52"/>
        <v>女</v>
      </c>
      <c r="D793" s="5" t="s">
        <v>690</v>
      </c>
      <c r="E793" s="1" t="s">
        <v>7</v>
      </c>
    </row>
    <row r="794" spans="1:5">
      <c r="A794" s="1">
        <v>792</v>
      </c>
      <c r="B794" s="2" t="str">
        <f>"陈秀桂"</f>
        <v>陈秀桂</v>
      </c>
      <c r="C794" s="2" t="str">
        <f t="shared" si="52"/>
        <v>女</v>
      </c>
      <c r="D794" s="5" t="s">
        <v>691</v>
      </c>
      <c r="E794" s="1" t="s">
        <v>7</v>
      </c>
    </row>
    <row r="795" spans="1:5">
      <c r="A795" s="1">
        <v>793</v>
      </c>
      <c r="B795" s="2" t="str">
        <f>"吴兰芳"</f>
        <v>吴兰芳</v>
      </c>
      <c r="C795" s="2" t="str">
        <f t="shared" si="52"/>
        <v>女</v>
      </c>
      <c r="D795" s="5" t="s">
        <v>692</v>
      </c>
      <c r="E795" s="1" t="s">
        <v>7</v>
      </c>
    </row>
    <row r="796" spans="1:5">
      <c r="A796" s="1">
        <v>794</v>
      </c>
      <c r="B796" s="2" t="str">
        <f>"李建霞"</f>
        <v>李建霞</v>
      </c>
      <c r="C796" s="2" t="str">
        <f t="shared" si="52"/>
        <v>女</v>
      </c>
      <c r="D796" s="5" t="s">
        <v>693</v>
      </c>
      <c r="E796" s="1" t="s">
        <v>7</v>
      </c>
    </row>
    <row r="797" spans="1:5">
      <c r="A797" s="1">
        <v>795</v>
      </c>
      <c r="B797" s="2" t="str">
        <f>"胡兰俏"</f>
        <v>胡兰俏</v>
      </c>
      <c r="C797" s="2" t="str">
        <f t="shared" si="52"/>
        <v>女</v>
      </c>
      <c r="D797" s="5" t="s">
        <v>694</v>
      </c>
      <c r="E797" s="1" t="s">
        <v>7</v>
      </c>
    </row>
    <row r="798" spans="1:5">
      <c r="A798" s="1">
        <v>796</v>
      </c>
      <c r="B798" s="2" t="str">
        <f>"赵红"</f>
        <v>赵红</v>
      </c>
      <c r="C798" s="2" t="str">
        <f t="shared" si="52"/>
        <v>女</v>
      </c>
      <c r="D798" s="5" t="s">
        <v>695</v>
      </c>
      <c r="E798" s="1" t="s">
        <v>7</v>
      </c>
    </row>
    <row r="799" spans="1:5">
      <c r="A799" s="1">
        <v>797</v>
      </c>
      <c r="B799" s="2" t="str">
        <f>"王亚咪"</f>
        <v>王亚咪</v>
      </c>
      <c r="C799" s="2" t="str">
        <f t="shared" si="52"/>
        <v>女</v>
      </c>
      <c r="D799" s="5" t="s">
        <v>696</v>
      </c>
      <c r="E799" s="1" t="s">
        <v>7</v>
      </c>
    </row>
    <row r="800" spans="1:5">
      <c r="A800" s="1">
        <v>798</v>
      </c>
      <c r="B800" s="2" t="str">
        <f>"黄娜"</f>
        <v>黄娜</v>
      </c>
      <c r="C800" s="2" t="str">
        <f t="shared" si="52"/>
        <v>女</v>
      </c>
      <c r="D800" s="5" t="s">
        <v>697</v>
      </c>
      <c r="E800" s="1" t="s">
        <v>7</v>
      </c>
    </row>
    <row r="801" spans="1:5">
      <c r="A801" s="1">
        <v>799</v>
      </c>
      <c r="B801" s="2" t="str">
        <f>"莫小雪"</f>
        <v>莫小雪</v>
      </c>
      <c r="C801" s="2" t="str">
        <f t="shared" si="52"/>
        <v>女</v>
      </c>
      <c r="D801" s="5" t="s">
        <v>181</v>
      </c>
      <c r="E801" s="1" t="s">
        <v>7</v>
      </c>
    </row>
    <row r="802" spans="1:5">
      <c r="A802" s="1">
        <v>800</v>
      </c>
      <c r="B802" s="2" t="str">
        <f>"陈永霞"</f>
        <v>陈永霞</v>
      </c>
      <c r="C802" s="2" t="str">
        <f t="shared" si="52"/>
        <v>女</v>
      </c>
      <c r="D802" s="5" t="s">
        <v>698</v>
      </c>
      <c r="E802" s="1" t="s">
        <v>7</v>
      </c>
    </row>
    <row r="803" spans="1:5">
      <c r="A803" s="1">
        <v>801</v>
      </c>
      <c r="B803" s="2" t="str">
        <f>"陈英"</f>
        <v>陈英</v>
      </c>
      <c r="C803" s="2" t="str">
        <f t="shared" si="52"/>
        <v>女</v>
      </c>
      <c r="D803" s="5" t="s">
        <v>699</v>
      </c>
      <c r="E803" s="1" t="s">
        <v>7</v>
      </c>
    </row>
    <row r="804" spans="1:5">
      <c r="A804" s="1">
        <v>802</v>
      </c>
      <c r="B804" s="2" t="str">
        <f>"林健迎"</f>
        <v>林健迎</v>
      </c>
      <c r="C804" s="2" t="str">
        <f t="shared" si="52"/>
        <v>女</v>
      </c>
      <c r="D804" s="5" t="s">
        <v>700</v>
      </c>
      <c r="E804" s="1" t="s">
        <v>7</v>
      </c>
    </row>
    <row r="805" spans="1:5">
      <c r="A805" s="1">
        <v>803</v>
      </c>
      <c r="B805" s="2" t="str">
        <f>"王晓敏"</f>
        <v>王晓敏</v>
      </c>
      <c r="C805" s="2" t="str">
        <f t="shared" si="52"/>
        <v>女</v>
      </c>
      <c r="D805" s="5" t="s">
        <v>701</v>
      </c>
      <c r="E805" s="1" t="s">
        <v>7</v>
      </c>
    </row>
    <row r="806" spans="1:5">
      <c r="A806" s="1">
        <v>804</v>
      </c>
      <c r="B806" s="2" t="str">
        <f>"肖海晶"</f>
        <v>肖海晶</v>
      </c>
      <c r="C806" s="2" t="str">
        <f t="shared" si="52"/>
        <v>女</v>
      </c>
      <c r="D806" s="5" t="s">
        <v>702</v>
      </c>
      <c r="E806" s="1" t="s">
        <v>7</v>
      </c>
    </row>
    <row r="807" spans="1:5">
      <c r="A807" s="1">
        <v>805</v>
      </c>
      <c r="B807" s="2" t="str">
        <f>"王振灵"</f>
        <v>王振灵</v>
      </c>
      <c r="C807" s="2" t="str">
        <f t="shared" si="52"/>
        <v>女</v>
      </c>
      <c r="D807" s="5" t="s">
        <v>703</v>
      </c>
      <c r="E807" s="1" t="s">
        <v>7</v>
      </c>
    </row>
    <row r="808" spans="1:5">
      <c r="A808" s="1">
        <v>806</v>
      </c>
      <c r="B808" s="2" t="str">
        <f>"李志秀"</f>
        <v>李志秀</v>
      </c>
      <c r="C808" s="2" t="str">
        <f t="shared" si="52"/>
        <v>女</v>
      </c>
      <c r="D808" s="5" t="s">
        <v>704</v>
      </c>
      <c r="E808" s="1" t="s">
        <v>7</v>
      </c>
    </row>
    <row r="809" spans="1:5">
      <c r="A809" s="1">
        <v>807</v>
      </c>
      <c r="B809" s="2" t="str">
        <f>"黎芳花"</f>
        <v>黎芳花</v>
      </c>
      <c r="C809" s="2" t="str">
        <f t="shared" si="52"/>
        <v>女</v>
      </c>
      <c r="D809" s="5" t="s">
        <v>705</v>
      </c>
      <c r="E809" s="1" t="s">
        <v>7</v>
      </c>
    </row>
    <row r="810" spans="1:5">
      <c r="A810" s="1">
        <v>808</v>
      </c>
      <c r="B810" s="2" t="str">
        <f>"陈换"</f>
        <v>陈换</v>
      </c>
      <c r="C810" s="2" t="str">
        <f t="shared" si="52"/>
        <v>女</v>
      </c>
      <c r="D810" s="5" t="s">
        <v>223</v>
      </c>
      <c r="E810" s="1" t="s">
        <v>7</v>
      </c>
    </row>
    <row r="811" spans="1:5">
      <c r="A811" s="1">
        <v>809</v>
      </c>
      <c r="B811" s="2" t="str">
        <f>"陈荣兰"</f>
        <v>陈荣兰</v>
      </c>
      <c r="C811" s="2" t="str">
        <f t="shared" si="52"/>
        <v>女</v>
      </c>
      <c r="D811" s="5" t="s">
        <v>706</v>
      </c>
      <c r="E811" s="1" t="s">
        <v>7</v>
      </c>
    </row>
    <row r="812" spans="1:5">
      <c r="A812" s="1">
        <v>810</v>
      </c>
      <c r="B812" s="2" t="str">
        <f>"钟昌芽"</f>
        <v>钟昌芽</v>
      </c>
      <c r="C812" s="2" t="str">
        <f t="shared" si="52"/>
        <v>女</v>
      </c>
      <c r="D812" s="5" t="s">
        <v>707</v>
      </c>
      <c r="E812" s="1" t="s">
        <v>7</v>
      </c>
    </row>
    <row r="813" spans="1:5">
      <c r="A813" s="1">
        <v>811</v>
      </c>
      <c r="B813" s="2" t="str">
        <f>"陈海霞"</f>
        <v>陈海霞</v>
      </c>
      <c r="C813" s="2" t="str">
        <f t="shared" si="52"/>
        <v>女</v>
      </c>
      <c r="D813" s="5" t="s">
        <v>147</v>
      </c>
      <c r="E813" s="1" t="s">
        <v>7</v>
      </c>
    </row>
    <row r="814" spans="1:5">
      <c r="A814" s="1">
        <v>812</v>
      </c>
      <c r="B814" s="2" t="str">
        <f>"周明静"</f>
        <v>周明静</v>
      </c>
      <c r="C814" s="2" t="str">
        <f t="shared" si="52"/>
        <v>女</v>
      </c>
      <c r="D814" s="5" t="s">
        <v>141</v>
      </c>
      <c r="E814" s="1" t="s">
        <v>7</v>
      </c>
    </row>
    <row r="815" spans="1:5">
      <c r="A815" s="1">
        <v>813</v>
      </c>
      <c r="B815" s="2" t="str">
        <f>"钟真姝"</f>
        <v>钟真姝</v>
      </c>
      <c r="C815" s="2" t="str">
        <f t="shared" si="52"/>
        <v>女</v>
      </c>
      <c r="D815" s="5" t="s">
        <v>708</v>
      </c>
      <c r="E815" s="1" t="s">
        <v>7</v>
      </c>
    </row>
    <row r="816" spans="1:5">
      <c r="A816" s="1">
        <v>814</v>
      </c>
      <c r="B816" s="2" t="str">
        <f>"李章美"</f>
        <v>李章美</v>
      </c>
      <c r="C816" s="2" t="str">
        <f t="shared" si="52"/>
        <v>女</v>
      </c>
      <c r="D816" s="5" t="s">
        <v>709</v>
      </c>
      <c r="E816" s="1" t="s">
        <v>7</v>
      </c>
    </row>
    <row r="817" spans="1:5">
      <c r="A817" s="1">
        <v>815</v>
      </c>
      <c r="B817" s="2" t="str">
        <f>"林苗"</f>
        <v>林苗</v>
      </c>
      <c r="C817" s="2" t="str">
        <f t="shared" si="52"/>
        <v>女</v>
      </c>
      <c r="D817" s="5" t="s">
        <v>710</v>
      </c>
      <c r="E817" s="1" t="s">
        <v>7</v>
      </c>
    </row>
    <row r="818" spans="1:5">
      <c r="A818" s="1">
        <v>816</v>
      </c>
      <c r="B818" s="2" t="str">
        <f>"洪淑贞"</f>
        <v>洪淑贞</v>
      </c>
      <c r="C818" s="2" t="str">
        <f t="shared" si="52"/>
        <v>女</v>
      </c>
      <c r="D818" s="5" t="s">
        <v>711</v>
      </c>
      <c r="E818" s="1" t="s">
        <v>7</v>
      </c>
    </row>
    <row r="819" spans="1:5">
      <c r="A819" s="1">
        <v>817</v>
      </c>
      <c r="B819" s="2" t="str">
        <f>"林芳媚"</f>
        <v>林芳媚</v>
      </c>
      <c r="C819" s="2" t="str">
        <f t="shared" si="52"/>
        <v>女</v>
      </c>
      <c r="D819" s="5" t="s">
        <v>712</v>
      </c>
      <c r="E819" s="1" t="s">
        <v>7</v>
      </c>
    </row>
    <row r="820" spans="1:5">
      <c r="A820" s="1">
        <v>818</v>
      </c>
      <c r="B820" s="2" t="str">
        <f>"陈亚追"</f>
        <v>陈亚追</v>
      </c>
      <c r="C820" s="2" t="str">
        <f t="shared" si="52"/>
        <v>女</v>
      </c>
      <c r="D820" s="5" t="s">
        <v>713</v>
      </c>
      <c r="E820" s="1" t="s">
        <v>7</v>
      </c>
    </row>
    <row r="821" spans="1:5">
      <c r="A821" s="1">
        <v>819</v>
      </c>
      <c r="B821" s="2" t="str">
        <f>"周思"</f>
        <v>周思</v>
      </c>
      <c r="C821" s="2" t="str">
        <f t="shared" si="52"/>
        <v>女</v>
      </c>
      <c r="D821" s="5" t="s">
        <v>714</v>
      </c>
      <c r="E821" s="1" t="s">
        <v>7</v>
      </c>
    </row>
    <row r="822" spans="1:5">
      <c r="A822" s="1">
        <v>820</v>
      </c>
      <c r="B822" s="2" t="str">
        <f>"杨耀娜"</f>
        <v>杨耀娜</v>
      </c>
      <c r="C822" s="2" t="str">
        <f t="shared" si="52"/>
        <v>女</v>
      </c>
      <c r="D822" s="5" t="s">
        <v>715</v>
      </c>
      <c r="E822" s="1" t="s">
        <v>7</v>
      </c>
    </row>
    <row r="823" spans="1:5">
      <c r="A823" s="1">
        <v>821</v>
      </c>
      <c r="B823" s="2" t="str">
        <f>"岑彩雯"</f>
        <v>岑彩雯</v>
      </c>
      <c r="C823" s="2" t="str">
        <f t="shared" si="52"/>
        <v>女</v>
      </c>
      <c r="D823" s="5" t="s">
        <v>547</v>
      </c>
      <c r="E823" s="1" t="s">
        <v>7</v>
      </c>
    </row>
    <row r="824" spans="1:5">
      <c r="A824" s="1">
        <v>822</v>
      </c>
      <c r="B824" s="2" t="str">
        <f>"唐皎景"</f>
        <v>唐皎景</v>
      </c>
      <c r="C824" s="2" t="str">
        <f t="shared" si="52"/>
        <v>女</v>
      </c>
      <c r="D824" s="5" t="s">
        <v>716</v>
      </c>
      <c r="E824" s="1" t="s">
        <v>7</v>
      </c>
    </row>
    <row r="825" spans="1:5">
      <c r="A825" s="1">
        <v>823</v>
      </c>
      <c r="B825" s="2" t="str">
        <f>"吴风葵"</f>
        <v>吴风葵</v>
      </c>
      <c r="C825" s="2" t="str">
        <f t="shared" si="52"/>
        <v>女</v>
      </c>
      <c r="D825" s="5" t="s">
        <v>717</v>
      </c>
      <c r="E825" s="1" t="s">
        <v>7</v>
      </c>
    </row>
    <row r="826" spans="1:5">
      <c r="A826" s="1">
        <v>824</v>
      </c>
      <c r="B826" s="2" t="str">
        <f>"王杨丽"</f>
        <v>王杨丽</v>
      </c>
      <c r="C826" s="2" t="str">
        <f t="shared" si="52"/>
        <v>女</v>
      </c>
      <c r="D826" s="5" t="s">
        <v>718</v>
      </c>
      <c r="E826" s="1" t="s">
        <v>7</v>
      </c>
    </row>
    <row r="827" spans="1:5">
      <c r="A827" s="1">
        <v>825</v>
      </c>
      <c r="B827" s="2" t="str">
        <f>"邓月倩"</f>
        <v>邓月倩</v>
      </c>
      <c r="C827" s="2" t="str">
        <f t="shared" ref="C827:C829" si="53">"女"</f>
        <v>女</v>
      </c>
      <c r="D827" s="5" t="s">
        <v>719</v>
      </c>
      <c r="E827" s="1" t="s">
        <v>7</v>
      </c>
    </row>
    <row r="828" spans="1:5">
      <c r="A828" s="1">
        <v>826</v>
      </c>
      <c r="B828" s="2" t="str">
        <f>"陈东"</f>
        <v>陈东</v>
      </c>
      <c r="C828" s="2" t="str">
        <f t="shared" si="53"/>
        <v>女</v>
      </c>
      <c r="D828" s="5" t="s">
        <v>720</v>
      </c>
      <c r="E828" s="1" t="s">
        <v>7</v>
      </c>
    </row>
    <row r="829" spans="1:5">
      <c r="A829" s="1">
        <v>827</v>
      </c>
      <c r="B829" s="2" t="str">
        <f>"何荷花"</f>
        <v>何荷花</v>
      </c>
      <c r="C829" s="2" t="str">
        <f t="shared" si="53"/>
        <v>女</v>
      </c>
      <c r="D829" s="5" t="s">
        <v>721</v>
      </c>
      <c r="E829" s="1" t="s">
        <v>7</v>
      </c>
    </row>
    <row r="830" spans="1:5">
      <c r="A830" s="1">
        <v>828</v>
      </c>
      <c r="B830" s="2" t="str">
        <f>"莫皓钫"</f>
        <v>莫皓钫</v>
      </c>
      <c r="C830" s="2" t="str">
        <f>"男"</f>
        <v>男</v>
      </c>
      <c r="D830" s="5" t="s">
        <v>722</v>
      </c>
      <c r="E830" s="1" t="s">
        <v>7</v>
      </c>
    </row>
    <row r="831" spans="1:5">
      <c r="A831" s="1">
        <v>829</v>
      </c>
      <c r="B831" s="2" t="str">
        <f>"潘家逵"</f>
        <v>潘家逵</v>
      </c>
      <c r="C831" s="2" t="str">
        <f t="shared" ref="C831:C841" si="54">"女"</f>
        <v>女</v>
      </c>
      <c r="D831" s="5" t="s">
        <v>723</v>
      </c>
      <c r="E831" s="1" t="s">
        <v>7</v>
      </c>
    </row>
    <row r="832" spans="1:5">
      <c r="A832" s="1">
        <v>830</v>
      </c>
      <c r="B832" s="2" t="str">
        <f>"李立莉"</f>
        <v>李立莉</v>
      </c>
      <c r="C832" s="2" t="str">
        <f t="shared" si="54"/>
        <v>女</v>
      </c>
      <c r="D832" s="5" t="s">
        <v>724</v>
      </c>
      <c r="E832" s="1" t="s">
        <v>7</v>
      </c>
    </row>
    <row r="833" spans="1:5">
      <c r="A833" s="1">
        <v>831</v>
      </c>
      <c r="B833" s="2" t="str">
        <f>"黄秋莉"</f>
        <v>黄秋莉</v>
      </c>
      <c r="C833" s="2" t="str">
        <f t="shared" si="54"/>
        <v>女</v>
      </c>
      <c r="D833" s="5" t="s">
        <v>725</v>
      </c>
      <c r="E833" s="1" t="s">
        <v>7</v>
      </c>
    </row>
    <row r="834" spans="1:5">
      <c r="A834" s="1">
        <v>832</v>
      </c>
      <c r="B834" s="2" t="str">
        <f>"王静"</f>
        <v>王静</v>
      </c>
      <c r="C834" s="2" t="str">
        <f t="shared" si="54"/>
        <v>女</v>
      </c>
      <c r="D834" s="5" t="s">
        <v>726</v>
      </c>
      <c r="E834" s="1" t="s">
        <v>7</v>
      </c>
    </row>
    <row r="835" spans="1:5">
      <c r="A835" s="1">
        <v>833</v>
      </c>
      <c r="B835" s="2" t="str">
        <f>"高树琪"</f>
        <v>高树琪</v>
      </c>
      <c r="C835" s="2" t="str">
        <f t="shared" si="54"/>
        <v>女</v>
      </c>
      <c r="D835" s="5" t="s">
        <v>727</v>
      </c>
      <c r="E835" s="1" t="s">
        <v>7</v>
      </c>
    </row>
    <row r="836" spans="1:5">
      <c r="A836" s="1">
        <v>834</v>
      </c>
      <c r="B836" s="2" t="str">
        <f>"王海妹"</f>
        <v>王海妹</v>
      </c>
      <c r="C836" s="2" t="str">
        <f t="shared" si="54"/>
        <v>女</v>
      </c>
      <c r="D836" s="5" t="s">
        <v>728</v>
      </c>
      <c r="E836" s="1" t="s">
        <v>7</v>
      </c>
    </row>
    <row r="837" spans="1:5">
      <c r="A837" s="1">
        <v>835</v>
      </c>
      <c r="B837" s="2" t="str">
        <f>"黄文蓉"</f>
        <v>黄文蓉</v>
      </c>
      <c r="C837" s="2" t="str">
        <f t="shared" si="54"/>
        <v>女</v>
      </c>
      <c r="D837" s="5" t="s">
        <v>729</v>
      </c>
      <c r="E837" s="1" t="s">
        <v>7</v>
      </c>
    </row>
    <row r="838" spans="1:5">
      <c r="A838" s="1">
        <v>836</v>
      </c>
      <c r="B838" s="2" t="str">
        <f>"刘疑"</f>
        <v>刘疑</v>
      </c>
      <c r="C838" s="2" t="str">
        <f t="shared" si="54"/>
        <v>女</v>
      </c>
      <c r="D838" s="5" t="s">
        <v>730</v>
      </c>
      <c r="E838" s="1" t="s">
        <v>7</v>
      </c>
    </row>
    <row r="839" spans="1:5">
      <c r="A839" s="1">
        <v>837</v>
      </c>
      <c r="B839" s="2" t="str">
        <f>"符庆英"</f>
        <v>符庆英</v>
      </c>
      <c r="C839" s="2" t="str">
        <f t="shared" si="54"/>
        <v>女</v>
      </c>
      <c r="D839" s="5" t="s">
        <v>731</v>
      </c>
      <c r="E839" s="1" t="s">
        <v>7</v>
      </c>
    </row>
    <row r="840" spans="1:5">
      <c r="A840" s="1">
        <v>838</v>
      </c>
      <c r="B840" s="2" t="str">
        <f>"王永芳"</f>
        <v>王永芳</v>
      </c>
      <c r="C840" s="2" t="str">
        <f t="shared" si="54"/>
        <v>女</v>
      </c>
      <c r="D840" s="5" t="s">
        <v>732</v>
      </c>
      <c r="E840" s="1" t="s">
        <v>7</v>
      </c>
    </row>
    <row r="841" spans="1:5">
      <c r="A841" s="1">
        <v>839</v>
      </c>
      <c r="B841" s="2" t="str">
        <f>"林国美"</f>
        <v>林国美</v>
      </c>
      <c r="C841" s="2" t="str">
        <f t="shared" si="54"/>
        <v>女</v>
      </c>
      <c r="D841" s="5" t="s">
        <v>733</v>
      </c>
      <c r="E841" s="1" t="s">
        <v>7</v>
      </c>
    </row>
    <row r="842" spans="1:5">
      <c r="A842" s="1">
        <v>840</v>
      </c>
      <c r="B842" s="2" t="str">
        <f>"廖宝栋"</f>
        <v>廖宝栋</v>
      </c>
      <c r="C842" s="2" t="str">
        <f t="shared" ref="C842:C844" si="55">"男"</f>
        <v>男</v>
      </c>
      <c r="D842" s="5" t="s">
        <v>80</v>
      </c>
      <c r="E842" s="1" t="s">
        <v>7</v>
      </c>
    </row>
    <row r="843" spans="1:5">
      <c r="A843" s="1">
        <v>841</v>
      </c>
      <c r="B843" s="2" t="str">
        <f>"潘林锐"</f>
        <v>潘林锐</v>
      </c>
      <c r="C843" s="2" t="str">
        <f t="shared" si="55"/>
        <v>男</v>
      </c>
      <c r="D843" s="5" t="s">
        <v>734</v>
      </c>
      <c r="E843" s="1" t="s">
        <v>7</v>
      </c>
    </row>
    <row r="844" spans="1:5">
      <c r="A844" s="1">
        <v>842</v>
      </c>
      <c r="B844" s="2" t="str">
        <f>"邓孚位"</f>
        <v>邓孚位</v>
      </c>
      <c r="C844" s="2" t="str">
        <f t="shared" si="55"/>
        <v>男</v>
      </c>
      <c r="D844" s="5" t="s">
        <v>735</v>
      </c>
      <c r="E844" s="1" t="s">
        <v>7</v>
      </c>
    </row>
    <row r="845" spans="1:5">
      <c r="A845" s="1">
        <v>843</v>
      </c>
      <c r="B845" s="2" t="str">
        <f>"罗泽来"</f>
        <v>罗泽来</v>
      </c>
      <c r="C845" s="2" t="str">
        <f t="shared" ref="C845:C879" si="56">"女"</f>
        <v>女</v>
      </c>
      <c r="D845" s="5" t="s">
        <v>736</v>
      </c>
      <c r="E845" s="1" t="s">
        <v>7</v>
      </c>
    </row>
    <row r="846" spans="1:5">
      <c r="A846" s="1">
        <v>844</v>
      </c>
      <c r="B846" s="2" t="str">
        <f>"邓丽娴"</f>
        <v>邓丽娴</v>
      </c>
      <c r="C846" s="2" t="str">
        <f t="shared" si="56"/>
        <v>女</v>
      </c>
      <c r="D846" s="5" t="s">
        <v>725</v>
      </c>
      <c r="E846" s="1" t="s">
        <v>7</v>
      </c>
    </row>
    <row r="847" spans="1:5">
      <c r="A847" s="1">
        <v>845</v>
      </c>
      <c r="B847" s="2" t="str">
        <f>"薛秋桂"</f>
        <v>薛秋桂</v>
      </c>
      <c r="C847" s="2" t="str">
        <f t="shared" si="56"/>
        <v>女</v>
      </c>
      <c r="D847" s="5" t="s">
        <v>737</v>
      </c>
      <c r="E847" s="1" t="s">
        <v>7</v>
      </c>
    </row>
    <row r="848" spans="1:5">
      <c r="A848" s="1">
        <v>846</v>
      </c>
      <c r="B848" s="2" t="str">
        <f>"王倩媚"</f>
        <v>王倩媚</v>
      </c>
      <c r="C848" s="2" t="str">
        <f t="shared" si="56"/>
        <v>女</v>
      </c>
      <c r="D848" s="5" t="s">
        <v>738</v>
      </c>
      <c r="E848" s="1" t="s">
        <v>7</v>
      </c>
    </row>
    <row r="849" spans="1:5">
      <c r="A849" s="1">
        <v>847</v>
      </c>
      <c r="B849" s="2" t="str">
        <f>"王清漫"</f>
        <v>王清漫</v>
      </c>
      <c r="C849" s="2" t="str">
        <f t="shared" si="56"/>
        <v>女</v>
      </c>
      <c r="D849" s="5" t="s">
        <v>278</v>
      </c>
      <c r="E849" s="1" t="s">
        <v>7</v>
      </c>
    </row>
    <row r="850" spans="1:5">
      <c r="A850" s="1">
        <v>848</v>
      </c>
      <c r="B850" s="2" t="str">
        <f>"陈妹珍"</f>
        <v>陈妹珍</v>
      </c>
      <c r="C850" s="2" t="str">
        <f t="shared" si="56"/>
        <v>女</v>
      </c>
      <c r="D850" s="5" t="s">
        <v>739</v>
      </c>
      <c r="E850" s="1" t="s">
        <v>7</v>
      </c>
    </row>
    <row r="851" spans="1:5">
      <c r="A851" s="1">
        <v>849</v>
      </c>
      <c r="B851" s="2" t="str">
        <f>"符梦华"</f>
        <v>符梦华</v>
      </c>
      <c r="C851" s="2" t="str">
        <f t="shared" si="56"/>
        <v>女</v>
      </c>
      <c r="D851" s="5" t="s">
        <v>740</v>
      </c>
      <c r="E851" s="1" t="s">
        <v>7</v>
      </c>
    </row>
    <row r="852" spans="1:5">
      <c r="A852" s="1">
        <v>850</v>
      </c>
      <c r="B852" s="2" t="str">
        <f>"梁曼"</f>
        <v>梁曼</v>
      </c>
      <c r="C852" s="2" t="str">
        <f t="shared" si="56"/>
        <v>女</v>
      </c>
      <c r="D852" s="5" t="s">
        <v>741</v>
      </c>
      <c r="E852" s="1" t="s">
        <v>7</v>
      </c>
    </row>
    <row r="853" spans="1:5">
      <c r="A853" s="1">
        <v>851</v>
      </c>
      <c r="B853" s="2" t="str">
        <f>"陈玉璟"</f>
        <v>陈玉璟</v>
      </c>
      <c r="C853" s="2" t="str">
        <f t="shared" si="56"/>
        <v>女</v>
      </c>
      <c r="D853" s="5" t="s">
        <v>742</v>
      </c>
      <c r="E853" s="1" t="s">
        <v>7</v>
      </c>
    </row>
    <row r="854" spans="1:5">
      <c r="A854" s="1">
        <v>852</v>
      </c>
      <c r="B854" s="2" t="str">
        <f>"吴玉娟"</f>
        <v>吴玉娟</v>
      </c>
      <c r="C854" s="2" t="str">
        <f t="shared" si="56"/>
        <v>女</v>
      </c>
      <c r="D854" s="5" t="s">
        <v>633</v>
      </c>
      <c r="E854" s="1" t="s">
        <v>7</v>
      </c>
    </row>
    <row r="855" spans="1:5">
      <c r="A855" s="1">
        <v>853</v>
      </c>
      <c r="B855" s="2" t="str">
        <f>"罗叶"</f>
        <v>罗叶</v>
      </c>
      <c r="C855" s="2" t="str">
        <f t="shared" si="56"/>
        <v>女</v>
      </c>
      <c r="D855" s="5" t="s">
        <v>743</v>
      </c>
      <c r="E855" s="1" t="s">
        <v>7</v>
      </c>
    </row>
    <row r="856" spans="1:5">
      <c r="A856" s="1">
        <v>854</v>
      </c>
      <c r="B856" s="2" t="str">
        <f>"凃娟"</f>
        <v>凃娟</v>
      </c>
      <c r="C856" s="2" t="str">
        <f t="shared" si="56"/>
        <v>女</v>
      </c>
      <c r="D856" s="5" t="s">
        <v>744</v>
      </c>
      <c r="E856" s="1" t="s">
        <v>7</v>
      </c>
    </row>
    <row r="857" spans="1:5">
      <c r="A857" s="1">
        <v>855</v>
      </c>
      <c r="B857" s="2" t="str">
        <f>"符芳强"</f>
        <v>符芳强</v>
      </c>
      <c r="C857" s="2" t="str">
        <f t="shared" si="56"/>
        <v>女</v>
      </c>
      <c r="D857" s="5" t="s">
        <v>103</v>
      </c>
      <c r="E857" s="1" t="s">
        <v>7</v>
      </c>
    </row>
    <row r="858" spans="1:5">
      <c r="A858" s="1">
        <v>856</v>
      </c>
      <c r="B858" s="2" t="str">
        <f>"许秋萍"</f>
        <v>许秋萍</v>
      </c>
      <c r="C858" s="2" t="str">
        <f t="shared" si="56"/>
        <v>女</v>
      </c>
      <c r="D858" s="5" t="s">
        <v>745</v>
      </c>
      <c r="E858" s="1" t="s">
        <v>7</v>
      </c>
    </row>
    <row r="859" spans="1:5">
      <c r="A859" s="1">
        <v>857</v>
      </c>
      <c r="B859" s="2" t="str">
        <f>"钟丹丹"</f>
        <v>钟丹丹</v>
      </c>
      <c r="C859" s="2" t="str">
        <f t="shared" si="56"/>
        <v>女</v>
      </c>
      <c r="D859" s="5" t="s">
        <v>746</v>
      </c>
      <c r="E859" s="1" t="s">
        <v>7</v>
      </c>
    </row>
    <row r="860" spans="1:5">
      <c r="A860" s="1">
        <v>858</v>
      </c>
      <c r="B860" s="2" t="str">
        <f>"林蕾"</f>
        <v>林蕾</v>
      </c>
      <c r="C860" s="2" t="str">
        <f t="shared" si="56"/>
        <v>女</v>
      </c>
      <c r="D860" s="5" t="s">
        <v>747</v>
      </c>
      <c r="E860" s="1" t="s">
        <v>7</v>
      </c>
    </row>
    <row r="861" spans="1:5">
      <c r="A861" s="1">
        <v>859</v>
      </c>
      <c r="B861" s="2" t="str">
        <f>"郭起拉"</f>
        <v>郭起拉</v>
      </c>
      <c r="C861" s="2" t="str">
        <f t="shared" si="56"/>
        <v>女</v>
      </c>
      <c r="D861" s="5" t="s">
        <v>748</v>
      </c>
      <c r="E861" s="1" t="s">
        <v>7</v>
      </c>
    </row>
    <row r="862" spans="1:5">
      <c r="A862" s="1">
        <v>860</v>
      </c>
      <c r="B862" s="2" t="str">
        <f>"李秋玲"</f>
        <v>李秋玲</v>
      </c>
      <c r="C862" s="2" t="str">
        <f t="shared" si="56"/>
        <v>女</v>
      </c>
      <c r="D862" s="5" t="s">
        <v>749</v>
      </c>
      <c r="E862" s="1" t="s">
        <v>7</v>
      </c>
    </row>
    <row r="863" spans="1:5">
      <c r="A863" s="1">
        <v>861</v>
      </c>
      <c r="B863" s="2" t="str">
        <f>"曾海燕"</f>
        <v>曾海燕</v>
      </c>
      <c r="C863" s="2" t="str">
        <f t="shared" si="56"/>
        <v>女</v>
      </c>
      <c r="D863" s="5" t="s">
        <v>750</v>
      </c>
      <c r="E863" s="1" t="s">
        <v>7</v>
      </c>
    </row>
    <row r="864" spans="1:5">
      <c r="A864" s="1">
        <v>862</v>
      </c>
      <c r="B864" s="2" t="str">
        <f>"叶琼"</f>
        <v>叶琼</v>
      </c>
      <c r="C864" s="2" t="str">
        <f t="shared" si="56"/>
        <v>女</v>
      </c>
      <c r="D864" s="5" t="s">
        <v>751</v>
      </c>
      <c r="E864" s="1" t="s">
        <v>7</v>
      </c>
    </row>
    <row r="865" spans="1:5">
      <c r="A865" s="1">
        <v>863</v>
      </c>
      <c r="B865" s="2" t="str">
        <f>"谢春丽"</f>
        <v>谢春丽</v>
      </c>
      <c r="C865" s="2" t="str">
        <f t="shared" si="56"/>
        <v>女</v>
      </c>
      <c r="D865" s="5" t="s">
        <v>138</v>
      </c>
      <c r="E865" s="1" t="s">
        <v>7</v>
      </c>
    </row>
    <row r="866" spans="1:5">
      <c r="A866" s="1">
        <v>864</v>
      </c>
      <c r="B866" s="2" t="str">
        <f>"颜来胜"</f>
        <v>颜来胜</v>
      </c>
      <c r="C866" s="2" t="str">
        <f t="shared" si="56"/>
        <v>女</v>
      </c>
      <c r="D866" s="5" t="s">
        <v>752</v>
      </c>
      <c r="E866" s="1" t="s">
        <v>7</v>
      </c>
    </row>
    <row r="867" spans="1:5">
      <c r="A867" s="1">
        <v>865</v>
      </c>
      <c r="B867" s="2" t="str">
        <f>"李莎"</f>
        <v>李莎</v>
      </c>
      <c r="C867" s="2" t="str">
        <f t="shared" si="56"/>
        <v>女</v>
      </c>
      <c r="D867" s="5" t="s">
        <v>753</v>
      </c>
      <c r="E867" s="1" t="s">
        <v>7</v>
      </c>
    </row>
    <row r="868" spans="1:5">
      <c r="A868" s="1">
        <v>866</v>
      </c>
      <c r="B868" s="2" t="str">
        <f>"陆贺"</f>
        <v>陆贺</v>
      </c>
      <c r="C868" s="2" t="str">
        <f t="shared" si="56"/>
        <v>女</v>
      </c>
      <c r="D868" s="5" t="s">
        <v>38</v>
      </c>
      <c r="E868" s="1" t="s">
        <v>7</v>
      </c>
    </row>
    <row r="869" spans="1:5">
      <c r="A869" s="1">
        <v>867</v>
      </c>
      <c r="B869" s="2" t="str">
        <f>"陈颖"</f>
        <v>陈颖</v>
      </c>
      <c r="C869" s="2" t="str">
        <f t="shared" si="56"/>
        <v>女</v>
      </c>
      <c r="D869" s="5" t="s">
        <v>754</v>
      </c>
      <c r="E869" s="1" t="s">
        <v>7</v>
      </c>
    </row>
    <row r="870" spans="1:5">
      <c r="A870" s="1">
        <v>868</v>
      </c>
      <c r="B870" s="2" t="str">
        <f>"符雪娥"</f>
        <v>符雪娥</v>
      </c>
      <c r="C870" s="2" t="str">
        <f t="shared" si="56"/>
        <v>女</v>
      </c>
      <c r="D870" s="5" t="s">
        <v>755</v>
      </c>
      <c r="E870" s="1" t="s">
        <v>7</v>
      </c>
    </row>
    <row r="871" spans="1:5">
      <c r="A871" s="1">
        <v>869</v>
      </c>
      <c r="B871" s="2" t="str">
        <f>"吴佳韵"</f>
        <v>吴佳韵</v>
      </c>
      <c r="C871" s="2" t="str">
        <f t="shared" si="56"/>
        <v>女</v>
      </c>
      <c r="D871" s="5" t="s">
        <v>756</v>
      </c>
      <c r="E871" s="1" t="s">
        <v>7</v>
      </c>
    </row>
    <row r="872" spans="1:5">
      <c r="A872" s="1">
        <v>870</v>
      </c>
      <c r="B872" s="2" t="str">
        <f>"陈二爱"</f>
        <v>陈二爱</v>
      </c>
      <c r="C872" s="2" t="str">
        <f t="shared" si="56"/>
        <v>女</v>
      </c>
      <c r="D872" s="5" t="s">
        <v>757</v>
      </c>
      <c r="E872" s="1" t="s">
        <v>7</v>
      </c>
    </row>
    <row r="873" spans="1:5">
      <c r="A873" s="1">
        <v>871</v>
      </c>
      <c r="B873" s="2" t="str">
        <f>"陈惠"</f>
        <v>陈惠</v>
      </c>
      <c r="C873" s="2" t="str">
        <f t="shared" si="56"/>
        <v>女</v>
      </c>
      <c r="D873" s="5" t="s">
        <v>758</v>
      </c>
      <c r="E873" s="1" t="s">
        <v>7</v>
      </c>
    </row>
    <row r="874" spans="1:5">
      <c r="A874" s="1">
        <v>872</v>
      </c>
      <c r="B874" s="2" t="str">
        <f>"黄燕"</f>
        <v>黄燕</v>
      </c>
      <c r="C874" s="2" t="str">
        <f t="shared" si="56"/>
        <v>女</v>
      </c>
      <c r="D874" s="5" t="s">
        <v>759</v>
      </c>
      <c r="E874" s="1" t="s">
        <v>7</v>
      </c>
    </row>
    <row r="875" spans="1:5">
      <c r="A875" s="1">
        <v>873</v>
      </c>
      <c r="B875" s="2" t="str">
        <f>"游丽敏"</f>
        <v>游丽敏</v>
      </c>
      <c r="C875" s="2" t="str">
        <f t="shared" si="56"/>
        <v>女</v>
      </c>
      <c r="D875" s="5" t="s">
        <v>760</v>
      </c>
      <c r="E875" s="1" t="s">
        <v>7</v>
      </c>
    </row>
    <row r="876" spans="1:5">
      <c r="A876" s="1">
        <v>874</v>
      </c>
      <c r="B876" s="2" t="str">
        <f>"莫少玲"</f>
        <v>莫少玲</v>
      </c>
      <c r="C876" s="2" t="str">
        <f t="shared" si="56"/>
        <v>女</v>
      </c>
      <c r="D876" s="5" t="s">
        <v>761</v>
      </c>
      <c r="E876" s="1" t="s">
        <v>7</v>
      </c>
    </row>
    <row r="877" spans="1:5">
      <c r="A877" s="1">
        <v>875</v>
      </c>
      <c r="B877" s="2" t="str">
        <f>"陈暖"</f>
        <v>陈暖</v>
      </c>
      <c r="C877" s="2" t="str">
        <f t="shared" si="56"/>
        <v>女</v>
      </c>
      <c r="D877" s="5" t="s">
        <v>600</v>
      </c>
      <c r="E877" s="1" t="s">
        <v>7</v>
      </c>
    </row>
    <row r="878" spans="1:5">
      <c r="A878" s="1">
        <v>876</v>
      </c>
      <c r="B878" s="2" t="str">
        <f>"杨月"</f>
        <v>杨月</v>
      </c>
      <c r="C878" s="2" t="str">
        <f t="shared" si="56"/>
        <v>女</v>
      </c>
      <c r="D878" s="5" t="s">
        <v>762</v>
      </c>
      <c r="E878" s="1" t="s">
        <v>7</v>
      </c>
    </row>
    <row r="879" spans="1:5">
      <c r="A879" s="1">
        <v>877</v>
      </c>
      <c r="B879" s="2" t="str">
        <f>"吴柳梅"</f>
        <v>吴柳梅</v>
      </c>
      <c r="C879" s="2" t="str">
        <f t="shared" si="56"/>
        <v>女</v>
      </c>
      <c r="D879" s="5" t="s">
        <v>763</v>
      </c>
      <c r="E879" s="1" t="s">
        <v>7</v>
      </c>
    </row>
    <row r="880" spans="1:5">
      <c r="A880" s="1">
        <v>878</v>
      </c>
      <c r="B880" s="2" t="str">
        <f>"陈彬"</f>
        <v>陈彬</v>
      </c>
      <c r="C880" s="2" t="str">
        <f>"男"</f>
        <v>男</v>
      </c>
      <c r="D880" s="5" t="s">
        <v>764</v>
      </c>
      <c r="E880" s="1" t="s">
        <v>7</v>
      </c>
    </row>
    <row r="881" spans="1:5">
      <c r="A881" s="1">
        <v>879</v>
      </c>
      <c r="B881" s="2" t="str">
        <f>"王晶晶"</f>
        <v>王晶晶</v>
      </c>
      <c r="C881" s="2" t="str">
        <f t="shared" ref="C881:C890" si="57">"女"</f>
        <v>女</v>
      </c>
      <c r="D881" s="5" t="s">
        <v>765</v>
      </c>
      <c r="E881" s="1" t="s">
        <v>7</v>
      </c>
    </row>
    <row r="882" spans="1:5">
      <c r="A882" s="1">
        <v>880</v>
      </c>
      <c r="B882" s="2" t="str">
        <f>"唐芳娟"</f>
        <v>唐芳娟</v>
      </c>
      <c r="C882" s="2" t="str">
        <f t="shared" si="57"/>
        <v>女</v>
      </c>
      <c r="D882" s="5" t="s">
        <v>766</v>
      </c>
      <c r="E882" s="1" t="s">
        <v>7</v>
      </c>
    </row>
    <row r="883" spans="1:5">
      <c r="A883" s="1">
        <v>881</v>
      </c>
      <c r="B883" s="2" t="str">
        <f>"梁河玲"</f>
        <v>梁河玲</v>
      </c>
      <c r="C883" s="2" t="str">
        <f t="shared" si="57"/>
        <v>女</v>
      </c>
      <c r="D883" s="5" t="s">
        <v>767</v>
      </c>
      <c r="E883" s="1" t="s">
        <v>7</v>
      </c>
    </row>
    <row r="884" spans="1:5">
      <c r="A884" s="1">
        <v>882</v>
      </c>
      <c r="B884" s="2" t="str">
        <f>"吴乾瑞"</f>
        <v>吴乾瑞</v>
      </c>
      <c r="C884" s="2" t="str">
        <f t="shared" si="57"/>
        <v>女</v>
      </c>
      <c r="D884" s="5" t="s">
        <v>768</v>
      </c>
      <c r="E884" s="1" t="s">
        <v>7</v>
      </c>
    </row>
    <row r="885" spans="1:5">
      <c r="A885" s="1">
        <v>883</v>
      </c>
      <c r="B885" s="2" t="str">
        <f>"黄芳"</f>
        <v>黄芳</v>
      </c>
      <c r="C885" s="2" t="str">
        <f t="shared" si="57"/>
        <v>女</v>
      </c>
      <c r="D885" s="5" t="s">
        <v>769</v>
      </c>
      <c r="E885" s="1" t="s">
        <v>7</v>
      </c>
    </row>
    <row r="886" spans="1:5">
      <c r="A886" s="1">
        <v>884</v>
      </c>
      <c r="B886" s="2" t="str">
        <f>"卓小婷"</f>
        <v>卓小婷</v>
      </c>
      <c r="C886" s="2" t="str">
        <f t="shared" si="57"/>
        <v>女</v>
      </c>
      <c r="D886" s="5" t="s">
        <v>770</v>
      </c>
      <c r="E886" s="1" t="s">
        <v>7</v>
      </c>
    </row>
    <row r="887" spans="1:5">
      <c r="A887" s="1">
        <v>885</v>
      </c>
      <c r="B887" s="2" t="str">
        <f>"梁土爱"</f>
        <v>梁土爱</v>
      </c>
      <c r="C887" s="2" t="str">
        <f t="shared" si="57"/>
        <v>女</v>
      </c>
      <c r="D887" s="5" t="s">
        <v>771</v>
      </c>
      <c r="E887" s="1" t="s">
        <v>7</v>
      </c>
    </row>
    <row r="888" spans="1:5">
      <c r="A888" s="1">
        <v>886</v>
      </c>
      <c r="B888" s="2" t="str">
        <f>"张江珠"</f>
        <v>张江珠</v>
      </c>
      <c r="C888" s="2" t="str">
        <f t="shared" si="57"/>
        <v>女</v>
      </c>
      <c r="D888" s="5" t="s">
        <v>772</v>
      </c>
      <c r="E888" s="1" t="s">
        <v>7</v>
      </c>
    </row>
    <row r="889" spans="1:5">
      <c r="A889" s="1">
        <v>887</v>
      </c>
      <c r="B889" s="2" t="str">
        <f>"彭燕云"</f>
        <v>彭燕云</v>
      </c>
      <c r="C889" s="2" t="str">
        <f t="shared" si="57"/>
        <v>女</v>
      </c>
      <c r="D889" s="5" t="s">
        <v>773</v>
      </c>
      <c r="E889" s="1" t="s">
        <v>7</v>
      </c>
    </row>
    <row r="890" spans="1:5">
      <c r="A890" s="1">
        <v>888</v>
      </c>
      <c r="B890" s="2" t="str">
        <f>"曾娟女"</f>
        <v>曾娟女</v>
      </c>
      <c r="C890" s="2" t="str">
        <f t="shared" si="57"/>
        <v>女</v>
      </c>
      <c r="D890" s="5" t="s">
        <v>774</v>
      </c>
      <c r="E890" s="1" t="s">
        <v>7</v>
      </c>
    </row>
    <row r="891" spans="1:5">
      <c r="A891" s="1">
        <v>889</v>
      </c>
      <c r="B891" s="2" t="str">
        <f>"梁居财"</f>
        <v>梁居财</v>
      </c>
      <c r="C891" s="2" t="str">
        <f t="shared" ref="C891:C894" si="58">"男"</f>
        <v>男</v>
      </c>
      <c r="D891" s="5" t="s">
        <v>775</v>
      </c>
      <c r="E891" s="1" t="s">
        <v>7</v>
      </c>
    </row>
    <row r="892" spans="1:5">
      <c r="A892" s="1">
        <v>890</v>
      </c>
      <c r="B892" s="2" t="str">
        <f>"周瑞玉"</f>
        <v>周瑞玉</v>
      </c>
      <c r="C892" s="2" t="str">
        <f t="shared" ref="C892:C901" si="59">"女"</f>
        <v>女</v>
      </c>
      <c r="D892" s="5" t="s">
        <v>776</v>
      </c>
      <c r="E892" s="1" t="s">
        <v>7</v>
      </c>
    </row>
    <row r="893" spans="1:5">
      <c r="A893" s="1">
        <v>891</v>
      </c>
      <c r="B893" s="2" t="str">
        <f>"麦耿翰"</f>
        <v>麦耿翰</v>
      </c>
      <c r="C893" s="2" t="str">
        <f t="shared" si="58"/>
        <v>男</v>
      </c>
      <c r="D893" s="5" t="s">
        <v>777</v>
      </c>
      <c r="E893" s="1" t="s">
        <v>7</v>
      </c>
    </row>
    <row r="894" spans="1:5">
      <c r="A894" s="1">
        <v>892</v>
      </c>
      <c r="B894" s="2" t="str">
        <f>"王业荣"</f>
        <v>王业荣</v>
      </c>
      <c r="C894" s="2" t="str">
        <f t="shared" si="58"/>
        <v>男</v>
      </c>
      <c r="D894" s="5" t="s">
        <v>778</v>
      </c>
      <c r="E894" s="1" t="s">
        <v>7</v>
      </c>
    </row>
    <row r="895" spans="1:5">
      <c r="A895" s="1">
        <v>893</v>
      </c>
      <c r="B895" s="2" t="str">
        <f>"杨婷"</f>
        <v>杨婷</v>
      </c>
      <c r="C895" s="2" t="str">
        <f t="shared" si="59"/>
        <v>女</v>
      </c>
      <c r="D895" s="5" t="s">
        <v>588</v>
      </c>
      <c r="E895" s="1" t="s">
        <v>7</v>
      </c>
    </row>
    <row r="896" spans="1:5">
      <c r="A896" s="1">
        <v>894</v>
      </c>
      <c r="B896" s="2" t="str">
        <f>"林晓燕"</f>
        <v>林晓燕</v>
      </c>
      <c r="C896" s="2" t="str">
        <f t="shared" si="59"/>
        <v>女</v>
      </c>
      <c r="D896" s="5" t="s">
        <v>273</v>
      </c>
      <c r="E896" s="1" t="s">
        <v>7</v>
      </c>
    </row>
    <row r="897" spans="1:5">
      <c r="A897" s="1">
        <v>895</v>
      </c>
      <c r="B897" s="2" t="str">
        <f>"吴新美"</f>
        <v>吴新美</v>
      </c>
      <c r="C897" s="2" t="str">
        <f t="shared" si="59"/>
        <v>女</v>
      </c>
      <c r="D897" s="5" t="s">
        <v>779</v>
      </c>
      <c r="E897" s="1" t="s">
        <v>7</v>
      </c>
    </row>
    <row r="898" spans="1:5">
      <c r="A898" s="1">
        <v>896</v>
      </c>
      <c r="B898" s="2" t="str">
        <f>"简小妹"</f>
        <v>简小妹</v>
      </c>
      <c r="C898" s="2" t="str">
        <f t="shared" si="59"/>
        <v>女</v>
      </c>
      <c r="D898" s="5" t="s">
        <v>780</v>
      </c>
      <c r="E898" s="1" t="s">
        <v>7</v>
      </c>
    </row>
    <row r="899" spans="1:5">
      <c r="A899" s="1">
        <v>897</v>
      </c>
      <c r="B899" s="2" t="str">
        <f>"李娜"</f>
        <v>李娜</v>
      </c>
      <c r="C899" s="2" t="str">
        <f t="shared" si="59"/>
        <v>女</v>
      </c>
      <c r="D899" s="5" t="s">
        <v>781</v>
      </c>
      <c r="E899" s="1" t="s">
        <v>7</v>
      </c>
    </row>
    <row r="900" spans="1:5">
      <c r="A900" s="1">
        <v>898</v>
      </c>
      <c r="B900" s="2" t="str">
        <f>"李盈盈"</f>
        <v>李盈盈</v>
      </c>
      <c r="C900" s="2" t="str">
        <f t="shared" si="59"/>
        <v>女</v>
      </c>
      <c r="D900" s="5" t="s">
        <v>782</v>
      </c>
      <c r="E900" s="1" t="s">
        <v>7</v>
      </c>
    </row>
    <row r="901" spans="1:5">
      <c r="A901" s="1">
        <v>899</v>
      </c>
      <c r="B901" s="2" t="str">
        <f>"王晶"</f>
        <v>王晶</v>
      </c>
      <c r="C901" s="2" t="str">
        <f t="shared" si="59"/>
        <v>女</v>
      </c>
      <c r="D901" s="5" t="s">
        <v>783</v>
      </c>
      <c r="E901" s="1" t="s">
        <v>7</v>
      </c>
    </row>
    <row r="902" spans="1:5">
      <c r="A902" s="1">
        <v>900</v>
      </c>
      <c r="B902" s="2" t="str">
        <f>"陈捷"</f>
        <v>陈捷</v>
      </c>
      <c r="C902" s="2" t="str">
        <f>"男"</f>
        <v>男</v>
      </c>
      <c r="D902" s="5" t="s">
        <v>784</v>
      </c>
      <c r="E902" s="1" t="s">
        <v>7</v>
      </c>
    </row>
    <row r="903" spans="1:5">
      <c r="A903" s="1">
        <v>901</v>
      </c>
      <c r="B903" s="2" t="str">
        <f>"张梦勋"</f>
        <v>张梦勋</v>
      </c>
      <c r="C903" s="2" t="str">
        <f t="shared" ref="C903:C908" si="60">"女"</f>
        <v>女</v>
      </c>
      <c r="D903" s="5" t="s">
        <v>785</v>
      </c>
      <c r="E903" s="1" t="s">
        <v>7</v>
      </c>
    </row>
    <row r="904" spans="1:5">
      <c r="A904" s="1">
        <v>902</v>
      </c>
      <c r="B904" s="2" t="str">
        <f>"符颜婴"</f>
        <v>符颜婴</v>
      </c>
      <c r="C904" s="2" t="str">
        <f t="shared" si="60"/>
        <v>女</v>
      </c>
      <c r="D904" s="5" t="s">
        <v>786</v>
      </c>
      <c r="E904" s="1" t="s">
        <v>7</v>
      </c>
    </row>
    <row r="905" spans="1:5">
      <c r="A905" s="1">
        <v>903</v>
      </c>
      <c r="B905" s="2" t="str">
        <f>"黄祖萍"</f>
        <v>黄祖萍</v>
      </c>
      <c r="C905" s="2" t="str">
        <f t="shared" si="60"/>
        <v>女</v>
      </c>
      <c r="D905" s="5" t="s">
        <v>787</v>
      </c>
      <c r="E905" s="1" t="s">
        <v>7</v>
      </c>
    </row>
    <row r="906" spans="1:5">
      <c r="A906" s="1">
        <v>904</v>
      </c>
      <c r="B906" s="2" t="str">
        <f>"符小梅"</f>
        <v>符小梅</v>
      </c>
      <c r="C906" s="2" t="str">
        <f t="shared" si="60"/>
        <v>女</v>
      </c>
      <c r="D906" s="5" t="s">
        <v>788</v>
      </c>
      <c r="E906" s="1" t="s">
        <v>7</v>
      </c>
    </row>
    <row r="907" spans="1:5">
      <c r="A907" s="1">
        <v>905</v>
      </c>
      <c r="B907" s="2" t="str">
        <f>"孙媛媛"</f>
        <v>孙媛媛</v>
      </c>
      <c r="C907" s="2" t="str">
        <f t="shared" si="60"/>
        <v>女</v>
      </c>
      <c r="D907" s="5" t="s">
        <v>459</v>
      </c>
      <c r="E907" s="1" t="s">
        <v>7</v>
      </c>
    </row>
    <row r="908" spans="1:5">
      <c r="A908" s="1">
        <v>906</v>
      </c>
      <c r="B908" s="2" t="str">
        <f>"羊以桂"</f>
        <v>羊以桂</v>
      </c>
      <c r="C908" s="2" t="str">
        <f t="shared" si="60"/>
        <v>女</v>
      </c>
      <c r="D908" s="5" t="s">
        <v>789</v>
      </c>
      <c r="E908" s="1" t="s">
        <v>7</v>
      </c>
    </row>
    <row r="909" spans="1:5">
      <c r="A909" s="1">
        <v>907</v>
      </c>
      <c r="B909" s="2" t="str">
        <f>"王亚龙"</f>
        <v>王亚龙</v>
      </c>
      <c r="C909" s="2" t="str">
        <f>"男"</f>
        <v>男</v>
      </c>
      <c r="D909" s="5" t="s">
        <v>790</v>
      </c>
      <c r="E909" s="1" t="s">
        <v>7</v>
      </c>
    </row>
    <row r="910" spans="1:5">
      <c r="A910" s="1">
        <v>908</v>
      </c>
      <c r="B910" s="2" t="str">
        <f>"王娟"</f>
        <v>王娟</v>
      </c>
      <c r="C910" s="2" t="str">
        <f t="shared" ref="C910:C914" si="61">"女"</f>
        <v>女</v>
      </c>
      <c r="D910" s="5" t="s">
        <v>791</v>
      </c>
      <c r="E910" s="1" t="s">
        <v>7</v>
      </c>
    </row>
    <row r="911" spans="1:5">
      <c r="A911" s="1">
        <v>909</v>
      </c>
      <c r="B911" s="2" t="str">
        <f>"符容惠"</f>
        <v>符容惠</v>
      </c>
      <c r="C911" s="2" t="str">
        <f t="shared" si="61"/>
        <v>女</v>
      </c>
      <c r="D911" s="5" t="s">
        <v>792</v>
      </c>
      <c r="E911" s="1" t="s">
        <v>7</v>
      </c>
    </row>
    <row r="912" spans="1:5">
      <c r="A912" s="1">
        <v>910</v>
      </c>
      <c r="B912" s="2" t="str">
        <f>"陈虹"</f>
        <v>陈虹</v>
      </c>
      <c r="C912" s="2" t="str">
        <f t="shared" si="61"/>
        <v>女</v>
      </c>
      <c r="D912" s="5" t="s">
        <v>793</v>
      </c>
      <c r="E912" s="1" t="s">
        <v>7</v>
      </c>
    </row>
    <row r="913" spans="1:5">
      <c r="A913" s="1">
        <v>911</v>
      </c>
      <c r="B913" s="2" t="str">
        <f>"王科玉"</f>
        <v>王科玉</v>
      </c>
      <c r="C913" s="2" t="str">
        <f t="shared" si="61"/>
        <v>女</v>
      </c>
      <c r="D913" s="5" t="s">
        <v>274</v>
      </c>
      <c r="E913" s="1" t="s">
        <v>7</v>
      </c>
    </row>
    <row r="914" spans="1:5">
      <c r="A914" s="1">
        <v>912</v>
      </c>
      <c r="B914" s="2" t="str">
        <f>"王井梅"</f>
        <v>王井梅</v>
      </c>
      <c r="C914" s="2" t="str">
        <f t="shared" si="61"/>
        <v>女</v>
      </c>
      <c r="D914" s="5" t="s">
        <v>794</v>
      </c>
      <c r="E914" s="1" t="s">
        <v>7</v>
      </c>
    </row>
    <row r="915" spans="1:5">
      <c r="A915" s="1">
        <v>913</v>
      </c>
      <c r="B915" s="2" t="str">
        <f>"王小亮"</f>
        <v>王小亮</v>
      </c>
      <c r="C915" s="2" t="str">
        <f>"男"</f>
        <v>男</v>
      </c>
      <c r="D915" s="5" t="s">
        <v>795</v>
      </c>
      <c r="E915" s="1" t="s">
        <v>7</v>
      </c>
    </row>
    <row r="916" spans="1:5">
      <c r="A916" s="1">
        <v>914</v>
      </c>
      <c r="B916" s="2" t="str">
        <f>"王多丽"</f>
        <v>王多丽</v>
      </c>
      <c r="C916" s="2" t="str">
        <f t="shared" ref="C916:C925" si="62">"女"</f>
        <v>女</v>
      </c>
      <c r="D916" s="5" t="s">
        <v>796</v>
      </c>
      <c r="E916" s="1" t="s">
        <v>7</v>
      </c>
    </row>
    <row r="917" spans="1:5">
      <c r="A917" s="1">
        <v>915</v>
      </c>
      <c r="B917" s="2" t="str">
        <f>"林丽娟"</f>
        <v>林丽娟</v>
      </c>
      <c r="C917" s="2" t="str">
        <f t="shared" si="62"/>
        <v>女</v>
      </c>
      <c r="D917" s="5" t="s">
        <v>797</v>
      </c>
      <c r="E917" s="1" t="s">
        <v>7</v>
      </c>
    </row>
    <row r="918" spans="1:5">
      <c r="A918" s="1">
        <v>916</v>
      </c>
      <c r="B918" s="2" t="str">
        <f>"岳富建"</f>
        <v>岳富建</v>
      </c>
      <c r="C918" s="2" t="str">
        <f>"男"</f>
        <v>男</v>
      </c>
      <c r="D918" s="5" t="s">
        <v>798</v>
      </c>
      <c r="E918" s="1" t="s">
        <v>7</v>
      </c>
    </row>
    <row r="919" spans="1:5">
      <c r="A919" s="1">
        <v>917</v>
      </c>
      <c r="B919" s="2" t="str">
        <f>"张丽满"</f>
        <v>张丽满</v>
      </c>
      <c r="C919" s="2" t="str">
        <f t="shared" si="62"/>
        <v>女</v>
      </c>
      <c r="D919" s="5" t="s">
        <v>799</v>
      </c>
      <c r="E919" s="1" t="s">
        <v>7</v>
      </c>
    </row>
    <row r="920" spans="1:5">
      <c r="A920" s="1">
        <v>918</v>
      </c>
      <c r="B920" s="2" t="str">
        <f>"吴蕊"</f>
        <v>吴蕊</v>
      </c>
      <c r="C920" s="2" t="str">
        <f t="shared" si="62"/>
        <v>女</v>
      </c>
      <c r="D920" s="5" t="s">
        <v>800</v>
      </c>
      <c r="E920" s="1" t="s">
        <v>7</v>
      </c>
    </row>
    <row r="921" spans="1:5">
      <c r="A921" s="1">
        <v>919</v>
      </c>
      <c r="B921" s="2" t="str">
        <f>"王晓丹"</f>
        <v>王晓丹</v>
      </c>
      <c r="C921" s="2" t="str">
        <f t="shared" si="62"/>
        <v>女</v>
      </c>
      <c r="D921" s="5" t="s">
        <v>801</v>
      </c>
      <c r="E921" s="1" t="s">
        <v>7</v>
      </c>
    </row>
    <row r="922" spans="1:5">
      <c r="A922" s="1">
        <v>920</v>
      </c>
      <c r="B922" s="2" t="str">
        <f>"陈赛妹"</f>
        <v>陈赛妹</v>
      </c>
      <c r="C922" s="2" t="str">
        <f t="shared" si="62"/>
        <v>女</v>
      </c>
      <c r="D922" s="5" t="s">
        <v>802</v>
      </c>
      <c r="E922" s="1" t="s">
        <v>7</v>
      </c>
    </row>
    <row r="923" spans="1:5">
      <c r="A923" s="1">
        <v>921</v>
      </c>
      <c r="B923" s="2" t="str">
        <f>"符景翠"</f>
        <v>符景翠</v>
      </c>
      <c r="C923" s="2" t="str">
        <f t="shared" si="62"/>
        <v>女</v>
      </c>
      <c r="D923" s="5" t="s">
        <v>803</v>
      </c>
      <c r="E923" s="1" t="s">
        <v>7</v>
      </c>
    </row>
    <row r="924" spans="1:5">
      <c r="A924" s="1">
        <v>922</v>
      </c>
      <c r="B924" s="2" t="str">
        <f>"钟娇玲"</f>
        <v>钟娇玲</v>
      </c>
      <c r="C924" s="2" t="str">
        <f t="shared" si="62"/>
        <v>女</v>
      </c>
      <c r="D924" s="5" t="s">
        <v>804</v>
      </c>
      <c r="E924" s="1" t="s">
        <v>7</v>
      </c>
    </row>
    <row r="925" spans="1:5">
      <c r="A925" s="1">
        <v>923</v>
      </c>
      <c r="B925" s="2" t="str">
        <f>"周慧锦"</f>
        <v>周慧锦</v>
      </c>
      <c r="C925" s="2" t="str">
        <f t="shared" si="62"/>
        <v>女</v>
      </c>
      <c r="D925" s="5" t="s">
        <v>805</v>
      </c>
      <c r="E925" s="1" t="s">
        <v>7</v>
      </c>
    </row>
    <row r="926" spans="1:5">
      <c r="A926" s="1">
        <v>924</v>
      </c>
      <c r="B926" s="2" t="str">
        <f>"王传培"</f>
        <v>王传培</v>
      </c>
      <c r="C926" s="2" t="str">
        <f>"男"</f>
        <v>男</v>
      </c>
      <c r="D926" s="5" t="s">
        <v>806</v>
      </c>
      <c r="E926" s="1" t="s">
        <v>7</v>
      </c>
    </row>
    <row r="927" spans="1:5">
      <c r="A927" s="1">
        <v>925</v>
      </c>
      <c r="B927" s="2" t="str">
        <f>"李微玉"</f>
        <v>李微玉</v>
      </c>
      <c r="C927" s="2" t="str">
        <f t="shared" ref="C927:C941" si="63">"女"</f>
        <v>女</v>
      </c>
      <c r="D927" s="5" t="s">
        <v>693</v>
      </c>
      <c r="E927" s="1" t="s">
        <v>7</v>
      </c>
    </row>
    <row r="928" spans="1:5">
      <c r="A928" s="1">
        <v>926</v>
      </c>
      <c r="B928" s="2" t="str">
        <f>"胡书润"</f>
        <v>胡书润</v>
      </c>
      <c r="C928" s="2" t="str">
        <f t="shared" si="63"/>
        <v>女</v>
      </c>
      <c r="D928" s="5" t="s">
        <v>807</v>
      </c>
      <c r="E928" s="1" t="s">
        <v>7</v>
      </c>
    </row>
    <row r="929" spans="1:5">
      <c r="A929" s="1">
        <v>927</v>
      </c>
      <c r="B929" s="2" t="str">
        <f>"韩丹平"</f>
        <v>韩丹平</v>
      </c>
      <c r="C929" s="2" t="str">
        <f t="shared" si="63"/>
        <v>女</v>
      </c>
      <c r="D929" s="5" t="s">
        <v>808</v>
      </c>
      <c r="E929" s="1" t="s">
        <v>7</v>
      </c>
    </row>
    <row r="930" spans="1:5">
      <c r="A930" s="1">
        <v>928</v>
      </c>
      <c r="B930" s="2" t="str">
        <f>"陈秋云"</f>
        <v>陈秋云</v>
      </c>
      <c r="C930" s="2" t="str">
        <f t="shared" si="63"/>
        <v>女</v>
      </c>
      <c r="D930" s="5" t="s">
        <v>227</v>
      </c>
      <c r="E930" s="1" t="s">
        <v>7</v>
      </c>
    </row>
    <row r="931" spans="1:5">
      <c r="A931" s="1">
        <v>929</v>
      </c>
      <c r="B931" s="2" t="str">
        <f>"林蕊"</f>
        <v>林蕊</v>
      </c>
      <c r="C931" s="2" t="str">
        <f t="shared" si="63"/>
        <v>女</v>
      </c>
      <c r="D931" s="5" t="s">
        <v>809</v>
      </c>
      <c r="E931" s="1" t="s">
        <v>7</v>
      </c>
    </row>
    <row r="932" spans="1:5">
      <c r="A932" s="1">
        <v>930</v>
      </c>
      <c r="B932" s="2" t="str">
        <f>"陈旖旎"</f>
        <v>陈旖旎</v>
      </c>
      <c r="C932" s="2" t="str">
        <f t="shared" si="63"/>
        <v>女</v>
      </c>
      <c r="D932" s="5" t="s">
        <v>810</v>
      </c>
      <c r="E932" s="1" t="s">
        <v>7</v>
      </c>
    </row>
    <row r="933" spans="1:5">
      <c r="A933" s="1">
        <v>931</v>
      </c>
      <c r="B933" s="2" t="str">
        <f>"陈丹"</f>
        <v>陈丹</v>
      </c>
      <c r="C933" s="2" t="str">
        <f t="shared" si="63"/>
        <v>女</v>
      </c>
      <c r="D933" s="5" t="s">
        <v>811</v>
      </c>
      <c r="E933" s="1" t="s">
        <v>7</v>
      </c>
    </row>
    <row r="934" spans="1:5">
      <c r="A934" s="1">
        <v>932</v>
      </c>
      <c r="B934" s="2" t="str">
        <f>"胡丹芳"</f>
        <v>胡丹芳</v>
      </c>
      <c r="C934" s="2" t="str">
        <f t="shared" si="63"/>
        <v>女</v>
      </c>
      <c r="D934" s="5" t="s">
        <v>701</v>
      </c>
      <c r="E934" s="1" t="s">
        <v>7</v>
      </c>
    </row>
    <row r="935" spans="1:5">
      <c r="A935" s="1">
        <v>933</v>
      </c>
      <c r="B935" s="2" t="str">
        <f>"王兰方"</f>
        <v>王兰方</v>
      </c>
      <c r="C935" s="2" t="str">
        <f t="shared" si="63"/>
        <v>女</v>
      </c>
      <c r="D935" s="5" t="s">
        <v>812</v>
      </c>
      <c r="E935" s="1" t="s">
        <v>7</v>
      </c>
    </row>
    <row r="936" spans="1:5">
      <c r="A936" s="1">
        <v>934</v>
      </c>
      <c r="B936" s="2" t="str">
        <f>"林丹莉"</f>
        <v>林丹莉</v>
      </c>
      <c r="C936" s="2" t="str">
        <f t="shared" si="63"/>
        <v>女</v>
      </c>
      <c r="D936" s="5" t="s">
        <v>813</v>
      </c>
      <c r="E936" s="1" t="s">
        <v>7</v>
      </c>
    </row>
    <row r="937" spans="1:5">
      <c r="A937" s="1">
        <v>935</v>
      </c>
      <c r="B937" s="2" t="str">
        <f>"王春雪"</f>
        <v>王春雪</v>
      </c>
      <c r="C937" s="2" t="str">
        <f t="shared" si="63"/>
        <v>女</v>
      </c>
      <c r="D937" s="5" t="s">
        <v>75</v>
      </c>
      <c r="E937" s="1" t="s">
        <v>7</v>
      </c>
    </row>
    <row r="938" spans="1:5">
      <c r="A938" s="1">
        <v>936</v>
      </c>
      <c r="B938" s="2" t="str">
        <f>"岑少玲"</f>
        <v>岑少玲</v>
      </c>
      <c r="C938" s="2" t="str">
        <f t="shared" si="63"/>
        <v>女</v>
      </c>
      <c r="D938" s="5" t="s">
        <v>814</v>
      </c>
      <c r="E938" s="1" t="s">
        <v>7</v>
      </c>
    </row>
    <row r="939" spans="1:5">
      <c r="A939" s="1">
        <v>937</v>
      </c>
      <c r="B939" s="2" t="str">
        <f>"秦燕苗"</f>
        <v>秦燕苗</v>
      </c>
      <c r="C939" s="2" t="str">
        <f t="shared" si="63"/>
        <v>女</v>
      </c>
      <c r="D939" s="5" t="s">
        <v>584</v>
      </c>
      <c r="E939" s="1" t="s">
        <v>7</v>
      </c>
    </row>
    <row r="940" spans="1:5">
      <c r="A940" s="1">
        <v>938</v>
      </c>
      <c r="B940" s="2" t="str">
        <f>"何金娜"</f>
        <v>何金娜</v>
      </c>
      <c r="C940" s="2" t="str">
        <f t="shared" si="63"/>
        <v>女</v>
      </c>
      <c r="D940" s="5" t="s">
        <v>815</v>
      </c>
      <c r="E940" s="1" t="s">
        <v>7</v>
      </c>
    </row>
    <row r="941" spans="1:5">
      <c r="A941" s="1">
        <v>939</v>
      </c>
      <c r="B941" s="2" t="str">
        <f>"文巨星"</f>
        <v>文巨星</v>
      </c>
      <c r="C941" s="2" t="str">
        <f t="shared" si="63"/>
        <v>女</v>
      </c>
      <c r="D941" s="5" t="s">
        <v>816</v>
      </c>
      <c r="E941" s="1" t="s">
        <v>7</v>
      </c>
    </row>
    <row r="942" spans="1:5">
      <c r="A942" s="1">
        <v>940</v>
      </c>
      <c r="B942" s="2" t="str">
        <f>"吴乾锦"</f>
        <v>吴乾锦</v>
      </c>
      <c r="C942" s="2" t="str">
        <f t="shared" ref="C942:C945" si="64">"男"</f>
        <v>男</v>
      </c>
      <c r="D942" s="5" t="s">
        <v>817</v>
      </c>
      <c r="E942" s="1" t="s">
        <v>7</v>
      </c>
    </row>
    <row r="943" spans="1:5">
      <c r="A943" s="1">
        <v>941</v>
      </c>
      <c r="B943" s="2" t="str">
        <f>"王飞"</f>
        <v>王飞</v>
      </c>
      <c r="C943" s="2" t="str">
        <f t="shared" ref="C943:C948" si="65">"女"</f>
        <v>女</v>
      </c>
      <c r="D943" s="5" t="s">
        <v>551</v>
      </c>
      <c r="E943" s="1" t="s">
        <v>7</v>
      </c>
    </row>
    <row r="944" spans="1:5">
      <c r="A944" s="1">
        <v>942</v>
      </c>
      <c r="B944" s="2" t="str">
        <f>"王志伟"</f>
        <v>王志伟</v>
      </c>
      <c r="C944" s="2" t="str">
        <f t="shared" si="64"/>
        <v>男</v>
      </c>
      <c r="D944" s="5" t="s">
        <v>818</v>
      </c>
      <c r="E944" s="1" t="s">
        <v>7</v>
      </c>
    </row>
    <row r="945" spans="1:5">
      <c r="A945" s="1">
        <v>943</v>
      </c>
      <c r="B945" s="2" t="str">
        <f>"黄育浪"</f>
        <v>黄育浪</v>
      </c>
      <c r="C945" s="2" t="str">
        <f t="shared" si="64"/>
        <v>男</v>
      </c>
      <c r="D945" s="5" t="s">
        <v>819</v>
      </c>
      <c r="E945" s="1" t="s">
        <v>7</v>
      </c>
    </row>
    <row r="946" spans="1:5">
      <c r="A946" s="1">
        <v>944</v>
      </c>
      <c r="B946" s="2" t="str">
        <f>"李冬玉"</f>
        <v>李冬玉</v>
      </c>
      <c r="C946" s="2" t="str">
        <f t="shared" si="65"/>
        <v>女</v>
      </c>
      <c r="D946" s="5" t="s">
        <v>820</v>
      </c>
      <c r="E946" s="1" t="s">
        <v>7</v>
      </c>
    </row>
    <row r="947" spans="1:5">
      <c r="A947" s="1">
        <v>945</v>
      </c>
      <c r="B947" s="2" t="str">
        <f>"王永宽"</f>
        <v>王永宽</v>
      </c>
      <c r="C947" s="2" t="str">
        <f t="shared" ref="C947:C951" si="66">"男"</f>
        <v>男</v>
      </c>
      <c r="D947" s="5" t="s">
        <v>821</v>
      </c>
      <c r="E947" s="1" t="s">
        <v>7</v>
      </c>
    </row>
    <row r="948" spans="1:5">
      <c r="A948" s="1">
        <v>946</v>
      </c>
      <c r="B948" s="2" t="str">
        <f>"杨翠月"</f>
        <v>杨翠月</v>
      </c>
      <c r="C948" s="2" t="str">
        <f t="shared" si="65"/>
        <v>女</v>
      </c>
      <c r="D948" s="5" t="s">
        <v>822</v>
      </c>
      <c r="E948" s="1" t="s">
        <v>7</v>
      </c>
    </row>
    <row r="949" spans="1:5">
      <c r="A949" s="1">
        <v>947</v>
      </c>
      <c r="B949" s="2" t="str">
        <f>"许声开"</f>
        <v>许声开</v>
      </c>
      <c r="C949" s="2" t="str">
        <f t="shared" si="66"/>
        <v>男</v>
      </c>
      <c r="D949" s="5" t="s">
        <v>823</v>
      </c>
      <c r="E949" s="1" t="s">
        <v>7</v>
      </c>
    </row>
    <row r="950" spans="1:5">
      <c r="A950" s="1">
        <v>948</v>
      </c>
      <c r="B950" s="2" t="str">
        <f>"莫香瑶"</f>
        <v>莫香瑶</v>
      </c>
      <c r="C950" s="2" t="str">
        <f t="shared" ref="C950:C955" si="67">"女"</f>
        <v>女</v>
      </c>
      <c r="D950" s="5" t="s">
        <v>216</v>
      </c>
      <c r="E950" s="1" t="s">
        <v>7</v>
      </c>
    </row>
    <row r="951" spans="1:5">
      <c r="A951" s="1">
        <v>949</v>
      </c>
      <c r="B951" s="2" t="str">
        <f>"庄多成"</f>
        <v>庄多成</v>
      </c>
      <c r="C951" s="2" t="str">
        <f t="shared" si="66"/>
        <v>男</v>
      </c>
      <c r="D951" s="5" t="s">
        <v>539</v>
      </c>
      <c r="E951" s="1" t="s">
        <v>7</v>
      </c>
    </row>
    <row r="952" spans="1:5">
      <c r="A952" s="1">
        <v>950</v>
      </c>
      <c r="B952" s="2" t="str">
        <f>"吴铁珠"</f>
        <v>吴铁珠</v>
      </c>
      <c r="C952" s="2" t="str">
        <f t="shared" si="67"/>
        <v>女</v>
      </c>
      <c r="D952" s="5" t="s">
        <v>177</v>
      </c>
      <c r="E952" s="1" t="s">
        <v>7</v>
      </c>
    </row>
    <row r="953" spans="1:5">
      <c r="A953" s="1">
        <v>951</v>
      </c>
      <c r="B953" s="2" t="str">
        <f>"王一琦"</f>
        <v>王一琦</v>
      </c>
      <c r="C953" s="2" t="str">
        <f t="shared" si="67"/>
        <v>女</v>
      </c>
      <c r="D953" s="5" t="s">
        <v>824</v>
      </c>
      <c r="E953" s="1" t="s">
        <v>7</v>
      </c>
    </row>
    <row r="954" spans="1:5">
      <c r="A954" s="1">
        <v>952</v>
      </c>
      <c r="B954" s="2" t="str">
        <f>"梁惠芳"</f>
        <v>梁惠芳</v>
      </c>
      <c r="C954" s="2" t="str">
        <f t="shared" si="67"/>
        <v>女</v>
      </c>
      <c r="D954" s="5" t="s">
        <v>825</v>
      </c>
      <c r="E954" s="1" t="s">
        <v>7</v>
      </c>
    </row>
    <row r="955" spans="1:5">
      <c r="A955" s="1">
        <v>953</v>
      </c>
      <c r="B955" s="2" t="str">
        <f>"唐南燕"</f>
        <v>唐南燕</v>
      </c>
      <c r="C955" s="2" t="str">
        <f t="shared" si="67"/>
        <v>女</v>
      </c>
      <c r="D955" s="5" t="s">
        <v>826</v>
      </c>
      <c r="E955" s="1" t="s">
        <v>7</v>
      </c>
    </row>
    <row r="956" spans="1:5">
      <c r="A956" s="1">
        <v>954</v>
      </c>
      <c r="B956" s="2" t="str">
        <f>"李畅"</f>
        <v>李畅</v>
      </c>
      <c r="C956" s="2" t="str">
        <f>"男"</f>
        <v>男</v>
      </c>
      <c r="D956" s="5" t="s">
        <v>827</v>
      </c>
      <c r="E956" s="1" t="s">
        <v>7</v>
      </c>
    </row>
    <row r="957" spans="1:5">
      <c r="A957" s="1">
        <v>955</v>
      </c>
      <c r="B957" s="2" t="str">
        <f>"符策精"</f>
        <v>符策精</v>
      </c>
      <c r="C957" s="2" t="str">
        <f>"男"</f>
        <v>男</v>
      </c>
      <c r="D957" s="5" t="s">
        <v>828</v>
      </c>
      <c r="E957" s="1" t="s">
        <v>7</v>
      </c>
    </row>
    <row r="958" spans="1:5">
      <c r="A958" s="1">
        <v>956</v>
      </c>
      <c r="B958" s="2" t="str">
        <f>"罗蝶"</f>
        <v>罗蝶</v>
      </c>
      <c r="C958" s="2" t="str">
        <f>"女"</f>
        <v>女</v>
      </c>
      <c r="D958" s="5" t="s">
        <v>829</v>
      </c>
      <c r="E958" s="1" t="s">
        <v>7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2020-12-21T07:55:00Z</dcterms:created>
  <dcterms:modified xsi:type="dcterms:W3CDTF">2020-12-21T08:23:54Z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