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附加1、古交市招募就业见习人员岗位表" sheetId="1" r:id="rId1"/>
  </sheets>
  <definedNames>
    <definedName name="_xlnm.Print_Area" localSheetId="0">附加1、古交市招募就业见习人员岗位表!$A$1:$N$93</definedName>
  </definedNames>
  <calcPr calcId="144525"/>
</workbook>
</file>

<file path=xl/sharedStrings.xml><?xml version="1.0" encoding="utf-8"?>
<sst xmlns="http://schemas.openxmlformats.org/spreadsheetml/2006/main" count="507" uniqueCount="282">
  <si>
    <t>古交市招募就业见习人员岗位表</t>
  </si>
  <si>
    <t>序号</t>
  </si>
  <si>
    <t>单位名称</t>
  </si>
  <si>
    <t>性质</t>
  </si>
  <si>
    <t>编制人数</t>
  </si>
  <si>
    <t>拟开发岗位数</t>
  </si>
  <si>
    <t>见习数占编制比例</t>
  </si>
  <si>
    <t>拟开发见习岗位</t>
  </si>
  <si>
    <t>岗位要求</t>
  </si>
  <si>
    <t>经办人</t>
  </si>
  <si>
    <t xml:space="preserve">联系电话 </t>
  </si>
  <si>
    <t>见习岗位名称</t>
  </si>
  <si>
    <t>人数</t>
  </si>
  <si>
    <t>主要见习内容</t>
  </si>
  <si>
    <t>学历</t>
  </si>
  <si>
    <t>专业</t>
  </si>
  <si>
    <t>古交市人大常委会办公室</t>
  </si>
  <si>
    <t>机关</t>
  </si>
  <si>
    <t>办公室文员</t>
  </si>
  <si>
    <t>办公室日常事务</t>
  </si>
  <si>
    <t>大专以上</t>
  </si>
  <si>
    <t>不限</t>
  </si>
  <si>
    <t>蔚宏斌</t>
  </si>
  <si>
    <t>古交市第八中学</t>
  </si>
  <si>
    <t>全额事业</t>
  </si>
  <si>
    <t>教师</t>
  </si>
  <si>
    <t>跟岗教师实习</t>
  </si>
  <si>
    <t>大学本科</t>
  </si>
  <si>
    <t>王永锋</t>
  </si>
  <si>
    <t>退役军人事务中心</t>
  </si>
  <si>
    <t>文秘</t>
  </si>
  <si>
    <t>办公室事宜，文件草拟</t>
  </si>
  <si>
    <t>大专及以上</t>
  </si>
  <si>
    <t>安国红</t>
  </si>
  <si>
    <t>退役军人事务局</t>
  </si>
  <si>
    <t>古交市融媒体中心</t>
  </si>
  <si>
    <t>播音主持</t>
  </si>
  <si>
    <t>节目播音主持</t>
  </si>
  <si>
    <t>播音、主持</t>
  </si>
  <si>
    <t>张斌</t>
  </si>
  <si>
    <t>新媒体制作</t>
  </si>
  <si>
    <t>设计与制作</t>
  </si>
  <si>
    <t>融媒体采编</t>
  </si>
  <si>
    <t>编辑、记者</t>
  </si>
  <si>
    <t>大学本科及以上</t>
  </si>
  <si>
    <t>广播电视、新媒体、汉语言及相关专业</t>
  </si>
  <si>
    <t>古交市第十二中学校</t>
  </si>
  <si>
    <t>道德与法制教师</t>
  </si>
  <si>
    <t>道德与法制教学</t>
  </si>
  <si>
    <t>道德与法制教育</t>
  </si>
  <si>
    <t>范明攀</t>
  </si>
  <si>
    <t>历史教师</t>
  </si>
  <si>
    <t>历史教学</t>
  </si>
  <si>
    <t>历史教育</t>
  </si>
  <si>
    <t>体育教师</t>
  </si>
  <si>
    <t>体育教学</t>
  </si>
  <si>
    <t>体育教育</t>
  </si>
  <si>
    <t>化学教师</t>
  </si>
  <si>
    <t>化学教学</t>
  </si>
  <si>
    <t>化学教育</t>
  </si>
  <si>
    <t>卫生保健员（校医）</t>
  </si>
  <si>
    <t>校园常见疾病预防等</t>
  </si>
  <si>
    <t>医学</t>
  </si>
  <si>
    <t>心理辅导教师</t>
  </si>
  <si>
    <t>心理健康辅导</t>
  </si>
  <si>
    <t>心理学</t>
  </si>
  <si>
    <t>中共古交市委宣传部</t>
  </si>
  <si>
    <t>新时代文明实践中心</t>
  </si>
  <si>
    <t>郝婧</t>
  </si>
  <si>
    <t>古交市文化馆</t>
  </si>
  <si>
    <t>群文活动专员</t>
  </si>
  <si>
    <t>群文活动</t>
  </si>
  <si>
    <t>张星</t>
  </si>
  <si>
    <t>中共古交市直属机关工作委员会</t>
  </si>
  <si>
    <t>办公室科员</t>
  </si>
  <si>
    <t>李辅国</t>
  </si>
  <si>
    <t>古交市农业农村局</t>
  </si>
  <si>
    <t>办公室</t>
  </si>
  <si>
    <t>文书、电脑</t>
  </si>
  <si>
    <t>郭小强</t>
  </si>
  <si>
    <t>古交市农业技术推广中心</t>
  </si>
  <si>
    <t>古交市农业综合行政执法队</t>
  </si>
  <si>
    <t>古交市残疾人联合会</t>
  </si>
  <si>
    <t>财务（女）</t>
  </si>
  <si>
    <t>财务工作</t>
  </si>
  <si>
    <t>财会、金融</t>
  </si>
  <si>
    <t>徐千君</t>
  </si>
  <si>
    <t>文秘（男）</t>
  </si>
  <si>
    <t>计算机</t>
  </si>
  <si>
    <t>古交市司法局</t>
  </si>
  <si>
    <t>依法行政办公室</t>
  </si>
  <si>
    <t>全面依法治市各项工作</t>
  </si>
  <si>
    <t>王泽远</t>
  </si>
  <si>
    <t>财务室</t>
  </si>
  <si>
    <t>诉条对接工作室</t>
  </si>
  <si>
    <t>诉条对接各项工作</t>
  </si>
  <si>
    <t>公共法律服务工作室</t>
  </si>
  <si>
    <t>公共法律服务各项工作</t>
  </si>
  <si>
    <t>日常工作</t>
  </si>
  <si>
    <t>古交市统计局</t>
  </si>
  <si>
    <t>熟悉办公室工作基本流程，掌握基本公文写作</t>
  </si>
  <si>
    <t>郝爱文</t>
  </si>
  <si>
    <t>普查科</t>
  </si>
  <si>
    <t>数据维护</t>
  </si>
  <si>
    <t>古交市医疗保险管理服务中心</t>
  </si>
  <si>
    <t>参公</t>
  </si>
  <si>
    <t>居民医保岗位</t>
  </si>
  <si>
    <t>居民医保信息查询</t>
  </si>
  <si>
    <t>李娇亮</t>
  </si>
  <si>
    <t>职工医保岗位</t>
  </si>
  <si>
    <t>职工医保信息查询</t>
  </si>
  <si>
    <t>古交市蔬菜技术服务中心</t>
  </si>
  <si>
    <t>技术员</t>
  </si>
  <si>
    <t>蔬菜种植技术、病虫害防治</t>
  </si>
  <si>
    <t>蔬菜专业</t>
  </si>
  <si>
    <t>杨晓花</t>
  </si>
  <si>
    <t>古交市新闻中心</t>
  </si>
  <si>
    <t>记者</t>
  </si>
  <si>
    <t>采访、编稿、文秘</t>
  </si>
  <si>
    <t>新闻学</t>
  </si>
  <si>
    <t>郭小斌</t>
  </si>
  <si>
    <t>古交市畜牧中心</t>
  </si>
  <si>
    <t>办公室岗位</t>
  </si>
  <si>
    <t>办公室日常事务、材料起草及文档收集整理工作</t>
  </si>
  <si>
    <t>闫建忠</t>
  </si>
  <si>
    <t>防治站岗位</t>
  </si>
  <si>
    <t>畜牧兽医技术服务指导和重大动物疫病防控工作</t>
  </si>
  <si>
    <t>畜牧科岗位</t>
  </si>
  <si>
    <t>畜牧业基本建设项目和技术改造项目的立项、审核、报批、实施</t>
  </si>
  <si>
    <t>古交市档案馆</t>
  </si>
  <si>
    <t>档案管理员</t>
  </si>
  <si>
    <t>档案管理</t>
  </si>
  <si>
    <t>中专以上</t>
  </si>
  <si>
    <t>赵杰斌</t>
  </si>
  <si>
    <t>古交市文学艺术界联合会</t>
  </si>
  <si>
    <t>办公室事宜、文件草拟等</t>
  </si>
  <si>
    <t>文秘类</t>
  </si>
  <si>
    <t>徐美英</t>
  </si>
  <si>
    <t>会计</t>
  </si>
  <si>
    <t>财务事宜</t>
  </si>
  <si>
    <t>会计类</t>
  </si>
  <si>
    <t>古交市劳动人事争议仲裁院</t>
  </si>
  <si>
    <t>仲裁接访</t>
  </si>
  <si>
    <t>郝爱仙</t>
  </si>
  <si>
    <t>古交市失业保险中心</t>
  </si>
  <si>
    <t>财务</t>
  </si>
  <si>
    <t>会计学</t>
  </si>
  <si>
    <t>闫志红</t>
  </si>
  <si>
    <t>本科</t>
  </si>
  <si>
    <t>古交市医疗保障局</t>
  </si>
  <si>
    <t>赵亚娜</t>
  </si>
  <si>
    <t>业务科科员</t>
  </si>
  <si>
    <t>医疗保障日常业务</t>
  </si>
  <si>
    <t>古交市图书馆</t>
  </si>
  <si>
    <t>行政管理员</t>
  </si>
  <si>
    <t>图书馆日常工作</t>
  </si>
  <si>
    <t>马巧香</t>
  </si>
  <si>
    <t>古交市机关事业单位养老保险中心</t>
  </si>
  <si>
    <t>档案</t>
  </si>
  <si>
    <t>赵润武</t>
  </si>
  <si>
    <t>业务（财务）</t>
  </si>
  <si>
    <t>古交市市场监督管理局</t>
  </si>
  <si>
    <t>药品监管辅助</t>
  </si>
  <si>
    <t>药品相关专业，适宜男性</t>
  </si>
  <si>
    <t>褚晓玲</t>
  </si>
  <si>
    <t>食品监管辅助</t>
  </si>
  <si>
    <t>食品相关专业，适宜男性</t>
  </si>
  <si>
    <t>财务相关专业，适宜男性</t>
  </si>
  <si>
    <t>文秘相关专业，适宜男性</t>
  </si>
  <si>
    <t>古交市信访局</t>
  </si>
  <si>
    <t>工作计划、总结、材料起草</t>
  </si>
  <si>
    <t>不限，适宜男性</t>
  </si>
  <si>
    <t>李文丽</t>
  </si>
  <si>
    <t>古交市企业养老保险中心</t>
  </si>
  <si>
    <t>协助财务科工作人员进行资金收支、核算工作日常</t>
  </si>
  <si>
    <t>财会方向</t>
  </si>
  <si>
    <t>马一先</t>
  </si>
  <si>
    <t>桃园街道办事处</t>
  </si>
  <si>
    <t>文书员</t>
  </si>
  <si>
    <t>起草、撰写文件材料，负责工作的宣传报道</t>
  </si>
  <si>
    <t>文秘专业</t>
  </si>
  <si>
    <t>宋凤英</t>
  </si>
  <si>
    <t>财务员</t>
  </si>
  <si>
    <t>负责办理财务相关业务</t>
  </si>
  <si>
    <t>会计专业</t>
  </si>
  <si>
    <t>业务员</t>
  </si>
  <si>
    <t>负责办理服务群众相关业务</t>
  </si>
  <si>
    <t>网络及计算机维护</t>
  </si>
  <si>
    <t>负责网络硬件及相关网站维护</t>
  </si>
  <si>
    <t>计算机相关专业</t>
  </si>
  <si>
    <t>古交市住房和城乡建设局</t>
  </si>
  <si>
    <t>办公室办事员</t>
  </si>
  <si>
    <t>办公室综合类文员工作</t>
  </si>
  <si>
    <t>文秘或中文相关专业</t>
  </si>
  <si>
    <t>覃晓飞</t>
  </si>
  <si>
    <t>古交市人力资源和社会保障局</t>
  </si>
  <si>
    <t>王剑</t>
  </si>
  <si>
    <t>古交市劳动就业管理中心</t>
  </si>
  <si>
    <t>协助财务人员处理事务</t>
  </si>
  <si>
    <t>财会相关专业</t>
  </si>
  <si>
    <t>王雅宁</t>
  </si>
  <si>
    <t>管理</t>
  </si>
  <si>
    <t>日常业务办理</t>
  </si>
  <si>
    <t>古交市财政局</t>
  </si>
  <si>
    <t>辅助岗位</t>
  </si>
  <si>
    <t>郭李平</t>
  </si>
  <si>
    <t>预算股科员</t>
  </si>
  <si>
    <t>财政</t>
  </si>
  <si>
    <t>采购股科员</t>
  </si>
  <si>
    <t>财审中心科员</t>
  </si>
  <si>
    <t>古交市城乡居民养老保险管理服务中心</t>
  </si>
  <si>
    <t>财务辅助人员</t>
  </si>
  <si>
    <t>协助财务工作</t>
  </si>
  <si>
    <t>财务相关专业</t>
  </si>
  <si>
    <t>雷键</t>
  </si>
  <si>
    <t>古交市政协办公室</t>
  </si>
  <si>
    <t>马东东</t>
  </si>
  <si>
    <t>古交市城乡管理局</t>
  </si>
  <si>
    <t>办公室文秘</t>
  </si>
  <si>
    <t>城乡管理等相关文秘工作</t>
  </si>
  <si>
    <t>雷膨瑞</t>
  </si>
  <si>
    <t>古交市园林绿化中心</t>
  </si>
  <si>
    <t>城乡园林绿化等相关文秘工作</t>
  </si>
  <si>
    <t>刘迎春</t>
  </si>
  <si>
    <t>古交市妇幼保健计划生育服务中心</t>
  </si>
  <si>
    <t>差额事业</t>
  </si>
  <si>
    <t>医师</t>
  </si>
  <si>
    <t>妇产科</t>
  </si>
  <si>
    <t>临床</t>
  </si>
  <si>
    <t>任涛</t>
  </si>
  <si>
    <t>护士</t>
  </si>
  <si>
    <t>护理专业</t>
  </si>
  <si>
    <t>护理</t>
  </si>
  <si>
    <t>医技</t>
  </si>
  <si>
    <t>检验，药械，综检</t>
  </si>
  <si>
    <t>医技相关专业</t>
  </si>
  <si>
    <t>岔口乡政府</t>
  </si>
  <si>
    <t>医保</t>
  </si>
  <si>
    <t>医保业务</t>
  </si>
  <si>
    <t>文秘电脑等相关专业</t>
  </si>
  <si>
    <t>康金凯</t>
  </si>
  <si>
    <t>劳保</t>
  </si>
  <si>
    <t>劳保业务</t>
  </si>
  <si>
    <t>古交市屯兰街道办事处</t>
  </si>
  <si>
    <t>文件收发、组织会议等</t>
  </si>
  <si>
    <t>张国文</t>
  </si>
  <si>
    <t>民政、农经</t>
  </si>
  <si>
    <t>协助做好民政、农经日常工作</t>
  </si>
  <si>
    <t>安监办</t>
  </si>
  <si>
    <t>制定安全检查计划、做好检查记录，从事安监办日常工作</t>
  </si>
  <si>
    <t>文秘、环境</t>
  </si>
  <si>
    <t>古交市东曲街道办事处</t>
  </si>
  <si>
    <t>安监办科员</t>
  </si>
  <si>
    <t>安全检查及信息报送</t>
  </si>
  <si>
    <t>汉语言、行政管理、安全等方面</t>
  </si>
  <si>
    <t>冀和明</t>
  </si>
  <si>
    <t>党委办科员</t>
  </si>
  <si>
    <t>信息报送、公文写作</t>
  </si>
  <si>
    <t>本科及以上</t>
  </si>
  <si>
    <t>汉语言、马哲、工商管理等</t>
  </si>
  <si>
    <t>城建科科员</t>
  </si>
  <si>
    <t>资料整理</t>
  </si>
  <si>
    <t>城建、工商管理等</t>
  </si>
  <si>
    <t>财务室科员</t>
  </si>
  <si>
    <t>财务管理方面</t>
  </si>
  <si>
    <t>统计站科员</t>
  </si>
  <si>
    <t>统计工作</t>
  </si>
  <si>
    <t>统计等专业</t>
  </si>
  <si>
    <t>古交市能源局</t>
  </si>
  <si>
    <t>业务股</t>
  </si>
  <si>
    <t>煤矿资料归集整理</t>
  </si>
  <si>
    <t>采矿相关</t>
  </si>
  <si>
    <t>李争光</t>
  </si>
  <si>
    <t>矿建相关</t>
  </si>
  <si>
    <t>党建资料归集整理</t>
  </si>
  <si>
    <t>党建相关</t>
  </si>
  <si>
    <t>古交市邢家社乡人民政府</t>
  </si>
  <si>
    <t>民政办公员</t>
  </si>
  <si>
    <t>康建强</t>
  </si>
  <si>
    <t>古交市房产管理局</t>
  </si>
  <si>
    <t>文秘、行政管理相关事务</t>
  </si>
  <si>
    <t>温改萍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</si>
</sst>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name val="宋体"/>
      <charset val="134"/>
    </font>
    <font>
      <sz val="11"/>
      <color rgb="FF000000"/>
      <name val="宋体"/>
      <charset val="134"/>
    </font>
    <font>
      <b/>
      <sz val="14"/>
      <color rgb="FF000000"/>
      <name val="宋体"/>
      <charset val="134"/>
    </font>
    <font>
      <sz val="11"/>
      <color rgb="FF000000"/>
      <name val="文星标宋"/>
      <charset val="134"/>
    </font>
    <font>
      <sz val="11"/>
      <color rgb="FF000000"/>
      <name val="仿宋_GB2312"/>
      <charset val="134"/>
    </font>
    <font>
      <sz val="12"/>
      <color rgb="FF000000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18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7" borderId="9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30" borderId="11" applyNumberFormat="0" applyAlignment="0" applyProtection="0">
      <alignment vertical="center"/>
    </xf>
    <xf numFmtId="0" fontId="23" fillId="30" borderId="10" applyNumberFormat="0" applyAlignment="0" applyProtection="0">
      <alignment vertical="center"/>
    </xf>
    <xf numFmtId="0" fontId="14" fillId="11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10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0" fontId="2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0" fontId="1" fillId="0" borderId="2" xfId="0" applyNumberFormat="1" applyFont="1" applyFill="1" applyBorder="1" applyAlignment="1">
      <alignment horizontal="center" vertical="center"/>
    </xf>
    <xf numFmtId="10" fontId="1" fillId="0" borderId="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0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9" fontId="5" fillId="0" borderId="0" xfId="0" applyNumberFormat="1" applyFont="1" applyBorder="1" applyAlignment="1">
      <alignment horizontal="center" vertical="center" wrapText="1"/>
    </xf>
    <xf numFmtId="10" fontId="5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93"/>
  <sheetViews>
    <sheetView tabSelected="1" workbookViewId="0">
      <selection activeCell="J18" sqref="J18"/>
    </sheetView>
  </sheetViews>
  <sheetFormatPr defaultColWidth="9" defaultRowHeight="24" customHeight="1"/>
  <cols>
    <col min="1" max="1" width="4.125" style="2" customWidth="1"/>
    <col min="2" max="2" width="24.125" style="2" customWidth="1"/>
    <col min="3" max="3" width="8.35833333333333" style="2" customWidth="1"/>
    <col min="4" max="4" width="4.85833333333333" style="2" hidden="1" customWidth="1"/>
    <col min="5" max="5" width="4.85833333333333" style="2" customWidth="1"/>
    <col min="6" max="6" width="8.625" style="3" hidden="1" customWidth="1"/>
    <col min="7" max="7" width="16.075" style="2" customWidth="1"/>
    <col min="8" max="8" width="4.475" style="2" customWidth="1"/>
    <col min="9" max="9" width="20.3416666666667" style="2" customWidth="1"/>
    <col min="10" max="10" width="10.7166666666667" style="2" customWidth="1"/>
    <col min="11" max="11" width="13.975" style="2" customWidth="1"/>
    <col min="12" max="12" width="7.45833333333333" style="2" customWidth="1"/>
    <col min="13" max="13" width="7.58333333333333" style="2" customWidth="1"/>
    <col min="14" max="14" width="11.6" style="2" hidden="1" customWidth="1"/>
    <col min="15" max="15" width="11.9833333333333" style="2" customWidth="1"/>
    <col min="16" max="16382" width="9" style="2"/>
    <col min="16383" max="16384" width="9" style="1"/>
  </cols>
  <sheetData>
    <row r="1" customHeight="1" spans="1:15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</row>
    <row r="2" customFormat="1" ht="21" customHeight="1" spans="1:1638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/>
      <c r="I2" s="7"/>
      <c r="J2" s="7" t="s">
        <v>8</v>
      </c>
      <c r="K2" s="7"/>
      <c r="L2" s="7" t="s">
        <v>9</v>
      </c>
      <c r="M2" s="7" t="s">
        <v>10</v>
      </c>
      <c r="N2" s="7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</row>
    <row r="3" s="1" customFormat="1" customHeight="1" spans="1:16382">
      <c r="A3" s="6"/>
      <c r="B3" s="6"/>
      <c r="C3" s="6"/>
      <c r="D3" s="6"/>
      <c r="E3" s="6"/>
      <c r="F3" s="6"/>
      <c r="G3" s="6" t="s">
        <v>11</v>
      </c>
      <c r="H3" s="6" t="s">
        <v>12</v>
      </c>
      <c r="I3" s="6" t="s">
        <v>13</v>
      </c>
      <c r="J3" s="6" t="s">
        <v>14</v>
      </c>
      <c r="K3" s="6" t="s">
        <v>15</v>
      </c>
      <c r="L3" s="7"/>
      <c r="M3" s="7"/>
      <c r="N3" s="7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2"/>
      <c r="XEZ3" s="2"/>
      <c r="XFA3" s="2"/>
      <c r="XFB3" s="2"/>
    </row>
    <row r="4" customHeight="1" spans="1:14">
      <c r="A4" s="7">
        <v>1</v>
      </c>
      <c r="B4" s="7" t="s">
        <v>16</v>
      </c>
      <c r="C4" s="7" t="s">
        <v>17</v>
      </c>
      <c r="D4" s="7">
        <v>19</v>
      </c>
      <c r="E4" s="7">
        <v>2</v>
      </c>
      <c r="F4" s="8">
        <f>2/19</f>
        <v>0.105263157894737</v>
      </c>
      <c r="G4" s="7" t="s">
        <v>18</v>
      </c>
      <c r="H4" s="7">
        <v>2</v>
      </c>
      <c r="I4" s="7" t="s">
        <v>19</v>
      </c>
      <c r="J4" s="7" t="s">
        <v>20</v>
      </c>
      <c r="K4" s="7" t="s">
        <v>21</v>
      </c>
      <c r="L4" s="7" t="s">
        <v>22</v>
      </c>
      <c r="M4" s="7">
        <v>5156010</v>
      </c>
      <c r="N4" s="7">
        <v>15203465868</v>
      </c>
    </row>
    <row r="5" s="2" customFormat="1" customHeight="1" spans="1:14">
      <c r="A5" s="7">
        <v>2</v>
      </c>
      <c r="B5" s="7" t="s">
        <v>23</v>
      </c>
      <c r="C5" s="7" t="s">
        <v>24</v>
      </c>
      <c r="D5" s="7">
        <v>45</v>
      </c>
      <c r="E5" s="7">
        <v>5</v>
      </c>
      <c r="F5" s="8">
        <f>5/45</f>
        <v>0.111111111111111</v>
      </c>
      <c r="G5" s="7" t="s">
        <v>25</v>
      </c>
      <c r="H5" s="7">
        <v>5</v>
      </c>
      <c r="I5" s="7" t="s">
        <v>26</v>
      </c>
      <c r="J5" s="7" t="s">
        <v>27</v>
      </c>
      <c r="K5" s="7" t="s">
        <v>21</v>
      </c>
      <c r="L5" s="7" t="s">
        <v>28</v>
      </c>
      <c r="M5" s="7">
        <v>5192491</v>
      </c>
      <c r="N5" s="7">
        <v>13546425998</v>
      </c>
    </row>
    <row r="6" s="2" customFormat="1" customHeight="1" spans="1:14">
      <c r="A6" s="7">
        <v>3</v>
      </c>
      <c r="B6" s="7" t="s">
        <v>29</v>
      </c>
      <c r="C6" s="7" t="s">
        <v>24</v>
      </c>
      <c r="D6" s="7">
        <v>5</v>
      </c>
      <c r="E6" s="7">
        <v>1</v>
      </c>
      <c r="F6" s="8">
        <f>1/5</f>
        <v>0.2</v>
      </c>
      <c r="G6" s="7" t="s">
        <v>30</v>
      </c>
      <c r="H6" s="7">
        <v>1</v>
      </c>
      <c r="I6" s="7" t="s">
        <v>31</v>
      </c>
      <c r="J6" s="7" t="s">
        <v>32</v>
      </c>
      <c r="K6" s="7" t="s">
        <v>21</v>
      </c>
      <c r="L6" s="7" t="s">
        <v>33</v>
      </c>
      <c r="M6" s="7">
        <v>5158369</v>
      </c>
      <c r="N6" s="7">
        <v>18734183128</v>
      </c>
    </row>
    <row r="7" s="2" customFormat="1" customHeight="1" spans="1:14">
      <c r="A7" s="7">
        <v>4</v>
      </c>
      <c r="B7" s="7" t="s">
        <v>34</v>
      </c>
      <c r="C7" s="7" t="s">
        <v>17</v>
      </c>
      <c r="D7" s="7">
        <v>6</v>
      </c>
      <c r="E7" s="7">
        <v>1</v>
      </c>
      <c r="F7" s="8">
        <f>1/6</f>
        <v>0.166666666666667</v>
      </c>
      <c r="G7" s="7" t="s">
        <v>30</v>
      </c>
      <c r="H7" s="7">
        <v>1</v>
      </c>
      <c r="I7" s="7" t="s">
        <v>31</v>
      </c>
      <c r="J7" s="7" t="s">
        <v>32</v>
      </c>
      <c r="K7" s="7" t="s">
        <v>21</v>
      </c>
      <c r="L7" s="7" t="s">
        <v>33</v>
      </c>
      <c r="M7" s="7">
        <v>5158369</v>
      </c>
      <c r="N7" s="7">
        <v>18734183128</v>
      </c>
    </row>
    <row r="8" s="2" customFormat="1" customHeight="1" spans="1:14">
      <c r="A8" s="7">
        <v>5</v>
      </c>
      <c r="B8" s="7" t="s">
        <v>35</v>
      </c>
      <c r="C8" s="7" t="s">
        <v>24</v>
      </c>
      <c r="D8" s="9">
        <v>42</v>
      </c>
      <c r="E8" s="9">
        <v>8</v>
      </c>
      <c r="F8" s="8">
        <f>8/42</f>
        <v>0.19047619047619</v>
      </c>
      <c r="G8" s="7" t="s">
        <v>36</v>
      </c>
      <c r="H8" s="7">
        <v>2</v>
      </c>
      <c r="I8" s="7" t="s">
        <v>37</v>
      </c>
      <c r="J8" s="7" t="s">
        <v>32</v>
      </c>
      <c r="K8" s="7" t="s">
        <v>38</v>
      </c>
      <c r="L8" s="7" t="s">
        <v>39</v>
      </c>
      <c r="M8" s="7">
        <v>5141240</v>
      </c>
      <c r="N8" s="7">
        <v>15035152808</v>
      </c>
    </row>
    <row r="9" s="2" customFormat="1" customHeight="1" spans="1:14">
      <c r="A9" s="7"/>
      <c r="B9" s="7"/>
      <c r="C9" s="7"/>
      <c r="D9" s="10"/>
      <c r="E9" s="10"/>
      <c r="F9" s="8"/>
      <c r="G9" s="7" t="s">
        <v>40</v>
      </c>
      <c r="H9" s="7">
        <v>2</v>
      </c>
      <c r="I9" s="7" t="s">
        <v>40</v>
      </c>
      <c r="J9" s="7" t="s">
        <v>32</v>
      </c>
      <c r="K9" s="7" t="s">
        <v>41</v>
      </c>
      <c r="L9" s="7"/>
      <c r="M9" s="7"/>
      <c r="N9" s="7"/>
    </row>
    <row r="10" s="2" customFormat="1" ht="47" customHeight="1" spans="1:14">
      <c r="A10" s="7"/>
      <c r="B10" s="7"/>
      <c r="C10" s="7"/>
      <c r="D10" s="11"/>
      <c r="E10" s="11"/>
      <c r="F10" s="8"/>
      <c r="G10" s="7" t="s">
        <v>42</v>
      </c>
      <c r="H10" s="7">
        <v>4</v>
      </c>
      <c r="I10" s="7" t="s">
        <v>43</v>
      </c>
      <c r="J10" s="6" t="s">
        <v>44</v>
      </c>
      <c r="K10" s="6" t="s">
        <v>45</v>
      </c>
      <c r="L10" s="7"/>
      <c r="M10" s="7"/>
      <c r="N10" s="7"/>
    </row>
    <row r="11" s="2" customFormat="1" customHeight="1" spans="1:14">
      <c r="A11" s="7">
        <v>6</v>
      </c>
      <c r="B11" s="7" t="s">
        <v>46</v>
      </c>
      <c r="C11" s="7" t="s">
        <v>24</v>
      </c>
      <c r="D11" s="9">
        <v>135</v>
      </c>
      <c r="E11" s="9">
        <v>13</v>
      </c>
      <c r="F11" s="8">
        <f>13/135</f>
        <v>0.0962962962962963</v>
      </c>
      <c r="G11" s="7" t="s">
        <v>47</v>
      </c>
      <c r="H11" s="7">
        <v>2</v>
      </c>
      <c r="I11" s="7" t="s">
        <v>48</v>
      </c>
      <c r="J11" s="7" t="s">
        <v>27</v>
      </c>
      <c r="K11" s="7" t="s">
        <v>49</v>
      </c>
      <c r="L11" s="7" t="s">
        <v>50</v>
      </c>
      <c r="M11" s="7">
        <v>5216870</v>
      </c>
      <c r="N11" s="7">
        <v>13994212158</v>
      </c>
    </row>
    <row r="12" s="2" customFormat="1" customHeight="1" spans="1:14">
      <c r="A12" s="7"/>
      <c r="B12" s="7"/>
      <c r="C12" s="7"/>
      <c r="D12" s="10"/>
      <c r="E12" s="10"/>
      <c r="F12" s="8"/>
      <c r="G12" s="7" t="s">
        <v>51</v>
      </c>
      <c r="H12" s="7">
        <v>2</v>
      </c>
      <c r="I12" s="7" t="s">
        <v>52</v>
      </c>
      <c r="J12" s="7" t="s">
        <v>27</v>
      </c>
      <c r="K12" s="7" t="s">
        <v>53</v>
      </c>
      <c r="L12" s="7"/>
      <c r="M12" s="7"/>
      <c r="N12" s="7"/>
    </row>
    <row r="13" s="2" customFormat="1" customHeight="1" spans="1:14">
      <c r="A13" s="7"/>
      <c r="B13" s="7"/>
      <c r="C13" s="7"/>
      <c r="D13" s="10"/>
      <c r="E13" s="10"/>
      <c r="F13" s="8"/>
      <c r="G13" s="7" t="s">
        <v>54</v>
      </c>
      <c r="H13" s="7">
        <v>2</v>
      </c>
      <c r="I13" s="7" t="s">
        <v>55</v>
      </c>
      <c r="J13" s="7" t="s">
        <v>27</v>
      </c>
      <c r="K13" s="7" t="s">
        <v>56</v>
      </c>
      <c r="L13" s="7"/>
      <c r="M13" s="7"/>
      <c r="N13" s="7"/>
    </row>
    <row r="14" s="2" customFormat="1" customHeight="1" spans="1:14">
      <c r="A14" s="7"/>
      <c r="B14" s="7"/>
      <c r="C14" s="7"/>
      <c r="D14" s="10"/>
      <c r="E14" s="10"/>
      <c r="F14" s="8"/>
      <c r="G14" s="7" t="s">
        <v>57</v>
      </c>
      <c r="H14" s="7">
        <v>2</v>
      </c>
      <c r="I14" s="7" t="s">
        <v>58</v>
      </c>
      <c r="J14" s="7" t="s">
        <v>27</v>
      </c>
      <c r="K14" s="7" t="s">
        <v>59</v>
      </c>
      <c r="L14" s="7"/>
      <c r="M14" s="7"/>
      <c r="N14" s="7"/>
    </row>
    <row r="15" s="2" customFormat="1" customHeight="1" spans="1:14">
      <c r="A15" s="7"/>
      <c r="B15" s="7"/>
      <c r="C15" s="7"/>
      <c r="D15" s="10"/>
      <c r="E15" s="10"/>
      <c r="F15" s="8"/>
      <c r="G15" s="7" t="s">
        <v>30</v>
      </c>
      <c r="H15" s="7">
        <v>1</v>
      </c>
      <c r="I15" s="7" t="s">
        <v>30</v>
      </c>
      <c r="J15" s="7" t="s">
        <v>27</v>
      </c>
      <c r="K15" s="7" t="s">
        <v>30</v>
      </c>
      <c r="L15" s="7"/>
      <c r="M15" s="7"/>
      <c r="N15" s="7"/>
    </row>
    <row r="16" s="2" customFormat="1" customHeight="1" spans="1:14">
      <c r="A16" s="7"/>
      <c r="B16" s="7"/>
      <c r="C16" s="7"/>
      <c r="D16" s="10"/>
      <c r="E16" s="10"/>
      <c r="F16" s="8"/>
      <c r="G16" s="7" t="s">
        <v>60</v>
      </c>
      <c r="H16" s="7">
        <v>2</v>
      </c>
      <c r="I16" s="7" t="s">
        <v>61</v>
      </c>
      <c r="J16" s="7" t="s">
        <v>27</v>
      </c>
      <c r="K16" s="7" t="s">
        <v>62</v>
      </c>
      <c r="L16" s="7"/>
      <c r="M16" s="7"/>
      <c r="N16" s="7"/>
    </row>
    <row r="17" s="2" customFormat="1" customHeight="1" spans="1:14">
      <c r="A17" s="7"/>
      <c r="B17" s="7"/>
      <c r="C17" s="7"/>
      <c r="D17" s="11"/>
      <c r="E17" s="11"/>
      <c r="F17" s="8"/>
      <c r="G17" s="7" t="s">
        <v>63</v>
      </c>
      <c r="H17" s="7">
        <v>2</v>
      </c>
      <c r="I17" s="7" t="s">
        <v>64</v>
      </c>
      <c r="J17" s="7" t="s">
        <v>27</v>
      </c>
      <c r="K17" s="7" t="s">
        <v>65</v>
      </c>
      <c r="L17" s="7"/>
      <c r="M17" s="7"/>
      <c r="N17" s="7"/>
    </row>
    <row r="18" s="2" customFormat="1" customHeight="1" spans="1:14">
      <c r="A18" s="7">
        <v>7</v>
      </c>
      <c r="B18" s="7" t="s">
        <v>66</v>
      </c>
      <c r="C18" s="7" t="s">
        <v>17</v>
      </c>
      <c r="D18" s="7">
        <v>11</v>
      </c>
      <c r="E18" s="7">
        <v>2</v>
      </c>
      <c r="F18" s="8">
        <f>2/11</f>
        <v>0.181818181818182</v>
      </c>
      <c r="G18" s="7" t="s">
        <v>67</v>
      </c>
      <c r="H18" s="7">
        <v>2</v>
      </c>
      <c r="I18" s="7" t="s">
        <v>67</v>
      </c>
      <c r="J18" s="7" t="s">
        <v>27</v>
      </c>
      <c r="K18" s="7" t="s">
        <v>21</v>
      </c>
      <c r="L18" s="7" t="s">
        <v>68</v>
      </c>
      <c r="M18" s="7">
        <v>5153001</v>
      </c>
      <c r="N18" s="7">
        <v>13935118653</v>
      </c>
    </row>
    <row r="19" s="2" customFormat="1" customHeight="1" spans="1:14">
      <c r="A19" s="7">
        <v>8</v>
      </c>
      <c r="B19" s="7" t="s">
        <v>69</v>
      </c>
      <c r="C19" s="7" t="s">
        <v>24</v>
      </c>
      <c r="D19" s="7">
        <v>7</v>
      </c>
      <c r="E19" s="7">
        <v>1</v>
      </c>
      <c r="F19" s="8">
        <f>1/7</f>
        <v>0.142857142857143</v>
      </c>
      <c r="G19" s="7" t="s">
        <v>70</v>
      </c>
      <c r="H19" s="7">
        <v>1</v>
      </c>
      <c r="I19" s="7" t="s">
        <v>71</v>
      </c>
      <c r="J19" s="7" t="s">
        <v>32</v>
      </c>
      <c r="K19" s="7" t="s">
        <v>21</v>
      </c>
      <c r="L19" s="7" t="s">
        <v>72</v>
      </c>
      <c r="M19" s="7">
        <v>5141440</v>
      </c>
      <c r="N19" s="7">
        <v>18234032027</v>
      </c>
    </row>
    <row r="20" s="2" customFormat="1" ht="48" customHeight="1" spans="1:14">
      <c r="A20" s="7">
        <v>9</v>
      </c>
      <c r="B20" s="6" t="s">
        <v>73</v>
      </c>
      <c r="C20" s="7" t="s">
        <v>17</v>
      </c>
      <c r="D20" s="7">
        <v>6</v>
      </c>
      <c r="E20" s="7">
        <v>1</v>
      </c>
      <c r="F20" s="8">
        <f>1/6</f>
        <v>0.166666666666667</v>
      </c>
      <c r="G20" s="7" t="s">
        <v>74</v>
      </c>
      <c r="H20" s="7">
        <v>1</v>
      </c>
      <c r="I20" s="7" t="s">
        <v>19</v>
      </c>
      <c r="J20" s="7" t="s">
        <v>27</v>
      </c>
      <c r="K20" s="7" t="s">
        <v>21</v>
      </c>
      <c r="L20" s="7" t="s">
        <v>75</v>
      </c>
      <c r="M20" s="7">
        <v>2992344</v>
      </c>
      <c r="N20" s="7">
        <v>13593178234</v>
      </c>
    </row>
    <row r="21" s="2" customFormat="1" customHeight="1" spans="1:14">
      <c r="A21" s="7">
        <v>10</v>
      </c>
      <c r="B21" s="7" t="s">
        <v>76</v>
      </c>
      <c r="C21" s="7" t="s">
        <v>17</v>
      </c>
      <c r="D21" s="7">
        <v>10</v>
      </c>
      <c r="E21" s="7">
        <v>2</v>
      </c>
      <c r="F21" s="8">
        <f>2/10</f>
        <v>0.2</v>
      </c>
      <c r="G21" s="7" t="s">
        <v>77</v>
      </c>
      <c r="H21" s="7">
        <v>2</v>
      </c>
      <c r="I21" s="7" t="s">
        <v>78</v>
      </c>
      <c r="J21" s="7" t="s">
        <v>32</v>
      </c>
      <c r="K21" s="7" t="s">
        <v>21</v>
      </c>
      <c r="L21" s="7" t="s">
        <v>79</v>
      </c>
      <c r="M21" s="7">
        <v>5151058</v>
      </c>
      <c r="N21" s="7">
        <v>17735156266</v>
      </c>
    </row>
    <row r="22" s="2" customFormat="1" customHeight="1" spans="1:14">
      <c r="A22" s="7">
        <v>11</v>
      </c>
      <c r="B22" s="7" t="s">
        <v>80</v>
      </c>
      <c r="C22" s="7" t="s">
        <v>24</v>
      </c>
      <c r="D22" s="7">
        <v>26</v>
      </c>
      <c r="E22" s="7">
        <v>2</v>
      </c>
      <c r="F22" s="8">
        <f>2/26</f>
        <v>0.0769230769230769</v>
      </c>
      <c r="G22" s="7" t="s">
        <v>77</v>
      </c>
      <c r="H22" s="7">
        <v>2</v>
      </c>
      <c r="I22" s="7" t="s">
        <v>78</v>
      </c>
      <c r="J22" s="7" t="s">
        <v>32</v>
      </c>
      <c r="K22" s="7" t="s">
        <v>21</v>
      </c>
      <c r="L22" s="7" t="s">
        <v>79</v>
      </c>
      <c r="M22" s="7">
        <v>5151058</v>
      </c>
      <c r="N22" s="7">
        <v>17735156266</v>
      </c>
    </row>
    <row r="23" s="2" customFormat="1" customHeight="1" spans="1:14">
      <c r="A23" s="7">
        <v>12</v>
      </c>
      <c r="B23" s="7" t="s">
        <v>81</v>
      </c>
      <c r="C23" s="7" t="s">
        <v>24</v>
      </c>
      <c r="D23" s="7">
        <v>18</v>
      </c>
      <c r="E23" s="7">
        <v>2</v>
      </c>
      <c r="F23" s="8">
        <f>2/18</f>
        <v>0.111111111111111</v>
      </c>
      <c r="G23" s="7" t="s">
        <v>77</v>
      </c>
      <c r="H23" s="7">
        <v>2</v>
      </c>
      <c r="I23" s="7" t="s">
        <v>78</v>
      </c>
      <c r="J23" s="7" t="s">
        <v>32</v>
      </c>
      <c r="K23" s="7" t="s">
        <v>21</v>
      </c>
      <c r="L23" s="7" t="s">
        <v>79</v>
      </c>
      <c r="M23" s="7">
        <v>5151058</v>
      </c>
      <c r="N23" s="7">
        <v>17735156266</v>
      </c>
    </row>
    <row r="24" s="2" customFormat="1" customHeight="1" spans="1:14">
      <c r="A24" s="9">
        <v>13</v>
      </c>
      <c r="B24" s="9" t="s">
        <v>82</v>
      </c>
      <c r="C24" s="9" t="s">
        <v>24</v>
      </c>
      <c r="D24" s="9">
        <v>9</v>
      </c>
      <c r="E24" s="9">
        <v>2</v>
      </c>
      <c r="F24" s="12">
        <f>2/9</f>
        <v>0.222222222222222</v>
      </c>
      <c r="G24" s="7" t="s">
        <v>83</v>
      </c>
      <c r="H24" s="7">
        <v>1</v>
      </c>
      <c r="I24" s="7" t="s">
        <v>84</v>
      </c>
      <c r="J24" s="7" t="s">
        <v>27</v>
      </c>
      <c r="K24" s="7" t="s">
        <v>85</v>
      </c>
      <c r="L24" s="9" t="s">
        <v>86</v>
      </c>
      <c r="M24" s="9">
        <v>5148700</v>
      </c>
      <c r="N24" s="9">
        <v>13934222466</v>
      </c>
    </row>
    <row r="25" s="2" customFormat="1" customHeight="1" spans="1:14">
      <c r="A25" s="11"/>
      <c r="B25" s="11"/>
      <c r="C25" s="11"/>
      <c r="D25" s="11"/>
      <c r="E25" s="11"/>
      <c r="F25" s="13"/>
      <c r="G25" s="7" t="s">
        <v>87</v>
      </c>
      <c r="H25" s="7">
        <v>1</v>
      </c>
      <c r="I25" s="7" t="s">
        <v>77</v>
      </c>
      <c r="J25" s="7" t="s">
        <v>27</v>
      </c>
      <c r="K25" s="7" t="s">
        <v>88</v>
      </c>
      <c r="L25" s="11"/>
      <c r="M25" s="11"/>
      <c r="N25" s="11"/>
    </row>
    <row r="26" s="2" customFormat="1" customHeight="1" spans="1:14">
      <c r="A26" s="7">
        <v>14</v>
      </c>
      <c r="B26" s="7" t="s">
        <v>89</v>
      </c>
      <c r="C26" s="7" t="s">
        <v>17</v>
      </c>
      <c r="D26" s="9">
        <v>40</v>
      </c>
      <c r="E26" s="9">
        <v>5</v>
      </c>
      <c r="F26" s="8">
        <f>5/40</f>
        <v>0.125</v>
      </c>
      <c r="G26" s="7" t="s">
        <v>90</v>
      </c>
      <c r="H26" s="7">
        <v>1</v>
      </c>
      <c r="I26" s="7" t="s">
        <v>91</v>
      </c>
      <c r="J26" s="7" t="s">
        <v>20</v>
      </c>
      <c r="K26" s="7" t="s">
        <v>21</v>
      </c>
      <c r="L26" s="9" t="s">
        <v>92</v>
      </c>
      <c r="M26" s="9">
        <v>5212748</v>
      </c>
      <c r="N26" s="9">
        <v>15803402462</v>
      </c>
    </row>
    <row r="27" s="2" customFormat="1" customHeight="1" spans="1:14">
      <c r="A27" s="7"/>
      <c r="B27" s="7"/>
      <c r="C27" s="7"/>
      <c r="D27" s="10"/>
      <c r="E27" s="10"/>
      <c r="F27" s="8"/>
      <c r="G27" s="7" t="s">
        <v>93</v>
      </c>
      <c r="H27" s="7">
        <v>1</v>
      </c>
      <c r="I27" s="7" t="s">
        <v>84</v>
      </c>
      <c r="J27" s="7" t="s">
        <v>20</v>
      </c>
      <c r="K27" s="7" t="s">
        <v>21</v>
      </c>
      <c r="L27" s="10"/>
      <c r="M27" s="10"/>
      <c r="N27" s="10"/>
    </row>
    <row r="28" s="2" customFormat="1" customHeight="1" spans="1:14">
      <c r="A28" s="7"/>
      <c r="B28" s="7"/>
      <c r="C28" s="7"/>
      <c r="D28" s="10"/>
      <c r="E28" s="10"/>
      <c r="F28" s="8"/>
      <c r="G28" s="7" t="s">
        <v>94</v>
      </c>
      <c r="H28" s="7">
        <v>1</v>
      </c>
      <c r="I28" s="7" t="s">
        <v>95</v>
      </c>
      <c r="J28" s="7" t="s">
        <v>20</v>
      </c>
      <c r="K28" s="7" t="s">
        <v>21</v>
      </c>
      <c r="L28" s="10"/>
      <c r="M28" s="10"/>
      <c r="N28" s="10"/>
    </row>
    <row r="29" s="2" customFormat="1" customHeight="1" spans="1:14">
      <c r="A29" s="7"/>
      <c r="B29" s="7"/>
      <c r="C29" s="7"/>
      <c r="D29" s="10"/>
      <c r="E29" s="10"/>
      <c r="F29" s="8"/>
      <c r="G29" s="7" t="s">
        <v>96</v>
      </c>
      <c r="H29" s="7">
        <v>1</v>
      </c>
      <c r="I29" s="7" t="s">
        <v>97</v>
      </c>
      <c r="J29" s="7" t="s">
        <v>20</v>
      </c>
      <c r="K29" s="7" t="s">
        <v>21</v>
      </c>
      <c r="L29" s="10"/>
      <c r="M29" s="10"/>
      <c r="N29" s="10"/>
    </row>
    <row r="30" s="2" customFormat="1" customHeight="1" spans="1:14">
      <c r="A30" s="7"/>
      <c r="B30" s="7"/>
      <c r="C30" s="7"/>
      <c r="D30" s="11"/>
      <c r="E30" s="11"/>
      <c r="F30" s="8"/>
      <c r="G30" s="7" t="s">
        <v>77</v>
      </c>
      <c r="H30" s="7">
        <v>1</v>
      </c>
      <c r="I30" s="7" t="s">
        <v>98</v>
      </c>
      <c r="J30" s="7" t="s">
        <v>20</v>
      </c>
      <c r="K30" s="7" t="s">
        <v>21</v>
      </c>
      <c r="L30" s="11"/>
      <c r="M30" s="11"/>
      <c r="N30" s="11"/>
    </row>
    <row r="31" s="2" customFormat="1" ht="47" customHeight="1" spans="1:14">
      <c r="A31" s="9">
        <v>15</v>
      </c>
      <c r="B31" s="9" t="s">
        <v>99</v>
      </c>
      <c r="C31" s="9" t="s">
        <v>17</v>
      </c>
      <c r="D31" s="9">
        <v>20</v>
      </c>
      <c r="E31" s="9">
        <v>4</v>
      </c>
      <c r="F31" s="12">
        <f>4/20</f>
        <v>0.2</v>
      </c>
      <c r="G31" s="7" t="s">
        <v>77</v>
      </c>
      <c r="H31" s="7">
        <v>3</v>
      </c>
      <c r="I31" s="6" t="s">
        <v>100</v>
      </c>
      <c r="J31" s="7" t="s">
        <v>20</v>
      </c>
      <c r="K31" s="7" t="s">
        <v>21</v>
      </c>
      <c r="L31" s="9" t="s">
        <v>101</v>
      </c>
      <c r="M31" s="9">
        <v>5156627</v>
      </c>
      <c r="N31" s="9">
        <v>19135317169</v>
      </c>
    </row>
    <row r="32" s="2" customFormat="1" customHeight="1" spans="1:14">
      <c r="A32" s="11"/>
      <c r="B32" s="11"/>
      <c r="C32" s="11"/>
      <c r="D32" s="11"/>
      <c r="E32" s="11"/>
      <c r="F32" s="13"/>
      <c r="G32" s="7" t="s">
        <v>102</v>
      </c>
      <c r="H32" s="7">
        <v>1</v>
      </c>
      <c r="I32" s="7" t="s">
        <v>103</v>
      </c>
      <c r="J32" s="7" t="s">
        <v>20</v>
      </c>
      <c r="K32" s="7" t="s">
        <v>21</v>
      </c>
      <c r="L32" s="11"/>
      <c r="M32" s="11"/>
      <c r="N32" s="11"/>
    </row>
    <row r="33" s="2" customFormat="1" customHeight="1" spans="1:14">
      <c r="A33" s="9">
        <v>16</v>
      </c>
      <c r="B33" s="14" t="s">
        <v>104</v>
      </c>
      <c r="C33" s="9" t="s">
        <v>105</v>
      </c>
      <c r="D33" s="9">
        <v>28</v>
      </c>
      <c r="E33" s="9">
        <v>6</v>
      </c>
      <c r="F33" s="12">
        <f>6/28</f>
        <v>0.214285714285714</v>
      </c>
      <c r="G33" s="7" t="s">
        <v>106</v>
      </c>
      <c r="H33" s="7">
        <v>4</v>
      </c>
      <c r="I33" s="7" t="s">
        <v>107</v>
      </c>
      <c r="J33" s="7" t="s">
        <v>20</v>
      </c>
      <c r="K33" s="7" t="s">
        <v>21</v>
      </c>
      <c r="L33" s="9" t="s">
        <v>108</v>
      </c>
      <c r="M33" s="9">
        <v>5218025</v>
      </c>
      <c r="N33" s="9">
        <v>13613460505</v>
      </c>
    </row>
    <row r="34" s="2" customFormat="1" customHeight="1" spans="1:14">
      <c r="A34" s="11"/>
      <c r="B34" s="15"/>
      <c r="C34" s="11"/>
      <c r="D34" s="11"/>
      <c r="E34" s="11"/>
      <c r="F34" s="13"/>
      <c r="G34" s="7" t="s">
        <v>109</v>
      </c>
      <c r="H34" s="7">
        <v>2</v>
      </c>
      <c r="I34" s="7" t="s">
        <v>110</v>
      </c>
      <c r="J34" s="7" t="s">
        <v>20</v>
      </c>
      <c r="K34" s="7" t="s">
        <v>21</v>
      </c>
      <c r="L34" s="11"/>
      <c r="M34" s="11"/>
      <c r="N34" s="11"/>
    </row>
    <row r="35" s="2" customFormat="1" ht="40" customHeight="1" spans="1:14">
      <c r="A35" s="7">
        <v>17</v>
      </c>
      <c r="B35" s="7" t="s">
        <v>111</v>
      </c>
      <c r="C35" s="7" t="s">
        <v>24</v>
      </c>
      <c r="D35" s="7">
        <v>12</v>
      </c>
      <c r="E35" s="7">
        <v>2</v>
      </c>
      <c r="F35" s="8">
        <f>2/12</f>
        <v>0.166666666666667</v>
      </c>
      <c r="G35" s="7" t="s">
        <v>112</v>
      </c>
      <c r="H35" s="7">
        <v>2</v>
      </c>
      <c r="I35" s="6" t="s">
        <v>113</v>
      </c>
      <c r="J35" s="7" t="s">
        <v>20</v>
      </c>
      <c r="K35" s="7" t="s">
        <v>114</v>
      </c>
      <c r="L35" s="7" t="s">
        <v>115</v>
      </c>
      <c r="M35" s="7">
        <v>5210030</v>
      </c>
      <c r="N35" s="7">
        <v>13754857056</v>
      </c>
    </row>
    <row r="36" s="2" customFormat="1" customHeight="1" spans="1:14">
      <c r="A36" s="7">
        <v>18</v>
      </c>
      <c r="B36" s="7" t="s">
        <v>116</v>
      </c>
      <c r="C36" s="7" t="s">
        <v>105</v>
      </c>
      <c r="D36" s="7">
        <v>10</v>
      </c>
      <c r="E36" s="7">
        <v>2</v>
      </c>
      <c r="F36" s="8">
        <f>2/10</f>
        <v>0.2</v>
      </c>
      <c r="G36" s="7" t="s">
        <v>117</v>
      </c>
      <c r="H36" s="7">
        <v>2</v>
      </c>
      <c r="I36" s="7" t="s">
        <v>118</v>
      </c>
      <c r="J36" s="7" t="s">
        <v>27</v>
      </c>
      <c r="K36" s="7" t="s">
        <v>119</v>
      </c>
      <c r="L36" s="7" t="s">
        <v>120</v>
      </c>
      <c r="M36" s="7">
        <v>5213979</v>
      </c>
      <c r="N36" s="7">
        <v>13633458282</v>
      </c>
    </row>
    <row r="37" s="2" customFormat="1" ht="48" customHeight="1" spans="1:14">
      <c r="A37" s="9">
        <v>19</v>
      </c>
      <c r="B37" s="9" t="s">
        <v>121</v>
      </c>
      <c r="C37" s="9" t="s">
        <v>24</v>
      </c>
      <c r="D37" s="9">
        <v>22</v>
      </c>
      <c r="E37" s="9">
        <v>4</v>
      </c>
      <c r="F37" s="12">
        <f>4/22</f>
        <v>0.181818181818182</v>
      </c>
      <c r="G37" s="7" t="s">
        <v>122</v>
      </c>
      <c r="H37" s="7">
        <v>2</v>
      </c>
      <c r="I37" s="6" t="s">
        <v>123</v>
      </c>
      <c r="J37" s="7" t="s">
        <v>27</v>
      </c>
      <c r="K37" s="7" t="s">
        <v>21</v>
      </c>
      <c r="L37" s="9" t="s">
        <v>124</v>
      </c>
      <c r="M37" s="9">
        <v>5176949</v>
      </c>
      <c r="N37" s="9">
        <v>13015309688</v>
      </c>
    </row>
    <row r="38" s="2" customFormat="1" ht="47" customHeight="1" spans="1:14">
      <c r="A38" s="10"/>
      <c r="B38" s="10"/>
      <c r="C38" s="10"/>
      <c r="D38" s="10"/>
      <c r="E38" s="10"/>
      <c r="F38" s="16"/>
      <c r="G38" s="7" t="s">
        <v>125</v>
      </c>
      <c r="H38" s="7">
        <v>1</v>
      </c>
      <c r="I38" s="6" t="s">
        <v>126</v>
      </c>
      <c r="J38" s="7" t="s">
        <v>27</v>
      </c>
      <c r="K38" s="7" t="s">
        <v>21</v>
      </c>
      <c r="L38" s="10"/>
      <c r="M38" s="10"/>
      <c r="N38" s="10"/>
    </row>
    <row r="39" s="2" customFormat="1" ht="48" customHeight="1" spans="1:14">
      <c r="A39" s="11"/>
      <c r="B39" s="11"/>
      <c r="C39" s="11"/>
      <c r="D39" s="11"/>
      <c r="E39" s="11"/>
      <c r="F39" s="13"/>
      <c r="G39" s="7" t="s">
        <v>127</v>
      </c>
      <c r="H39" s="7">
        <v>1</v>
      </c>
      <c r="I39" s="6" t="s">
        <v>128</v>
      </c>
      <c r="J39" s="7" t="s">
        <v>27</v>
      </c>
      <c r="K39" s="7" t="s">
        <v>21</v>
      </c>
      <c r="L39" s="11"/>
      <c r="M39" s="11"/>
      <c r="N39" s="11"/>
    </row>
    <row r="40" s="2" customFormat="1" customHeight="1" spans="1:14">
      <c r="A40" s="7">
        <v>20</v>
      </c>
      <c r="B40" s="7" t="s">
        <v>129</v>
      </c>
      <c r="C40" s="7" t="s">
        <v>24</v>
      </c>
      <c r="D40" s="7">
        <v>7</v>
      </c>
      <c r="E40" s="7">
        <v>1</v>
      </c>
      <c r="F40" s="8">
        <f>1/7</f>
        <v>0.142857142857143</v>
      </c>
      <c r="G40" s="7" t="s">
        <v>130</v>
      </c>
      <c r="H40" s="7">
        <v>1</v>
      </c>
      <c r="I40" s="7" t="s">
        <v>131</v>
      </c>
      <c r="J40" s="7" t="s">
        <v>132</v>
      </c>
      <c r="K40" s="7" t="s">
        <v>21</v>
      </c>
      <c r="L40" s="7" t="s">
        <v>133</v>
      </c>
      <c r="M40" s="7">
        <v>5142750</v>
      </c>
      <c r="N40" s="7">
        <v>13934207767</v>
      </c>
    </row>
    <row r="41" s="2" customFormat="1" customHeight="1" spans="1:14">
      <c r="A41" s="9">
        <v>21</v>
      </c>
      <c r="B41" s="9" t="s">
        <v>134</v>
      </c>
      <c r="C41" s="9" t="s">
        <v>105</v>
      </c>
      <c r="D41" s="9">
        <v>6</v>
      </c>
      <c r="E41" s="9">
        <v>2</v>
      </c>
      <c r="F41" s="12">
        <f>2/6</f>
        <v>0.333333333333333</v>
      </c>
      <c r="G41" s="7" t="s">
        <v>30</v>
      </c>
      <c r="H41" s="7">
        <v>1</v>
      </c>
      <c r="I41" s="7" t="s">
        <v>135</v>
      </c>
      <c r="J41" s="7" t="s">
        <v>32</v>
      </c>
      <c r="K41" s="7" t="s">
        <v>136</v>
      </c>
      <c r="L41" s="9" t="s">
        <v>137</v>
      </c>
      <c r="M41" s="9">
        <v>5213146</v>
      </c>
      <c r="N41" s="9">
        <v>15513036253</v>
      </c>
    </row>
    <row r="42" s="2" customFormat="1" customHeight="1" spans="1:14">
      <c r="A42" s="11"/>
      <c r="B42" s="11"/>
      <c r="C42" s="11"/>
      <c r="D42" s="11"/>
      <c r="E42" s="11"/>
      <c r="F42" s="13"/>
      <c r="G42" s="7" t="s">
        <v>138</v>
      </c>
      <c r="H42" s="7">
        <v>1</v>
      </c>
      <c r="I42" s="7" t="s">
        <v>139</v>
      </c>
      <c r="J42" s="7" t="s">
        <v>32</v>
      </c>
      <c r="K42" s="7" t="s">
        <v>140</v>
      </c>
      <c r="L42" s="11"/>
      <c r="M42" s="11"/>
      <c r="N42" s="11"/>
    </row>
    <row r="43" s="2" customFormat="1" customHeight="1" spans="1:14">
      <c r="A43" s="7">
        <v>22</v>
      </c>
      <c r="B43" s="7" t="s">
        <v>141</v>
      </c>
      <c r="C43" s="7" t="s">
        <v>24</v>
      </c>
      <c r="D43" s="7">
        <v>7</v>
      </c>
      <c r="E43" s="7">
        <v>1</v>
      </c>
      <c r="F43" s="8">
        <f>1/7</f>
        <v>0.142857142857143</v>
      </c>
      <c r="G43" s="7" t="s">
        <v>77</v>
      </c>
      <c r="H43" s="7">
        <v>1</v>
      </c>
      <c r="I43" s="7" t="s">
        <v>142</v>
      </c>
      <c r="J43" s="7" t="s">
        <v>27</v>
      </c>
      <c r="K43" s="7" t="s">
        <v>21</v>
      </c>
      <c r="L43" s="7" t="s">
        <v>143</v>
      </c>
      <c r="M43" s="7">
        <v>5218008</v>
      </c>
      <c r="N43" s="7">
        <v>13613410848</v>
      </c>
    </row>
    <row r="44" s="2" customFormat="1" customHeight="1" spans="1:14">
      <c r="A44" s="9">
        <v>23</v>
      </c>
      <c r="B44" s="9" t="s">
        <v>144</v>
      </c>
      <c r="C44" s="9" t="s">
        <v>105</v>
      </c>
      <c r="D44" s="9">
        <v>10</v>
      </c>
      <c r="E44" s="9">
        <v>2</v>
      </c>
      <c r="F44" s="12">
        <f>2/10</f>
        <v>0.2</v>
      </c>
      <c r="G44" s="7" t="s">
        <v>145</v>
      </c>
      <c r="H44" s="7">
        <v>1</v>
      </c>
      <c r="I44" s="7" t="s">
        <v>145</v>
      </c>
      <c r="J44" s="7" t="s">
        <v>27</v>
      </c>
      <c r="K44" s="7" t="s">
        <v>146</v>
      </c>
      <c r="L44" s="9" t="s">
        <v>147</v>
      </c>
      <c r="M44" s="9">
        <v>5218015</v>
      </c>
      <c r="N44" s="9">
        <v>15203469676</v>
      </c>
    </row>
    <row r="45" s="2" customFormat="1" customHeight="1" spans="1:14">
      <c r="A45" s="11"/>
      <c r="B45" s="11"/>
      <c r="C45" s="11"/>
      <c r="D45" s="11"/>
      <c r="E45" s="11"/>
      <c r="F45" s="13"/>
      <c r="G45" s="7" t="s">
        <v>131</v>
      </c>
      <c r="H45" s="7">
        <v>1</v>
      </c>
      <c r="I45" s="7" t="s">
        <v>131</v>
      </c>
      <c r="J45" s="7" t="s">
        <v>148</v>
      </c>
      <c r="K45" s="7" t="s">
        <v>88</v>
      </c>
      <c r="L45" s="11"/>
      <c r="M45" s="11"/>
      <c r="N45" s="11"/>
    </row>
    <row r="46" s="2" customFormat="1" customHeight="1" spans="1:14">
      <c r="A46" s="9">
        <v>24</v>
      </c>
      <c r="B46" s="9" t="s">
        <v>149</v>
      </c>
      <c r="C46" s="9" t="s">
        <v>17</v>
      </c>
      <c r="D46" s="9">
        <v>6</v>
      </c>
      <c r="E46" s="9">
        <v>2</v>
      </c>
      <c r="F46" s="12">
        <f>2/6</f>
        <v>0.333333333333333</v>
      </c>
      <c r="G46" s="7" t="s">
        <v>18</v>
      </c>
      <c r="H46" s="7">
        <v>1</v>
      </c>
      <c r="I46" s="7" t="s">
        <v>19</v>
      </c>
      <c r="J46" s="7" t="s">
        <v>32</v>
      </c>
      <c r="K46" s="7" t="s">
        <v>21</v>
      </c>
      <c r="L46" s="9" t="s">
        <v>150</v>
      </c>
      <c r="M46" s="9">
        <v>5186588</v>
      </c>
      <c r="N46" s="9">
        <v>18636963163</v>
      </c>
    </row>
    <row r="47" s="2" customFormat="1" customHeight="1" spans="1:14">
      <c r="A47" s="11"/>
      <c r="B47" s="11"/>
      <c r="C47" s="11"/>
      <c r="D47" s="11"/>
      <c r="E47" s="11"/>
      <c r="F47" s="13"/>
      <c r="G47" s="7" t="s">
        <v>151</v>
      </c>
      <c r="H47" s="7">
        <v>1</v>
      </c>
      <c r="I47" s="7" t="s">
        <v>152</v>
      </c>
      <c r="J47" s="6" t="s">
        <v>44</v>
      </c>
      <c r="K47" s="7" t="s">
        <v>21</v>
      </c>
      <c r="L47" s="11"/>
      <c r="M47" s="11"/>
      <c r="N47" s="11"/>
    </row>
    <row r="48" s="2" customFormat="1" customHeight="1" spans="1:14">
      <c r="A48" s="7">
        <v>25</v>
      </c>
      <c r="B48" s="7" t="s">
        <v>153</v>
      </c>
      <c r="C48" s="7" t="s">
        <v>24</v>
      </c>
      <c r="D48" s="7">
        <v>3</v>
      </c>
      <c r="E48" s="7">
        <v>1</v>
      </c>
      <c r="F48" s="8">
        <f>1/3</f>
        <v>0.333333333333333</v>
      </c>
      <c r="G48" s="7" t="s">
        <v>154</v>
      </c>
      <c r="H48" s="7">
        <v>1</v>
      </c>
      <c r="I48" s="7" t="s">
        <v>155</v>
      </c>
      <c r="J48" s="6" t="s">
        <v>44</v>
      </c>
      <c r="K48" s="7" t="s">
        <v>21</v>
      </c>
      <c r="L48" s="7" t="s">
        <v>156</v>
      </c>
      <c r="M48" s="7">
        <v>5216981</v>
      </c>
      <c r="N48" s="7">
        <v>15235149425</v>
      </c>
    </row>
    <row r="49" s="2" customFormat="1" customHeight="1" spans="1:14">
      <c r="A49" s="9">
        <v>26</v>
      </c>
      <c r="B49" s="14" t="s">
        <v>157</v>
      </c>
      <c r="C49" s="9" t="s">
        <v>24</v>
      </c>
      <c r="D49" s="9">
        <v>9</v>
      </c>
      <c r="E49" s="9">
        <v>2</v>
      </c>
      <c r="F49" s="12">
        <f>2/9</f>
        <v>0.222222222222222</v>
      </c>
      <c r="G49" s="7" t="s">
        <v>158</v>
      </c>
      <c r="H49" s="7">
        <v>1</v>
      </c>
      <c r="I49" s="7" t="s">
        <v>131</v>
      </c>
      <c r="J49" s="7" t="s">
        <v>27</v>
      </c>
      <c r="K49" s="7" t="s">
        <v>21</v>
      </c>
      <c r="L49" s="9" t="s">
        <v>159</v>
      </c>
      <c r="M49" s="9">
        <v>5218048</v>
      </c>
      <c r="N49" s="9"/>
    </row>
    <row r="50" s="2" customFormat="1" customHeight="1" spans="1:14">
      <c r="A50" s="11"/>
      <c r="B50" s="15"/>
      <c r="C50" s="11"/>
      <c r="D50" s="11"/>
      <c r="E50" s="11"/>
      <c r="F50" s="13"/>
      <c r="G50" s="7" t="s">
        <v>160</v>
      </c>
      <c r="H50" s="7">
        <v>1</v>
      </c>
      <c r="I50" s="7" t="s">
        <v>160</v>
      </c>
      <c r="J50" s="7" t="s">
        <v>27</v>
      </c>
      <c r="K50" s="7" t="s">
        <v>21</v>
      </c>
      <c r="L50" s="11"/>
      <c r="M50" s="11"/>
      <c r="N50" s="11"/>
    </row>
    <row r="51" s="2" customFormat="1" ht="31" customHeight="1" spans="1:14">
      <c r="A51" s="9">
        <v>27</v>
      </c>
      <c r="B51" s="9" t="s">
        <v>161</v>
      </c>
      <c r="C51" s="9" t="s">
        <v>17</v>
      </c>
      <c r="D51" s="9">
        <v>47</v>
      </c>
      <c r="E51" s="9">
        <v>9</v>
      </c>
      <c r="F51" s="12">
        <f>9/47</f>
        <v>0.191489361702128</v>
      </c>
      <c r="G51" s="7" t="s">
        <v>162</v>
      </c>
      <c r="H51" s="7">
        <v>3</v>
      </c>
      <c r="I51" s="7" t="s">
        <v>162</v>
      </c>
      <c r="J51" s="7" t="s">
        <v>27</v>
      </c>
      <c r="K51" s="6" t="s">
        <v>163</v>
      </c>
      <c r="L51" s="9" t="s">
        <v>164</v>
      </c>
      <c r="M51" s="9">
        <v>5146155</v>
      </c>
      <c r="N51" s="9">
        <v>13453106608</v>
      </c>
    </row>
    <row r="52" s="2" customFormat="1" ht="31" customHeight="1" spans="1:14">
      <c r="A52" s="10"/>
      <c r="B52" s="10"/>
      <c r="C52" s="10"/>
      <c r="D52" s="10"/>
      <c r="E52" s="10"/>
      <c r="F52" s="16"/>
      <c r="G52" s="7" t="s">
        <v>165</v>
      </c>
      <c r="H52" s="7">
        <v>3</v>
      </c>
      <c r="I52" s="7" t="s">
        <v>165</v>
      </c>
      <c r="J52" s="7" t="s">
        <v>27</v>
      </c>
      <c r="K52" s="6" t="s">
        <v>166</v>
      </c>
      <c r="L52" s="10"/>
      <c r="M52" s="10"/>
      <c r="N52" s="10"/>
    </row>
    <row r="53" s="2" customFormat="1" ht="31" customHeight="1" spans="1:14">
      <c r="A53" s="10"/>
      <c r="B53" s="10"/>
      <c r="C53" s="10"/>
      <c r="D53" s="10"/>
      <c r="E53" s="10"/>
      <c r="F53" s="16"/>
      <c r="G53" s="7" t="s">
        <v>145</v>
      </c>
      <c r="H53" s="7">
        <v>1</v>
      </c>
      <c r="I53" s="7" t="s">
        <v>145</v>
      </c>
      <c r="J53" s="7" t="s">
        <v>27</v>
      </c>
      <c r="K53" s="6" t="s">
        <v>167</v>
      </c>
      <c r="L53" s="10"/>
      <c r="M53" s="10"/>
      <c r="N53" s="10"/>
    </row>
    <row r="54" s="2" customFormat="1" ht="31" customHeight="1" spans="1:14">
      <c r="A54" s="11"/>
      <c r="B54" s="11"/>
      <c r="C54" s="11"/>
      <c r="D54" s="11"/>
      <c r="E54" s="11"/>
      <c r="F54" s="13"/>
      <c r="G54" s="7" t="s">
        <v>30</v>
      </c>
      <c r="H54" s="7">
        <v>2</v>
      </c>
      <c r="I54" s="7" t="s">
        <v>30</v>
      </c>
      <c r="J54" s="7" t="s">
        <v>27</v>
      </c>
      <c r="K54" s="6" t="s">
        <v>168</v>
      </c>
      <c r="L54" s="11"/>
      <c r="M54" s="11"/>
      <c r="N54" s="11"/>
    </row>
    <row r="55" s="2" customFormat="1" ht="38" customHeight="1" spans="1:14">
      <c r="A55" s="7">
        <v>28</v>
      </c>
      <c r="B55" s="7" t="s">
        <v>169</v>
      </c>
      <c r="C55" s="7" t="s">
        <v>17</v>
      </c>
      <c r="D55" s="7">
        <v>6</v>
      </c>
      <c r="E55" s="7">
        <v>1</v>
      </c>
      <c r="F55" s="8">
        <f>1/6</f>
        <v>0.166666666666667</v>
      </c>
      <c r="G55" s="7" t="s">
        <v>30</v>
      </c>
      <c r="H55" s="7">
        <v>1</v>
      </c>
      <c r="I55" s="6" t="s">
        <v>170</v>
      </c>
      <c r="J55" s="6" t="s">
        <v>44</v>
      </c>
      <c r="K55" s="7" t="s">
        <v>171</v>
      </c>
      <c r="L55" s="7" t="s">
        <v>172</v>
      </c>
      <c r="M55" s="7">
        <v>5159195</v>
      </c>
      <c r="N55" s="7">
        <v>15834105252</v>
      </c>
    </row>
    <row r="56" ht="42" customHeight="1" spans="1:14">
      <c r="A56" s="7">
        <v>29</v>
      </c>
      <c r="B56" s="7" t="s">
        <v>173</v>
      </c>
      <c r="C56" s="7" t="s">
        <v>105</v>
      </c>
      <c r="D56" s="7">
        <v>8</v>
      </c>
      <c r="E56" s="7">
        <v>1</v>
      </c>
      <c r="F56" s="8">
        <f>1/8</f>
        <v>0.125</v>
      </c>
      <c r="G56" s="7" t="s">
        <v>145</v>
      </c>
      <c r="H56" s="7">
        <v>1</v>
      </c>
      <c r="I56" s="6" t="s">
        <v>174</v>
      </c>
      <c r="J56" s="6" t="s">
        <v>32</v>
      </c>
      <c r="K56" s="7" t="s">
        <v>175</v>
      </c>
      <c r="L56" s="7" t="s">
        <v>176</v>
      </c>
      <c r="M56" s="7"/>
      <c r="N56" s="7">
        <v>13653689652</v>
      </c>
    </row>
    <row r="57" ht="33" customHeight="1" spans="1:15">
      <c r="A57" s="17">
        <v>30</v>
      </c>
      <c r="B57" s="17" t="s">
        <v>177</v>
      </c>
      <c r="C57" s="17" t="s">
        <v>17</v>
      </c>
      <c r="D57" s="17">
        <v>47</v>
      </c>
      <c r="E57" s="18">
        <v>9</v>
      </c>
      <c r="F57" s="19">
        <f>9/47</f>
        <v>0.191489361702128</v>
      </c>
      <c r="G57" s="17" t="s">
        <v>178</v>
      </c>
      <c r="H57" s="17">
        <v>3</v>
      </c>
      <c r="I57" s="22" t="s">
        <v>179</v>
      </c>
      <c r="J57" s="17" t="s">
        <v>32</v>
      </c>
      <c r="K57" s="17" t="s">
        <v>180</v>
      </c>
      <c r="L57" s="17" t="s">
        <v>181</v>
      </c>
      <c r="M57" s="17">
        <v>5141661</v>
      </c>
      <c r="N57" s="17">
        <v>13073544588</v>
      </c>
      <c r="O57" s="23"/>
    </row>
    <row r="58" ht="20" customHeight="1" spans="1:15">
      <c r="A58" s="17"/>
      <c r="B58" s="17"/>
      <c r="C58" s="17"/>
      <c r="D58" s="17"/>
      <c r="E58" s="20"/>
      <c r="F58" s="19"/>
      <c r="G58" s="17" t="s">
        <v>182</v>
      </c>
      <c r="H58" s="17">
        <v>1</v>
      </c>
      <c r="I58" s="17" t="s">
        <v>183</v>
      </c>
      <c r="J58" s="17" t="s">
        <v>32</v>
      </c>
      <c r="K58" s="17" t="s">
        <v>184</v>
      </c>
      <c r="L58" s="17"/>
      <c r="M58" s="17"/>
      <c r="N58" s="17"/>
      <c r="O58" s="23"/>
    </row>
    <row r="59" ht="29" customHeight="1" spans="1:15">
      <c r="A59" s="17"/>
      <c r="B59" s="17"/>
      <c r="C59" s="17"/>
      <c r="D59" s="17"/>
      <c r="E59" s="20"/>
      <c r="F59" s="19"/>
      <c r="G59" s="17" t="s">
        <v>185</v>
      </c>
      <c r="H59" s="17">
        <v>4</v>
      </c>
      <c r="I59" s="22" t="s">
        <v>186</v>
      </c>
      <c r="J59" s="17" t="s">
        <v>32</v>
      </c>
      <c r="K59" s="17" t="s">
        <v>21</v>
      </c>
      <c r="L59" s="17"/>
      <c r="M59" s="17"/>
      <c r="N59" s="17"/>
      <c r="O59" s="23"/>
    </row>
    <row r="60" ht="29" customHeight="1" spans="1:15">
      <c r="A60" s="17"/>
      <c r="B60" s="17"/>
      <c r="C60" s="17"/>
      <c r="D60" s="17"/>
      <c r="E60" s="21"/>
      <c r="F60" s="19"/>
      <c r="G60" s="17" t="s">
        <v>187</v>
      </c>
      <c r="H60" s="17">
        <v>1</v>
      </c>
      <c r="I60" s="22" t="s">
        <v>188</v>
      </c>
      <c r="J60" s="17" t="s">
        <v>32</v>
      </c>
      <c r="K60" s="17" t="s">
        <v>189</v>
      </c>
      <c r="L60" s="17"/>
      <c r="M60" s="17"/>
      <c r="N60" s="17"/>
      <c r="O60" s="23"/>
    </row>
    <row r="61" ht="35" customHeight="1" spans="1:15">
      <c r="A61" s="17">
        <v>31</v>
      </c>
      <c r="B61" s="17" t="s">
        <v>190</v>
      </c>
      <c r="C61" s="17" t="s">
        <v>17</v>
      </c>
      <c r="D61" s="17">
        <v>12</v>
      </c>
      <c r="E61" s="17">
        <v>2</v>
      </c>
      <c r="F61" s="19">
        <f>2/12</f>
        <v>0.166666666666667</v>
      </c>
      <c r="G61" s="17" t="s">
        <v>191</v>
      </c>
      <c r="H61" s="17">
        <v>2</v>
      </c>
      <c r="I61" s="17" t="s">
        <v>192</v>
      </c>
      <c r="J61" s="22" t="s">
        <v>44</v>
      </c>
      <c r="K61" s="22" t="s">
        <v>193</v>
      </c>
      <c r="L61" s="17" t="s">
        <v>194</v>
      </c>
      <c r="M61" s="17">
        <v>5819196</v>
      </c>
      <c r="N61" s="17">
        <v>13834678696</v>
      </c>
      <c r="O61" s="23"/>
    </row>
    <row r="62" customHeight="1" spans="1:14">
      <c r="A62" s="7">
        <v>32</v>
      </c>
      <c r="B62" s="7" t="s">
        <v>195</v>
      </c>
      <c r="C62" s="7" t="s">
        <v>17</v>
      </c>
      <c r="D62" s="7">
        <v>17</v>
      </c>
      <c r="E62" s="7">
        <v>3</v>
      </c>
      <c r="F62" s="8">
        <f>3/17</f>
        <v>0.176470588235294</v>
      </c>
      <c r="G62" s="7" t="s">
        <v>77</v>
      </c>
      <c r="H62" s="7">
        <v>3</v>
      </c>
      <c r="I62" s="7" t="s">
        <v>19</v>
      </c>
      <c r="J62" s="7" t="s">
        <v>32</v>
      </c>
      <c r="K62" s="7" t="s">
        <v>21</v>
      </c>
      <c r="L62" s="7" t="s">
        <v>196</v>
      </c>
      <c r="M62" s="7">
        <v>5218000</v>
      </c>
      <c r="N62" s="7">
        <v>13353433588</v>
      </c>
    </row>
    <row r="63" customHeight="1" spans="1:14">
      <c r="A63" s="7">
        <v>33</v>
      </c>
      <c r="B63" s="7" t="s">
        <v>197</v>
      </c>
      <c r="C63" s="7" t="s">
        <v>24</v>
      </c>
      <c r="D63" s="7">
        <v>13</v>
      </c>
      <c r="E63" s="9">
        <v>6</v>
      </c>
      <c r="F63" s="8">
        <f>6/13</f>
        <v>0.461538461538462</v>
      </c>
      <c r="G63" s="7" t="s">
        <v>145</v>
      </c>
      <c r="H63" s="7">
        <v>2</v>
      </c>
      <c r="I63" s="6" t="s">
        <v>198</v>
      </c>
      <c r="J63" s="7" t="s">
        <v>27</v>
      </c>
      <c r="K63" s="7" t="s">
        <v>199</v>
      </c>
      <c r="L63" s="7" t="s">
        <v>200</v>
      </c>
      <c r="M63" s="7">
        <v>5218027</v>
      </c>
      <c r="N63" s="7">
        <v>18234008520</v>
      </c>
    </row>
    <row r="64" customHeight="1" spans="1:14">
      <c r="A64" s="7"/>
      <c r="B64" s="7"/>
      <c r="C64" s="7"/>
      <c r="D64" s="7"/>
      <c r="E64" s="10"/>
      <c r="F64" s="8"/>
      <c r="G64" s="7" t="s">
        <v>30</v>
      </c>
      <c r="H64" s="7">
        <v>1</v>
      </c>
      <c r="I64" s="7" t="s">
        <v>19</v>
      </c>
      <c r="J64" s="7" t="s">
        <v>27</v>
      </c>
      <c r="K64" s="7" t="s">
        <v>21</v>
      </c>
      <c r="L64" s="7"/>
      <c r="M64" s="7"/>
      <c r="N64" s="7"/>
    </row>
    <row r="65" customHeight="1" spans="1:14">
      <c r="A65" s="7"/>
      <c r="B65" s="7"/>
      <c r="C65" s="7"/>
      <c r="D65" s="7"/>
      <c r="E65" s="11"/>
      <c r="F65" s="8"/>
      <c r="G65" s="7" t="s">
        <v>201</v>
      </c>
      <c r="H65" s="7">
        <v>3</v>
      </c>
      <c r="I65" s="7" t="s">
        <v>202</v>
      </c>
      <c r="J65" s="7" t="s">
        <v>27</v>
      </c>
      <c r="K65" s="7" t="s">
        <v>21</v>
      </c>
      <c r="L65" s="7"/>
      <c r="M65" s="7"/>
      <c r="N65" s="7"/>
    </row>
    <row r="66" customHeight="1" spans="1:14">
      <c r="A66" s="7">
        <v>34</v>
      </c>
      <c r="B66" s="7" t="s">
        <v>203</v>
      </c>
      <c r="C66" s="7" t="s">
        <v>17</v>
      </c>
      <c r="D66" s="7">
        <v>22</v>
      </c>
      <c r="E66" s="9">
        <v>4</v>
      </c>
      <c r="F66" s="8">
        <f>4/22</f>
        <v>0.181818181818182</v>
      </c>
      <c r="G66" s="7" t="s">
        <v>74</v>
      </c>
      <c r="H66" s="7">
        <v>1</v>
      </c>
      <c r="I66" s="7" t="s">
        <v>204</v>
      </c>
      <c r="J66" s="7" t="s">
        <v>27</v>
      </c>
      <c r="K66" s="7" t="s">
        <v>30</v>
      </c>
      <c r="L66" s="7" t="s">
        <v>205</v>
      </c>
      <c r="M66" s="7">
        <v>2982572</v>
      </c>
      <c r="N66" s="7">
        <v>13453101617</v>
      </c>
    </row>
    <row r="67" customHeight="1" spans="1:14">
      <c r="A67" s="7"/>
      <c r="B67" s="7"/>
      <c r="C67" s="7"/>
      <c r="D67" s="7"/>
      <c r="E67" s="10"/>
      <c r="F67" s="8"/>
      <c r="G67" s="7" t="s">
        <v>206</v>
      </c>
      <c r="H67" s="7">
        <v>1</v>
      </c>
      <c r="I67" s="7" t="s">
        <v>204</v>
      </c>
      <c r="J67" s="7" t="s">
        <v>27</v>
      </c>
      <c r="K67" s="7" t="s">
        <v>207</v>
      </c>
      <c r="L67" s="7"/>
      <c r="M67" s="7"/>
      <c r="N67" s="7"/>
    </row>
    <row r="68" customHeight="1" spans="1:14">
      <c r="A68" s="7"/>
      <c r="B68" s="7"/>
      <c r="C68" s="7"/>
      <c r="D68" s="7"/>
      <c r="E68" s="10"/>
      <c r="F68" s="8"/>
      <c r="G68" s="7" t="s">
        <v>208</v>
      </c>
      <c r="H68" s="7">
        <v>1</v>
      </c>
      <c r="I68" s="7" t="s">
        <v>204</v>
      </c>
      <c r="J68" s="7" t="s">
        <v>27</v>
      </c>
      <c r="K68" s="7" t="s">
        <v>30</v>
      </c>
      <c r="L68" s="7"/>
      <c r="M68" s="7"/>
      <c r="N68" s="7"/>
    </row>
    <row r="69" customHeight="1" spans="1:14">
      <c r="A69" s="7"/>
      <c r="B69" s="7"/>
      <c r="C69" s="7"/>
      <c r="D69" s="7"/>
      <c r="E69" s="11"/>
      <c r="F69" s="8"/>
      <c r="G69" s="7" t="s">
        <v>209</v>
      </c>
      <c r="H69" s="7">
        <v>1</v>
      </c>
      <c r="I69" s="7" t="s">
        <v>204</v>
      </c>
      <c r="J69" s="7" t="s">
        <v>27</v>
      </c>
      <c r="K69" s="7" t="s">
        <v>207</v>
      </c>
      <c r="L69" s="7"/>
      <c r="M69" s="7"/>
      <c r="N69" s="7"/>
    </row>
    <row r="70" ht="29" customHeight="1" spans="1:23">
      <c r="A70" s="7">
        <v>35</v>
      </c>
      <c r="B70" s="6" t="s">
        <v>210</v>
      </c>
      <c r="C70" s="7" t="s">
        <v>24</v>
      </c>
      <c r="D70" s="7">
        <v>8</v>
      </c>
      <c r="E70" s="7">
        <v>1</v>
      </c>
      <c r="F70" s="8">
        <f>1/8</f>
        <v>0.125</v>
      </c>
      <c r="G70" s="7" t="s">
        <v>211</v>
      </c>
      <c r="H70" s="7">
        <v>1</v>
      </c>
      <c r="I70" s="7" t="s">
        <v>212</v>
      </c>
      <c r="J70" s="7" t="s">
        <v>27</v>
      </c>
      <c r="K70" s="7" t="s">
        <v>213</v>
      </c>
      <c r="L70" s="7" t="s">
        <v>214</v>
      </c>
      <c r="M70" s="7">
        <v>5218051</v>
      </c>
      <c r="N70" s="7">
        <v>15333011850</v>
      </c>
      <c r="P70" s="32"/>
      <c r="Q70" s="32"/>
      <c r="R70" s="32"/>
      <c r="S70" s="32"/>
      <c r="T70" s="32"/>
      <c r="U70" s="32"/>
      <c r="V70" s="32"/>
      <c r="W70" s="32"/>
    </row>
    <row r="71" customHeight="1" spans="1:23">
      <c r="A71" s="7">
        <v>36</v>
      </c>
      <c r="B71" s="7" t="s">
        <v>215</v>
      </c>
      <c r="C71" s="7" t="s">
        <v>17</v>
      </c>
      <c r="D71" s="7">
        <v>20</v>
      </c>
      <c r="E71" s="7">
        <v>2</v>
      </c>
      <c r="F71" s="8">
        <f>2/20</f>
        <v>0.1</v>
      </c>
      <c r="G71" s="7" t="s">
        <v>18</v>
      </c>
      <c r="H71" s="7">
        <v>2</v>
      </c>
      <c r="I71" s="7" t="s">
        <v>19</v>
      </c>
      <c r="J71" s="7" t="s">
        <v>20</v>
      </c>
      <c r="K71" s="7" t="s">
        <v>21</v>
      </c>
      <c r="L71" s="7" t="s">
        <v>216</v>
      </c>
      <c r="M71" s="7">
        <v>5155246</v>
      </c>
      <c r="N71" s="7">
        <v>15035152021</v>
      </c>
      <c r="P71" s="32"/>
      <c r="Q71" s="32"/>
      <c r="R71" s="32"/>
      <c r="S71" s="32"/>
      <c r="T71" s="32"/>
      <c r="U71" s="32"/>
      <c r="V71" s="32"/>
      <c r="W71" s="32"/>
    </row>
    <row r="72" customHeight="1" spans="1:23">
      <c r="A72" s="7">
        <v>37</v>
      </c>
      <c r="B72" s="7" t="s">
        <v>217</v>
      </c>
      <c r="C72" s="7" t="s">
        <v>17</v>
      </c>
      <c r="D72" s="7">
        <v>6</v>
      </c>
      <c r="E72" s="7">
        <v>1</v>
      </c>
      <c r="F72" s="8">
        <f>1/6</f>
        <v>0.166666666666667</v>
      </c>
      <c r="G72" s="7" t="s">
        <v>218</v>
      </c>
      <c r="H72" s="7">
        <v>1</v>
      </c>
      <c r="I72" s="7" t="s">
        <v>219</v>
      </c>
      <c r="J72" s="7" t="s">
        <v>32</v>
      </c>
      <c r="K72" s="7" t="s">
        <v>21</v>
      </c>
      <c r="L72" s="7" t="s">
        <v>220</v>
      </c>
      <c r="M72" s="7">
        <v>5141458</v>
      </c>
      <c r="N72" s="7">
        <v>15035113847</v>
      </c>
      <c r="P72" s="32"/>
      <c r="Q72" s="33"/>
      <c r="R72" s="33"/>
      <c r="S72" s="34"/>
      <c r="T72" s="32"/>
      <c r="U72" s="32"/>
      <c r="V72" s="33"/>
      <c r="W72" s="33"/>
    </row>
    <row r="73" ht="37" customHeight="1" spans="1:23">
      <c r="A73" s="7">
        <v>38</v>
      </c>
      <c r="B73" s="7" t="s">
        <v>221</v>
      </c>
      <c r="C73" s="7" t="s">
        <v>24</v>
      </c>
      <c r="D73" s="7">
        <v>10</v>
      </c>
      <c r="E73" s="7">
        <v>2</v>
      </c>
      <c r="F73" s="8">
        <v>0.2</v>
      </c>
      <c r="G73" s="7" t="s">
        <v>218</v>
      </c>
      <c r="H73" s="7">
        <v>2</v>
      </c>
      <c r="I73" s="6" t="s">
        <v>222</v>
      </c>
      <c r="J73" s="7" t="s">
        <v>32</v>
      </c>
      <c r="K73" s="7" t="s">
        <v>21</v>
      </c>
      <c r="L73" s="7" t="s">
        <v>223</v>
      </c>
      <c r="M73" s="7">
        <v>5141458</v>
      </c>
      <c r="N73" s="7">
        <v>13653415695</v>
      </c>
      <c r="P73" s="32"/>
      <c r="Q73" s="33"/>
      <c r="R73" s="33"/>
      <c r="S73" s="35"/>
      <c r="T73" s="32"/>
      <c r="U73" s="32"/>
      <c r="V73" s="33"/>
      <c r="W73" s="33"/>
    </row>
    <row r="74" s="2" customFormat="1" customHeight="1" spans="1:16384">
      <c r="A74" s="9">
        <v>39</v>
      </c>
      <c r="B74" s="14" t="s">
        <v>224</v>
      </c>
      <c r="C74" s="9" t="s">
        <v>225</v>
      </c>
      <c r="D74" s="9">
        <v>156</v>
      </c>
      <c r="E74" s="9">
        <v>10</v>
      </c>
      <c r="F74" s="12">
        <f>10/156</f>
        <v>0.0641025641025641</v>
      </c>
      <c r="G74" s="7" t="s">
        <v>226</v>
      </c>
      <c r="H74" s="7">
        <v>2</v>
      </c>
      <c r="I74" s="7" t="s">
        <v>227</v>
      </c>
      <c r="J74" s="7" t="s">
        <v>148</v>
      </c>
      <c r="K74" s="7" t="s">
        <v>228</v>
      </c>
      <c r="L74" s="9" t="s">
        <v>229</v>
      </c>
      <c r="M74" s="9">
        <v>5141468</v>
      </c>
      <c r="N74" s="9">
        <v>13393518207</v>
      </c>
      <c r="P74" s="32"/>
      <c r="Q74" s="33"/>
      <c r="R74" s="33"/>
      <c r="S74" s="34"/>
      <c r="T74" s="32"/>
      <c r="U74" s="32"/>
      <c r="V74" s="33"/>
      <c r="W74" s="33"/>
      <c r="XFC74" s="1"/>
      <c r="XFD74" s="1"/>
    </row>
    <row r="75" s="2" customFormat="1" customHeight="1" spans="1:16384">
      <c r="A75" s="10"/>
      <c r="B75" s="24"/>
      <c r="C75" s="10"/>
      <c r="D75" s="10"/>
      <c r="E75" s="10"/>
      <c r="F75" s="16"/>
      <c r="G75" s="7" t="s">
        <v>230</v>
      </c>
      <c r="H75" s="7">
        <v>6</v>
      </c>
      <c r="I75" s="7" t="s">
        <v>231</v>
      </c>
      <c r="J75" s="7" t="s">
        <v>20</v>
      </c>
      <c r="K75" s="7" t="s">
        <v>232</v>
      </c>
      <c r="L75" s="10"/>
      <c r="M75" s="10"/>
      <c r="N75" s="10"/>
      <c r="P75" s="32"/>
      <c r="Q75" s="33"/>
      <c r="R75" s="33"/>
      <c r="S75" s="34"/>
      <c r="T75" s="32"/>
      <c r="U75" s="32"/>
      <c r="V75" s="33"/>
      <c r="W75" s="33"/>
      <c r="XFC75" s="1"/>
      <c r="XFD75" s="1"/>
    </row>
    <row r="76" s="2" customFormat="1" customHeight="1" spans="1:16384">
      <c r="A76" s="11"/>
      <c r="B76" s="15"/>
      <c r="C76" s="11"/>
      <c r="D76" s="11"/>
      <c r="E76" s="11"/>
      <c r="F76" s="13"/>
      <c r="G76" s="7" t="s">
        <v>233</v>
      </c>
      <c r="H76" s="7">
        <v>2</v>
      </c>
      <c r="I76" s="7" t="s">
        <v>234</v>
      </c>
      <c r="J76" s="7" t="s">
        <v>20</v>
      </c>
      <c r="K76" s="7" t="s">
        <v>235</v>
      </c>
      <c r="L76" s="11"/>
      <c r="M76" s="11"/>
      <c r="N76" s="11"/>
      <c r="P76" s="32"/>
      <c r="Q76" s="33"/>
      <c r="R76" s="33"/>
      <c r="S76" s="34"/>
      <c r="T76" s="32"/>
      <c r="U76" s="32"/>
      <c r="V76" s="33"/>
      <c r="W76" s="33"/>
      <c r="XFC76" s="1"/>
      <c r="XFD76" s="1"/>
    </row>
    <row r="77" s="2" customFormat="1" customHeight="1" spans="1:16384">
      <c r="A77" s="9">
        <v>40</v>
      </c>
      <c r="B77" s="18" t="s">
        <v>236</v>
      </c>
      <c r="C77" s="18" t="s">
        <v>17</v>
      </c>
      <c r="D77" s="9">
        <v>38</v>
      </c>
      <c r="E77" s="9">
        <v>2</v>
      </c>
      <c r="F77" s="12">
        <f>2/38</f>
        <v>0.0526315789473684</v>
      </c>
      <c r="G77" s="7" t="s">
        <v>237</v>
      </c>
      <c r="H77" s="7">
        <v>1</v>
      </c>
      <c r="I77" s="26" t="s">
        <v>238</v>
      </c>
      <c r="J77" s="7" t="s">
        <v>32</v>
      </c>
      <c r="K77" s="26" t="s">
        <v>239</v>
      </c>
      <c r="L77" s="7" t="s">
        <v>240</v>
      </c>
      <c r="M77" s="9"/>
      <c r="N77" s="9">
        <v>13934665882</v>
      </c>
      <c r="P77" s="32"/>
      <c r="Q77" s="33"/>
      <c r="R77" s="33"/>
      <c r="S77" s="34"/>
      <c r="T77" s="32"/>
      <c r="U77" s="32"/>
      <c r="V77" s="33"/>
      <c r="W77" s="33"/>
      <c r="XFC77" s="1"/>
      <c r="XFD77" s="1"/>
    </row>
    <row r="78" s="2" customFormat="1" customHeight="1" spans="1:16384">
      <c r="A78" s="11"/>
      <c r="B78" s="21"/>
      <c r="C78" s="21"/>
      <c r="D78" s="11"/>
      <c r="E78" s="11"/>
      <c r="F78" s="13"/>
      <c r="G78" s="7" t="s">
        <v>241</v>
      </c>
      <c r="H78" s="7">
        <v>1</v>
      </c>
      <c r="I78" s="26" t="s">
        <v>242</v>
      </c>
      <c r="J78" s="7" t="s">
        <v>27</v>
      </c>
      <c r="K78" s="26" t="s">
        <v>239</v>
      </c>
      <c r="L78" s="7"/>
      <c r="M78" s="11"/>
      <c r="N78" s="11"/>
      <c r="P78" s="32"/>
      <c r="Q78" s="33"/>
      <c r="R78" s="33"/>
      <c r="S78" s="34"/>
      <c r="T78" s="32"/>
      <c r="U78" s="32"/>
      <c r="V78" s="33"/>
      <c r="W78" s="33"/>
      <c r="XFC78" s="1"/>
      <c r="XFD78" s="1"/>
    </row>
    <row r="79" s="2" customFormat="1" customHeight="1" spans="1:16384">
      <c r="A79" s="9">
        <v>41</v>
      </c>
      <c r="B79" s="25" t="s">
        <v>243</v>
      </c>
      <c r="C79" s="9" t="s">
        <v>17</v>
      </c>
      <c r="D79" s="9">
        <v>47</v>
      </c>
      <c r="E79" s="9">
        <v>3</v>
      </c>
      <c r="F79" s="12">
        <f>3/47</f>
        <v>0.0638297872340425</v>
      </c>
      <c r="G79" s="26" t="s">
        <v>77</v>
      </c>
      <c r="H79" s="7">
        <v>1</v>
      </c>
      <c r="I79" s="26" t="s">
        <v>244</v>
      </c>
      <c r="J79" s="7" t="s">
        <v>27</v>
      </c>
      <c r="K79" s="26" t="s">
        <v>30</v>
      </c>
      <c r="L79" s="9" t="s">
        <v>245</v>
      </c>
      <c r="M79" s="9">
        <v>5195199</v>
      </c>
      <c r="N79" s="9">
        <v>13503542138</v>
      </c>
      <c r="P79" s="32"/>
      <c r="Q79" s="33"/>
      <c r="R79" s="33"/>
      <c r="S79" s="34"/>
      <c r="T79" s="32"/>
      <c r="U79" s="32"/>
      <c r="V79" s="33"/>
      <c r="W79" s="33"/>
      <c r="XFC79" s="1"/>
      <c r="XFD79" s="1"/>
    </row>
    <row r="80" s="2" customFormat="1" customHeight="1" spans="1:16384">
      <c r="A80" s="10"/>
      <c r="B80" s="27"/>
      <c r="C80" s="10"/>
      <c r="D80" s="10"/>
      <c r="E80" s="10"/>
      <c r="F80" s="16"/>
      <c r="G80" s="26" t="s">
        <v>246</v>
      </c>
      <c r="H80" s="7">
        <v>1</v>
      </c>
      <c r="I80" s="26" t="s">
        <v>247</v>
      </c>
      <c r="J80" s="7" t="s">
        <v>27</v>
      </c>
      <c r="K80" s="26" t="s">
        <v>145</v>
      </c>
      <c r="L80" s="10"/>
      <c r="M80" s="10"/>
      <c r="N80" s="10"/>
      <c r="P80" s="32"/>
      <c r="Q80" s="33"/>
      <c r="R80" s="33"/>
      <c r="S80" s="34"/>
      <c r="T80" s="32"/>
      <c r="U80" s="32"/>
      <c r="V80" s="33"/>
      <c r="W80" s="33"/>
      <c r="XFC80" s="1"/>
      <c r="XFD80" s="1"/>
    </row>
    <row r="81" s="2" customFormat="1" customHeight="1" spans="1:16384">
      <c r="A81" s="11"/>
      <c r="B81" s="28"/>
      <c r="C81" s="11"/>
      <c r="D81" s="11"/>
      <c r="E81" s="11"/>
      <c r="F81" s="13"/>
      <c r="G81" s="26" t="s">
        <v>248</v>
      </c>
      <c r="H81" s="7">
        <v>1</v>
      </c>
      <c r="I81" s="26" t="s">
        <v>249</v>
      </c>
      <c r="J81" s="7" t="s">
        <v>27</v>
      </c>
      <c r="K81" s="26" t="s">
        <v>250</v>
      </c>
      <c r="L81" s="11"/>
      <c r="M81" s="11"/>
      <c r="N81" s="11"/>
      <c r="P81" s="32"/>
      <c r="Q81" s="33"/>
      <c r="R81" s="33"/>
      <c r="S81" s="34"/>
      <c r="T81" s="32"/>
      <c r="U81" s="32"/>
      <c r="V81" s="33"/>
      <c r="W81" s="33"/>
      <c r="XFC81" s="1"/>
      <c r="XFD81" s="1"/>
    </row>
    <row r="82" s="2" customFormat="1" customHeight="1" spans="1:16384">
      <c r="A82" s="7">
        <v>42</v>
      </c>
      <c r="B82" s="29" t="s">
        <v>251</v>
      </c>
      <c r="C82" s="29" t="s">
        <v>17</v>
      </c>
      <c r="D82" s="29">
        <v>30</v>
      </c>
      <c r="E82" s="29">
        <v>6</v>
      </c>
      <c r="F82" s="30">
        <f>6/30</f>
        <v>0.2</v>
      </c>
      <c r="G82" s="26" t="s">
        <v>252</v>
      </c>
      <c r="H82" s="26">
        <v>1</v>
      </c>
      <c r="I82" s="26" t="s">
        <v>253</v>
      </c>
      <c r="J82" s="26" t="s">
        <v>32</v>
      </c>
      <c r="K82" s="26" t="s">
        <v>254</v>
      </c>
      <c r="L82" s="7" t="s">
        <v>255</v>
      </c>
      <c r="M82" s="7">
        <v>2992654</v>
      </c>
      <c r="N82" s="7"/>
      <c r="P82" s="32"/>
      <c r="Q82" s="33"/>
      <c r="R82" s="33"/>
      <c r="S82" s="34"/>
      <c r="T82" s="32"/>
      <c r="U82" s="32"/>
      <c r="V82" s="33"/>
      <c r="W82" s="33"/>
      <c r="XFC82" s="1"/>
      <c r="XFD82" s="1"/>
    </row>
    <row r="83" s="2" customFormat="1" customHeight="1" spans="1:16384">
      <c r="A83" s="7"/>
      <c r="B83" s="29"/>
      <c r="C83" s="29"/>
      <c r="D83" s="29"/>
      <c r="E83" s="29"/>
      <c r="F83" s="30"/>
      <c r="G83" s="26" t="s">
        <v>256</v>
      </c>
      <c r="H83" s="26">
        <v>2</v>
      </c>
      <c r="I83" s="26" t="s">
        <v>257</v>
      </c>
      <c r="J83" s="26" t="s">
        <v>258</v>
      </c>
      <c r="K83" s="26" t="s">
        <v>259</v>
      </c>
      <c r="L83" s="7"/>
      <c r="M83" s="7"/>
      <c r="N83" s="7"/>
      <c r="P83" s="32"/>
      <c r="Q83" s="33"/>
      <c r="R83" s="33"/>
      <c r="S83" s="34"/>
      <c r="T83" s="32"/>
      <c r="U83" s="32"/>
      <c r="V83" s="33"/>
      <c r="W83" s="33"/>
      <c r="XFC83" s="1"/>
      <c r="XFD83" s="1"/>
    </row>
    <row r="84" s="2" customFormat="1" customHeight="1" spans="1:16384">
      <c r="A84" s="7"/>
      <c r="B84" s="29"/>
      <c r="C84" s="29"/>
      <c r="D84" s="29"/>
      <c r="E84" s="29"/>
      <c r="F84" s="30"/>
      <c r="G84" s="26" t="s">
        <v>260</v>
      </c>
      <c r="H84" s="26">
        <v>1</v>
      </c>
      <c r="I84" s="26" t="s">
        <v>261</v>
      </c>
      <c r="J84" s="26" t="s">
        <v>32</v>
      </c>
      <c r="K84" s="26" t="s">
        <v>262</v>
      </c>
      <c r="L84" s="7"/>
      <c r="M84" s="7"/>
      <c r="N84" s="7"/>
      <c r="P84" s="32"/>
      <c r="Q84" s="33"/>
      <c r="R84" s="33"/>
      <c r="S84" s="34"/>
      <c r="T84" s="32"/>
      <c r="U84" s="32"/>
      <c r="V84" s="33"/>
      <c r="W84" s="33"/>
      <c r="XFC84" s="1"/>
      <c r="XFD84" s="1"/>
    </row>
    <row r="85" s="2" customFormat="1" customHeight="1" spans="1:16384">
      <c r="A85" s="7"/>
      <c r="B85" s="29"/>
      <c r="C85" s="29"/>
      <c r="D85" s="29"/>
      <c r="E85" s="29"/>
      <c r="F85" s="30"/>
      <c r="G85" s="26" t="s">
        <v>263</v>
      </c>
      <c r="H85" s="26">
        <v>1</v>
      </c>
      <c r="I85" s="26" t="s">
        <v>145</v>
      </c>
      <c r="J85" s="26" t="s">
        <v>32</v>
      </c>
      <c r="K85" s="26" t="s">
        <v>264</v>
      </c>
      <c r="L85" s="7"/>
      <c r="M85" s="7"/>
      <c r="N85" s="7"/>
      <c r="P85" s="32"/>
      <c r="Q85" s="33"/>
      <c r="R85" s="33"/>
      <c r="S85" s="34"/>
      <c r="T85" s="32"/>
      <c r="U85" s="32"/>
      <c r="V85" s="33"/>
      <c r="W85" s="33"/>
      <c r="XFC85" s="1"/>
      <c r="XFD85" s="1"/>
    </row>
    <row r="86" s="2" customFormat="1" customHeight="1" spans="1:16384">
      <c r="A86" s="7"/>
      <c r="B86" s="29"/>
      <c r="C86" s="29"/>
      <c r="D86" s="29"/>
      <c r="E86" s="29"/>
      <c r="F86" s="30"/>
      <c r="G86" s="26" t="s">
        <v>265</v>
      </c>
      <c r="H86" s="26">
        <v>1</v>
      </c>
      <c r="I86" s="26" t="s">
        <v>266</v>
      </c>
      <c r="J86" s="26" t="s">
        <v>32</v>
      </c>
      <c r="K86" s="26" t="s">
        <v>267</v>
      </c>
      <c r="L86" s="7"/>
      <c r="M86" s="7"/>
      <c r="N86" s="7"/>
      <c r="P86" s="32"/>
      <c r="Q86" s="33"/>
      <c r="R86" s="33"/>
      <c r="S86" s="34"/>
      <c r="T86" s="32"/>
      <c r="U86" s="32"/>
      <c r="V86" s="33"/>
      <c r="W86" s="33"/>
      <c r="XFC86" s="1"/>
      <c r="XFD86" s="1"/>
    </row>
    <row r="87" customHeight="1" spans="1:23">
      <c r="A87" s="7">
        <v>43</v>
      </c>
      <c r="B87" s="29" t="s">
        <v>268</v>
      </c>
      <c r="C87" s="7" t="s">
        <v>17</v>
      </c>
      <c r="D87" s="7">
        <v>13</v>
      </c>
      <c r="E87" s="7">
        <v>3</v>
      </c>
      <c r="F87" s="8">
        <f>3/13</f>
        <v>0.230769230769231</v>
      </c>
      <c r="G87" s="26" t="s">
        <v>269</v>
      </c>
      <c r="H87" s="7">
        <v>1</v>
      </c>
      <c r="I87" s="26" t="s">
        <v>270</v>
      </c>
      <c r="J87" s="7" t="s">
        <v>27</v>
      </c>
      <c r="K87" s="26" t="s">
        <v>271</v>
      </c>
      <c r="L87" s="7" t="s">
        <v>272</v>
      </c>
      <c r="M87" s="7">
        <v>5815036</v>
      </c>
      <c r="N87" s="7">
        <v>13283517445</v>
      </c>
      <c r="P87" s="32"/>
      <c r="Q87" s="32"/>
      <c r="R87" s="32"/>
      <c r="S87" s="32"/>
      <c r="T87" s="32"/>
      <c r="U87" s="32"/>
      <c r="V87" s="32"/>
      <c r="W87" s="32"/>
    </row>
    <row r="88" customHeight="1" spans="1:23">
      <c r="A88" s="7"/>
      <c r="B88" s="29"/>
      <c r="C88" s="7"/>
      <c r="D88" s="7"/>
      <c r="E88" s="7"/>
      <c r="F88" s="8"/>
      <c r="G88" s="26" t="s">
        <v>269</v>
      </c>
      <c r="H88" s="7">
        <v>1</v>
      </c>
      <c r="I88" s="26" t="s">
        <v>270</v>
      </c>
      <c r="J88" s="7" t="s">
        <v>27</v>
      </c>
      <c r="K88" s="26" t="s">
        <v>273</v>
      </c>
      <c r="L88" s="7"/>
      <c r="M88" s="7"/>
      <c r="N88" s="7"/>
      <c r="O88" s="31"/>
      <c r="P88" s="32"/>
      <c r="Q88" s="32"/>
      <c r="R88" s="32"/>
      <c r="S88" s="32"/>
      <c r="T88" s="32"/>
      <c r="U88" s="32"/>
      <c r="V88" s="32"/>
      <c r="W88" s="32"/>
    </row>
    <row r="89" customHeight="1" spans="1:14">
      <c r="A89" s="7"/>
      <c r="B89" s="29"/>
      <c r="C89" s="7"/>
      <c r="D89" s="7"/>
      <c r="E89" s="7"/>
      <c r="F89" s="8"/>
      <c r="G89" s="26" t="s">
        <v>218</v>
      </c>
      <c r="H89" s="7">
        <v>1</v>
      </c>
      <c r="I89" s="26" t="s">
        <v>274</v>
      </c>
      <c r="J89" s="7" t="s">
        <v>27</v>
      </c>
      <c r="K89" s="26" t="s">
        <v>275</v>
      </c>
      <c r="L89" s="7"/>
      <c r="M89" s="7"/>
      <c r="N89" s="7"/>
    </row>
    <row r="90" customHeight="1" spans="1:14">
      <c r="A90" s="7">
        <v>44</v>
      </c>
      <c r="B90" s="7" t="s">
        <v>276</v>
      </c>
      <c r="C90" s="7" t="s">
        <v>17</v>
      </c>
      <c r="D90" s="7">
        <v>35</v>
      </c>
      <c r="E90" s="7">
        <v>4</v>
      </c>
      <c r="F90" s="8">
        <f>4/35</f>
        <v>0.114285714285714</v>
      </c>
      <c r="G90" s="26" t="s">
        <v>277</v>
      </c>
      <c r="H90" s="7">
        <v>1</v>
      </c>
      <c r="I90" s="26" t="s">
        <v>19</v>
      </c>
      <c r="J90" s="26" t="s">
        <v>32</v>
      </c>
      <c r="K90" s="26" t="s">
        <v>21</v>
      </c>
      <c r="L90" s="7" t="s">
        <v>278</v>
      </c>
      <c r="M90" s="7">
        <v>5132215</v>
      </c>
      <c r="N90" s="7">
        <v>13073597509</v>
      </c>
    </row>
    <row r="91" customHeight="1" spans="1:14">
      <c r="A91" s="7"/>
      <c r="B91" s="7"/>
      <c r="C91" s="7"/>
      <c r="D91" s="7"/>
      <c r="E91" s="7"/>
      <c r="F91" s="8"/>
      <c r="G91" s="26" t="s">
        <v>18</v>
      </c>
      <c r="H91" s="7">
        <v>3</v>
      </c>
      <c r="I91" s="26" t="s">
        <v>19</v>
      </c>
      <c r="J91" s="26" t="s">
        <v>32</v>
      </c>
      <c r="K91" s="26" t="s">
        <v>21</v>
      </c>
      <c r="L91" s="7"/>
      <c r="M91" s="7"/>
      <c r="N91" s="7"/>
    </row>
    <row r="92" customHeight="1" spans="1:14">
      <c r="A92" s="7">
        <v>45</v>
      </c>
      <c r="B92" s="7" t="s">
        <v>279</v>
      </c>
      <c r="C92" s="7" t="s">
        <v>105</v>
      </c>
      <c r="D92" s="7">
        <v>18</v>
      </c>
      <c r="E92" s="7">
        <v>2</v>
      </c>
      <c r="F92" s="8">
        <f>2/18</f>
        <v>0.111111111111111</v>
      </c>
      <c r="G92" s="26" t="s">
        <v>77</v>
      </c>
      <c r="H92" s="7">
        <v>2</v>
      </c>
      <c r="I92" s="26" t="s">
        <v>280</v>
      </c>
      <c r="J92" s="26" t="s">
        <v>27</v>
      </c>
      <c r="K92" s="26" t="s">
        <v>21</v>
      </c>
      <c r="L92" s="7" t="s">
        <v>281</v>
      </c>
      <c r="M92" s="7">
        <v>5213909</v>
      </c>
      <c r="N92" s="7">
        <v>13835163444</v>
      </c>
    </row>
    <row r="93" customHeight="1" spans="1:14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</row>
  </sheetData>
  <mergeCells count="201">
    <mergeCell ref="A1:N1"/>
    <mergeCell ref="G2:I2"/>
    <mergeCell ref="J2:K2"/>
    <mergeCell ref="A93:N93"/>
    <mergeCell ref="A2:A3"/>
    <mergeCell ref="A8:A10"/>
    <mergeCell ref="A11:A17"/>
    <mergeCell ref="A24:A25"/>
    <mergeCell ref="A26:A30"/>
    <mergeCell ref="A31:A32"/>
    <mergeCell ref="A33:A34"/>
    <mergeCell ref="A37:A39"/>
    <mergeCell ref="A41:A42"/>
    <mergeCell ref="A44:A45"/>
    <mergeCell ref="A46:A47"/>
    <mergeCell ref="A49:A50"/>
    <mergeCell ref="A51:A54"/>
    <mergeCell ref="A57:A60"/>
    <mergeCell ref="A63:A65"/>
    <mergeCell ref="A66:A69"/>
    <mergeCell ref="A74:A76"/>
    <mergeCell ref="A77:A78"/>
    <mergeCell ref="A79:A81"/>
    <mergeCell ref="A82:A86"/>
    <mergeCell ref="A87:A89"/>
    <mergeCell ref="A90:A91"/>
    <mergeCell ref="B2:B3"/>
    <mergeCell ref="B8:B10"/>
    <mergeCell ref="B11:B17"/>
    <mergeCell ref="B24:B25"/>
    <mergeCell ref="B26:B30"/>
    <mergeCell ref="B31:B32"/>
    <mergeCell ref="B33:B34"/>
    <mergeCell ref="B37:B39"/>
    <mergeCell ref="B41:B42"/>
    <mergeCell ref="B44:B45"/>
    <mergeCell ref="B46:B47"/>
    <mergeCell ref="B49:B50"/>
    <mergeCell ref="B51:B54"/>
    <mergeCell ref="B57:B60"/>
    <mergeCell ref="B63:B65"/>
    <mergeCell ref="B66:B69"/>
    <mergeCell ref="B74:B76"/>
    <mergeCell ref="B77:B78"/>
    <mergeCell ref="B79:B81"/>
    <mergeCell ref="B82:B86"/>
    <mergeCell ref="B87:B89"/>
    <mergeCell ref="B90:B91"/>
    <mergeCell ref="C2:C3"/>
    <mergeCell ref="C8:C10"/>
    <mergeCell ref="C11:C17"/>
    <mergeCell ref="C24:C25"/>
    <mergeCell ref="C26:C30"/>
    <mergeCell ref="C31:C32"/>
    <mergeCell ref="C33:C34"/>
    <mergeCell ref="C37:C39"/>
    <mergeCell ref="C41:C42"/>
    <mergeCell ref="C44:C45"/>
    <mergeCell ref="C46:C47"/>
    <mergeCell ref="C49:C50"/>
    <mergeCell ref="C51:C54"/>
    <mergeCell ref="C57:C60"/>
    <mergeCell ref="C63:C65"/>
    <mergeCell ref="C66:C69"/>
    <mergeCell ref="C74:C76"/>
    <mergeCell ref="C77:C78"/>
    <mergeCell ref="C79:C81"/>
    <mergeCell ref="C82:C86"/>
    <mergeCell ref="C87:C89"/>
    <mergeCell ref="C90:C91"/>
    <mergeCell ref="D2:D3"/>
    <mergeCell ref="D8:D10"/>
    <mergeCell ref="D11:D17"/>
    <mergeCell ref="D24:D25"/>
    <mergeCell ref="D26:D30"/>
    <mergeCell ref="D31:D32"/>
    <mergeCell ref="D33:D34"/>
    <mergeCell ref="D37:D39"/>
    <mergeCell ref="D41:D42"/>
    <mergeCell ref="D44:D45"/>
    <mergeCell ref="D46:D47"/>
    <mergeCell ref="D49:D50"/>
    <mergeCell ref="D51:D54"/>
    <mergeCell ref="D57:D60"/>
    <mergeCell ref="D63:D65"/>
    <mergeCell ref="D66:D69"/>
    <mergeCell ref="D74:D76"/>
    <mergeCell ref="D77:D78"/>
    <mergeCell ref="D79:D81"/>
    <mergeCell ref="D82:D86"/>
    <mergeCell ref="D87:D89"/>
    <mergeCell ref="D90:D91"/>
    <mergeCell ref="E2:E3"/>
    <mergeCell ref="E8:E10"/>
    <mergeCell ref="E11:E17"/>
    <mergeCell ref="E24:E25"/>
    <mergeCell ref="E26:E30"/>
    <mergeCell ref="E31:E32"/>
    <mergeCell ref="E33:E34"/>
    <mergeCell ref="E37:E39"/>
    <mergeCell ref="E41:E42"/>
    <mergeCell ref="E44:E45"/>
    <mergeCell ref="E46:E47"/>
    <mergeCell ref="E49:E50"/>
    <mergeCell ref="E51:E54"/>
    <mergeCell ref="E57:E60"/>
    <mergeCell ref="E63:E65"/>
    <mergeCell ref="E66:E69"/>
    <mergeCell ref="E74:E76"/>
    <mergeCell ref="E77:E78"/>
    <mergeCell ref="E79:E81"/>
    <mergeCell ref="E82:E86"/>
    <mergeCell ref="E87:E89"/>
    <mergeCell ref="E90:E91"/>
    <mergeCell ref="F2:F3"/>
    <mergeCell ref="F8:F10"/>
    <mergeCell ref="F11:F17"/>
    <mergeCell ref="F24:F25"/>
    <mergeCell ref="F26:F30"/>
    <mergeCell ref="F31:F32"/>
    <mergeCell ref="F33:F34"/>
    <mergeCell ref="F37:F39"/>
    <mergeCell ref="F41:F42"/>
    <mergeCell ref="F44:F45"/>
    <mergeCell ref="F46:F47"/>
    <mergeCell ref="F49:F50"/>
    <mergeCell ref="F51:F54"/>
    <mergeCell ref="F57:F60"/>
    <mergeCell ref="F63:F65"/>
    <mergeCell ref="F66:F69"/>
    <mergeCell ref="F74:F76"/>
    <mergeCell ref="F77:F78"/>
    <mergeCell ref="F79:F81"/>
    <mergeCell ref="F82:F86"/>
    <mergeCell ref="F87:F89"/>
    <mergeCell ref="F90:F91"/>
    <mergeCell ref="L2:L3"/>
    <mergeCell ref="L8:L10"/>
    <mergeCell ref="L11:L17"/>
    <mergeCell ref="L24:L25"/>
    <mergeCell ref="L26:L30"/>
    <mergeCell ref="L31:L32"/>
    <mergeCell ref="L33:L34"/>
    <mergeCell ref="L37:L39"/>
    <mergeCell ref="L41:L42"/>
    <mergeCell ref="L44:L45"/>
    <mergeCell ref="L46:L47"/>
    <mergeCell ref="L49:L50"/>
    <mergeCell ref="L51:L54"/>
    <mergeCell ref="L57:L60"/>
    <mergeCell ref="L63:L65"/>
    <mergeCell ref="L66:L69"/>
    <mergeCell ref="L74:L76"/>
    <mergeCell ref="L77:L78"/>
    <mergeCell ref="L79:L81"/>
    <mergeCell ref="L82:L86"/>
    <mergeCell ref="L87:L89"/>
    <mergeCell ref="L90:L91"/>
    <mergeCell ref="M8:M10"/>
    <mergeCell ref="M11:M17"/>
    <mergeCell ref="M24:M25"/>
    <mergeCell ref="M26:M30"/>
    <mergeCell ref="M31:M32"/>
    <mergeCell ref="M33:M34"/>
    <mergeCell ref="M37:M39"/>
    <mergeCell ref="M41:M42"/>
    <mergeCell ref="M44:M45"/>
    <mergeCell ref="M46:M47"/>
    <mergeCell ref="M49:M50"/>
    <mergeCell ref="M51:M54"/>
    <mergeCell ref="M57:M60"/>
    <mergeCell ref="M63:M65"/>
    <mergeCell ref="M66:M69"/>
    <mergeCell ref="M74:M76"/>
    <mergeCell ref="M77:M78"/>
    <mergeCell ref="M79:M81"/>
    <mergeCell ref="M82:M86"/>
    <mergeCell ref="M87:M89"/>
    <mergeCell ref="M90:M91"/>
    <mergeCell ref="N8:N10"/>
    <mergeCell ref="N11:N17"/>
    <mergeCell ref="N24:N25"/>
    <mergeCell ref="N26:N30"/>
    <mergeCell ref="N31:N32"/>
    <mergeCell ref="N33:N34"/>
    <mergeCell ref="N37:N39"/>
    <mergeCell ref="N41:N42"/>
    <mergeCell ref="N44:N45"/>
    <mergeCell ref="N46:N47"/>
    <mergeCell ref="N49:N50"/>
    <mergeCell ref="N51:N54"/>
    <mergeCell ref="N57:N60"/>
    <mergeCell ref="N63:N65"/>
    <mergeCell ref="N66:N69"/>
    <mergeCell ref="N74:N76"/>
    <mergeCell ref="N77:N78"/>
    <mergeCell ref="N79:N81"/>
    <mergeCell ref="N82:N86"/>
    <mergeCell ref="N87:N89"/>
    <mergeCell ref="N90:N91"/>
    <mergeCell ref="M2:N3"/>
  </mergeCells>
  <pageMargins left="0.196527777777778" right="0.118055555555556" top="0.275" bottom="0.0388888888888889" header="0.118055555555556" footer="0.156944444444444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附加1、古交市招募就业见习人员岗位表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超强</cp:lastModifiedBy>
  <dcterms:created xsi:type="dcterms:W3CDTF">2020-11-02T17:40:00Z</dcterms:created>
  <dcterms:modified xsi:type="dcterms:W3CDTF">2020-12-02T06:54:10Z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