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<sst xmlns="http://schemas.openxmlformats.org/spreadsheetml/2006/main" count="509" uniqueCount="19">
  <si>
    <t>内丘县工业园区笔试成绩</t>
  </si>
  <si>
    <t>考场</t>
  </si>
  <si>
    <t>准考证号</t>
  </si>
  <si>
    <t>总分</t>
  </si>
  <si>
    <t>考场记录</t>
  </si>
  <si>
    <t>第一考场</t>
  </si>
  <si>
    <t>缺考</t>
  </si>
  <si>
    <t>第二考场</t>
  </si>
  <si>
    <t>第三考场</t>
  </si>
  <si>
    <t>第四考场</t>
  </si>
  <si>
    <t>第五考场</t>
  </si>
  <si>
    <t>第六考场</t>
  </si>
  <si>
    <t>第七考场</t>
  </si>
  <si>
    <t>第八考场</t>
  </si>
  <si>
    <t>第九考场</t>
  </si>
  <si>
    <t>第十考场</t>
  </si>
  <si>
    <t>第十一考场</t>
  </si>
  <si>
    <t>第十二考场</t>
  </si>
  <si>
    <t>第十三考场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</si>
</sst>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仿宋"/>
      <family val="3"/>
    </font>
    <font>
      <b/>
      <sz val="20"/>
      <name val="宋体"/>
      <family val="0"/>
    </font>
    <font>
      <b/>
      <sz val="16"/>
      <name val="楷体"/>
      <family val="3"/>
    </font>
    <font>
      <b/>
      <sz val="16"/>
      <color indexed="8"/>
      <name val="楷体"/>
      <family val="3"/>
    </font>
    <font>
      <sz val="16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  <font>
      <b/>
      <sz val="16"/>
      <color rgb="FF000000"/>
      <name val="楷体"/>
      <family val="3"/>
    </font>
    <font>
      <sz val="16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8"/>
  <sheetViews>
    <sheetView tabSelected="1" zoomScaleSheetLayoutView="100" workbookViewId="0" topLeftCell="A1">
      <selection activeCell="J8" sqref="J8"/>
    </sheetView>
  </sheetViews>
  <sheetFormatPr defaultColWidth="9.00390625" defaultRowHeight="22.5" customHeight="1"/>
  <cols>
    <col min="1" max="2" width="21.75390625" style="1" customWidth="1"/>
    <col min="3" max="3" width="19.75390625" style="1" customWidth="1"/>
    <col min="4" max="4" width="17.625" style="1" customWidth="1"/>
    <col min="5" max="16384" width="9.00390625" style="1" customWidth="1"/>
  </cols>
  <sheetData>
    <row r="1" spans="1:4" ht="22.5" customHeight="1">
      <c r="A1" s="2" t="s">
        <v>0</v>
      </c>
      <c r="B1" s="3"/>
      <c r="C1" s="3"/>
      <c r="D1" s="3"/>
    </row>
    <row r="2" ht="7.5" customHeight="1"/>
    <row r="3" spans="1:4" ht="22.5" customHeight="1">
      <c r="A3" s="4" t="s">
        <v>1</v>
      </c>
      <c r="B3" s="5" t="s">
        <v>2</v>
      </c>
      <c r="C3" s="6" t="s">
        <v>3</v>
      </c>
      <c r="D3" s="7" t="s">
        <v>4</v>
      </c>
    </row>
    <row r="4" spans="1:4" ht="22.5" customHeight="1">
      <c r="A4" s="8" t="s">
        <v>5</v>
      </c>
      <c r="B4" s="9" t="str">
        <f>"2010100101"</f>
        <v>2010100101</v>
      </c>
      <c r="C4" s="10">
        <v>79.74</v>
      </c>
      <c r="D4" s="8"/>
    </row>
    <row r="5" spans="1:4" ht="22.5" customHeight="1">
      <c r="A5" s="8" t="s">
        <v>5</v>
      </c>
      <c r="B5" s="9" t="str">
        <f>"2010100102"</f>
        <v>2010100102</v>
      </c>
      <c r="C5" s="10">
        <v>58</v>
      </c>
      <c r="D5" s="8"/>
    </row>
    <row r="6" spans="1:4" ht="22.5" customHeight="1">
      <c r="A6" s="8" t="s">
        <v>5</v>
      </c>
      <c r="B6" s="9" t="str">
        <f>"2010100103"</f>
        <v>2010100103</v>
      </c>
      <c r="C6" s="10">
        <v>55.48</v>
      </c>
      <c r="D6" s="8"/>
    </row>
    <row r="7" spans="1:4" ht="22.5" customHeight="1">
      <c r="A7" s="8" t="s">
        <v>5</v>
      </c>
      <c r="B7" s="9" t="str">
        <f>"2010100104"</f>
        <v>2010100104</v>
      </c>
      <c r="C7" s="10">
        <v>60.36</v>
      </c>
      <c r="D7" s="8"/>
    </row>
    <row r="8" spans="1:4" ht="22.5" customHeight="1">
      <c r="A8" s="8" t="s">
        <v>5</v>
      </c>
      <c r="B8" s="9" t="str">
        <f>"2010100105"</f>
        <v>2010100105</v>
      </c>
      <c r="C8" s="10">
        <v>65.12</v>
      </c>
      <c r="D8" s="8"/>
    </row>
    <row r="9" spans="1:4" ht="22.5" customHeight="1">
      <c r="A9" s="8" t="s">
        <v>5</v>
      </c>
      <c r="B9" s="9" t="str">
        <f>"2010100106"</f>
        <v>2010100106</v>
      </c>
      <c r="C9" s="10">
        <v>0</v>
      </c>
      <c r="D9" s="11" t="s">
        <v>6</v>
      </c>
    </row>
    <row r="10" spans="1:4" ht="22.5" customHeight="1">
      <c r="A10" s="8" t="s">
        <v>5</v>
      </c>
      <c r="B10" s="9" t="str">
        <f>"2010100107"</f>
        <v>2010100107</v>
      </c>
      <c r="C10" s="10">
        <v>51.42</v>
      </c>
      <c r="D10" s="8"/>
    </row>
    <row r="11" spans="1:4" ht="22.5" customHeight="1">
      <c r="A11" s="8" t="s">
        <v>5</v>
      </c>
      <c r="B11" s="9" t="str">
        <f>"2010100108"</f>
        <v>2010100108</v>
      </c>
      <c r="C11" s="10">
        <v>67.64</v>
      </c>
      <c r="D11" s="8"/>
    </row>
    <row r="12" spans="1:4" ht="22.5" customHeight="1">
      <c r="A12" s="8" t="s">
        <v>5</v>
      </c>
      <c r="B12" s="9" t="str">
        <f>"2010100109"</f>
        <v>2010100109</v>
      </c>
      <c r="C12" s="10">
        <v>0</v>
      </c>
      <c r="D12" s="11" t="s">
        <v>6</v>
      </c>
    </row>
    <row r="13" spans="1:4" ht="22.5" customHeight="1">
      <c r="A13" s="8" t="s">
        <v>5</v>
      </c>
      <c r="B13" s="9" t="str">
        <f>"2010100110"</f>
        <v>2010100110</v>
      </c>
      <c r="C13" s="10">
        <v>79.62</v>
      </c>
      <c r="D13" s="8"/>
    </row>
    <row r="14" spans="1:4" ht="22.5" customHeight="1">
      <c r="A14" s="8" t="s">
        <v>5</v>
      </c>
      <c r="B14" s="9" t="str">
        <f>"2010100111"</f>
        <v>2010100111</v>
      </c>
      <c r="C14" s="10">
        <v>59.52</v>
      </c>
      <c r="D14" s="8"/>
    </row>
    <row r="15" spans="1:4" ht="22.5" customHeight="1">
      <c r="A15" s="8" t="s">
        <v>5</v>
      </c>
      <c r="B15" s="9" t="str">
        <f>"2010100112"</f>
        <v>2010100112</v>
      </c>
      <c r="C15" s="10">
        <v>77.26</v>
      </c>
      <c r="D15" s="8"/>
    </row>
    <row r="16" spans="1:4" ht="22.5" customHeight="1">
      <c r="A16" s="8" t="s">
        <v>5</v>
      </c>
      <c r="B16" s="9" t="str">
        <f>"2010100113"</f>
        <v>2010100113</v>
      </c>
      <c r="C16" s="10">
        <v>0</v>
      </c>
      <c r="D16" s="11" t="s">
        <v>6</v>
      </c>
    </row>
    <row r="17" spans="1:4" ht="22.5" customHeight="1">
      <c r="A17" s="8" t="s">
        <v>5</v>
      </c>
      <c r="B17" s="9" t="str">
        <f>"2010100114"</f>
        <v>2010100114</v>
      </c>
      <c r="C17" s="10">
        <v>51.5</v>
      </c>
      <c r="D17" s="8"/>
    </row>
    <row r="18" spans="1:4" ht="22.5" customHeight="1">
      <c r="A18" s="8" t="s">
        <v>5</v>
      </c>
      <c r="B18" s="9" t="str">
        <f>"2010100115"</f>
        <v>2010100115</v>
      </c>
      <c r="C18" s="10">
        <v>56.82</v>
      </c>
      <c r="D18" s="8"/>
    </row>
    <row r="19" spans="1:4" ht="22.5" customHeight="1">
      <c r="A19" s="8" t="s">
        <v>5</v>
      </c>
      <c r="B19" s="9" t="str">
        <f>"2010100116"</f>
        <v>2010100116</v>
      </c>
      <c r="C19" s="10">
        <v>0</v>
      </c>
      <c r="D19" s="11" t="s">
        <v>6</v>
      </c>
    </row>
    <row r="20" spans="1:4" ht="22.5" customHeight="1">
      <c r="A20" s="8" t="s">
        <v>5</v>
      </c>
      <c r="B20" s="9" t="str">
        <f>"2010100117"</f>
        <v>2010100117</v>
      </c>
      <c r="C20" s="10">
        <v>57.8</v>
      </c>
      <c r="D20" s="8"/>
    </row>
    <row r="21" spans="1:4" ht="22.5" customHeight="1">
      <c r="A21" s="8" t="s">
        <v>5</v>
      </c>
      <c r="B21" s="9" t="str">
        <f>"2010100118"</f>
        <v>2010100118</v>
      </c>
      <c r="C21" s="10">
        <v>0</v>
      </c>
      <c r="D21" s="11" t="s">
        <v>6</v>
      </c>
    </row>
    <row r="22" spans="1:4" ht="22.5" customHeight="1">
      <c r="A22" s="8" t="s">
        <v>5</v>
      </c>
      <c r="B22" s="9" t="str">
        <f>"2010100119"</f>
        <v>2010100119</v>
      </c>
      <c r="C22" s="10">
        <v>60.42</v>
      </c>
      <c r="D22" s="8"/>
    </row>
    <row r="23" spans="1:4" ht="22.5" customHeight="1">
      <c r="A23" s="8" t="s">
        <v>5</v>
      </c>
      <c r="B23" s="9" t="str">
        <f>"2010100120"</f>
        <v>2010100120</v>
      </c>
      <c r="C23" s="10">
        <v>0</v>
      </c>
      <c r="D23" s="11" t="s">
        <v>6</v>
      </c>
    </row>
    <row r="24" spans="1:4" ht="22.5" customHeight="1">
      <c r="A24" s="8" t="s">
        <v>5</v>
      </c>
      <c r="B24" s="9" t="str">
        <f>"2010100121"</f>
        <v>2010100121</v>
      </c>
      <c r="C24" s="10">
        <v>65</v>
      </c>
      <c r="D24" s="8"/>
    </row>
    <row r="25" spans="1:4" ht="22.5" customHeight="1">
      <c r="A25" s="8" t="s">
        <v>5</v>
      </c>
      <c r="B25" s="9" t="str">
        <f>"2010100122"</f>
        <v>2010100122</v>
      </c>
      <c r="C25" s="10">
        <v>0</v>
      </c>
      <c r="D25" s="11" t="s">
        <v>6</v>
      </c>
    </row>
    <row r="26" spans="1:4" ht="22.5" customHeight="1">
      <c r="A26" s="8" t="s">
        <v>5</v>
      </c>
      <c r="B26" s="9" t="str">
        <f>"2010100123"</f>
        <v>2010100123</v>
      </c>
      <c r="C26" s="10">
        <v>0</v>
      </c>
      <c r="D26" s="11" t="s">
        <v>6</v>
      </c>
    </row>
    <row r="27" spans="1:4" ht="22.5" customHeight="1">
      <c r="A27" s="8" t="s">
        <v>5</v>
      </c>
      <c r="B27" s="9" t="str">
        <f>"2010100124"</f>
        <v>2010100124</v>
      </c>
      <c r="C27" s="10">
        <v>0</v>
      </c>
      <c r="D27" s="11" t="s">
        <v>6</v>
      </c>
    </row>
    <row r="28" spans="1:4" ht="22.5" customHeight="1">
      <c r="A28" s="8" t="s">
        <v>5</v>
      </c>
      <c r="B28" s="9" t="str">
        <f>"2010100125"</f>
        <v>2010100125</v>
      </c>
      <c r="C28" s="10">
        <v>0</v>
      </c>
      <c r="D28" s="11" t="s">
        <v>6</v>
      </c>
    </row>
    <row r="29" spans="1:4" ht="22.5" customHeight="1">
      <c r="A29" s="8" t="s">
        <v>5</v>
      </c>
      <c r="B29" s="9" t="str">
        <f>"2010100126"</f>
        <v>2010100126</v>
      </c>
      <c r="C29" s="10">
        <v>58.02</v>
      </c>
      <c r="D29" s="8"/>
    </row>
    <row r="30" spans="1:4" ht="22.5" customHeight="1">
      <c r="A30" s="8" t="s">
        <v>5</v>
      </c>
      <c r="B30" s="9" t="str">
        <f>"2010100127"</f>
        <v>2010100127</v>
      </c>
      <c r="C30" s="10">
        <v>65.42</v>
      </c>
      <c r="D30" s="8"/>
    </row>
    <row r="31" spans="1:4" ht="22.5" customHeight="1">
      <c r="A31" s="8" t="s">
        <v>5</v>
      </c>
      <c r="B31" s="9" t="str">
        <f>"2010100128"</f>
        <v>2010100128</v>
      </c>
      <c r="C31" s="10">
        <v>0</v>
      </c>
      <c r="D31" s="11" t="s">
        <v>6</v>
      </c>
    </row>
    <row r="32" spans="1:4" ht="22.5" customHeight="1">
      <c r="A32" s="8" t="s">
        <v>5</v>
      </c>
      <c r="B32" s="9" t="str">
        <f>"2010100129"</f>
        <v>2010100129</v>
      </c>
      <c r="C32" s="10">
        <v>69.92</v>
      </c>
      <c r="D32" s="8"/>
    </row>
    <row r="33" spans="1:4" ht="22.5" customHeight="1">
      <c r="A33" s="8" t="s">
        <v>5</v>
      </c>
      <c r="B33" s="9" t="str">
        <f>"2010100130"</f>
        <v>2010100130</v>
      </c>
      <c r="C33" s="10">
        <v>61.62</v>
      </c>
      <c r="D33" s="8"/>
    </row>
    <row r="34" spans="1:4" ht="22.5" customHeight="1">
      <c r="A34" s="8" t="s">
        <v>7</v>
      </c>
      <c r="B34" s="9" t="str">
        <f>"2010100201"</f>
        <v>2010100201</v>
      </c>
      <c r="C34" s="10">
        <v>0</v>
      </c>
      <c r="D34" s="11" t="s">
        <v>6</v>
      </c>
    </row>
    <row r="35" spans="1:4" ht="22.5" customHeight="1">
      <c r="A35" s="8" t="s">
        <v>7</v>
      </c>
      <c r="B35" s="9" t="str">
        <f>"2010100202"</f>
        <v>2010100202</v>
      </c>
      <c r="C35" s="10">
        <v>61.04</v>
      </c>
      <c r="D35" s="8"/>
    </row>
    <row r="36" spans="1:4" ht="22.5" customHeight="1">
      <c r="A36" s="8" t="s">
        <v>7</v>
      </c>
      <c r="B36" s="9" t="str">
        <f>"2010100203"</f>
        <v>2010100203</v>
      </c>
      <c r="C36" s="10">
        <v>52.32</v>
      </c>
      <c r="D36" s="8"/>
    </row>
    <row r="37" spans="1:4" ht="22.5" customHeight="1">
      <c r="A37" s="8" t="s">
        <v>7</v>
      </c>
      <c r="B37" s="9" t="str">
        <f>"2010100204"</f>
        <v>2010100204</v>
      </c>
      <c r="C37" s="10">
        <v>63.28</v>
      </c>
      <c r="D37" s="8"/>
    </row>
    <row r="38" spans="1:4" ht="22.5" customHeight="1">
      <c r="A38" s="8" t="s">
        <v>7</v>
      </c>
      <c r="B38" s="9" t="str">
        <f>"2010100205"</f>
        <v>2010100205</v>
      </c>
      <c r="C38" s="10">
        <v>60.38</v>
      </c>
      <c r="D38" s="8"/>
    </row>
    <row r="39" spans="1:4" ht="22.5" customHeight="1">
      <c r="A39" s="8" t="s">
        <v>7</v>
      </c>
      <c r="B39" s="9" t="str">
        <f>"2010100206"</f>
        <v>2010100206</v>
      </c>
      <c r="C39" s="10">
        <v>61.3</v>
      </c>
      <c r="D39" s="8"/>
    </row>
    <row r="40" spans="1:4" ht="22.5" customHeight="1">
      <c r="A40" s="8" t="s">
        <v>7</v>
      </c>
      <c r="B40" s="9" t="str">
        <f>"2010100207"</f>
        <v>2010100207</v>
      </c>
      <c r="C40" s="10">
        <v>60.66</v>
      </c>
      <c r="D40" s="8"/>
    </row>
    <row r="41" spans="1:4" ht="22.5" customHeight="1">
      <c r="A41" s="8" t="s">
        <v>7</v>
      </c>
      <c r="B41" s="9" t="str">
        <f>"2010100208"</f>
        <v>2010100208</v>
      </c>
      <c r="C41" s="10">
        <v>0</v>
      </c>
      <c r="D41" s="11" t="s">
        <v>6</v>
      </c>
    </row>
    <row r="42" spans="1:4" ht="22.5" customHeight="1">
      <c r="A42" s="8" t="s">
        <v>7</v>
      </c>
      <c r="B42" s="9" t="str">
        <f>"2010100209"</f>
        <v>2010100209</v>
      </c>
      <c r="C42" s="10">
        <v>0</v>
      </c>
      <c r="D42" s="11" t="s">
        <v>6</v>
      </c>
    </row>
    <row r="43" spans="1:4" ht="22.5" customHeight="1">
      <c r="A43" s="8" t="s">
        <v>7</v>
      </c>
      <c r="B43" s="9" t="str">
        <f>"2010200210"</f>
        <v>2010200210</v>
      </c>
      <c r="C43" s="10">
        <v>68.64</v>
      </c>
      <c r="D43" s="8"/>
    </row>
    <row r="44" spans="1:4" ht="22.5" customHeight="1">
      <c r="A44" s="8" t="s">
        <v>7</v>
      </c>
      <c r="B44" s="9" t="str">
        <f>"2010200211"</f>
        <v>2010200211</v>
      </c>
      <c r="C44" s="10">
        <v>48.66</v>
      </c>
      <c r="D44" s="8"/>
    </row>
    <row r="45" spans="1:4" ht="22.5" customHeight="1">
      <c r="A45" s="8" t="s">
        <v>7</v>
      </c>
      <c r="B45" s="9" t="str">
        <f>"2010200212"</f>
        <v>2010200212</v>
      </c>
      <c r="C45" s="10">
        <v>0</v>
      </c>
      <c r="D45" s="11" t="s">
        <v>6</v>
      </c>
    </row>
    <row r="46" spans="1:4" ht="22.5" customHeight="1">
      <c r="A46" s="8" t="s">
        <v>7</v>
      </c>
      <c r="B46" s="9" t="str">
        <f>"2010200213"</f>
        <v>2010200213</v>
      </c>
      <c r="C46" s="10">
        <v>63.1</v>
      </c>
      <c r="D46" s="8"/>
    </row>
    <row r="47" spans="1:4" ht="22.5" customHeight="1">
      <c r="A47" s="8" t="s">
        <v>7</v>
      </c>
      <c r="B47" s="9" t="str">
        <f>"2010200214"</f>
        <v>2010200214</v>
      </c>
      <c r="C47" s="10">
        <v>57.9</v>
      </c>
      <c r="D47" s="8"/>
    </row>
    <row r="48" spans="1:4" ht="22.5" customHeight="1">
      <c r="A48" s="8" t="s">
        <v>7</v>
      </c>
      <c r="B48" s="9" t="str">
        <f>"2010200215"</f>
        <v>2010200215</v>
      </c>
      <c r="C48" s="10">
        <v>64.38</v>
      </c>
      <c r="D48" s="8"/>
    </row>
    <row r="49" spans="1:4" ht="22.5" customHeight="1">
      <c r="A49" s="8" t="s">
        <v>7</v>
      </c>
      <c r="B49" s="9" t="str">
        <f>"2010200216"</f>
        <v>2010200216</v>
      </c>
      <c r="C49" s="10">
        <v>56.52</v>
      </c>
      <c r="D49" s="8"/>
    </row>
    <row r="50" spans="1:4" ht="22.5" customHeight="1">
      <c r="A50" s="8" t="s">
        <v>7</v>
      </c>
      <c r="B50" s="9" t="str">
        <f>"2010200217"</f>
        <v>2010200217</v>
      </c>
      <c r="C50" s="10">
        <v>0</v>
      </c>
      <c r="D50" s="11" t="s">
        <v>6</v>
      </c>
    </row>
    <row r="51" spans="1:4" ht="22.5" customHeight="1">
      <c r="A51" s="8" t="s">
        <v>7</v>
      </c>
      <c r="B51" s="9" t="str">
        <f>"2010200218"</f>
        <v>2010200218</v>
      </c>
      <c r="C51" s="10">
        <v>73.82</v>
      </c>
      <c r="D51" s="8"/>
    </row>
    <row r="52" spans="1:4" ht="22.5" customHeight="1">
      <c r="A52" s="8" t="s">
        <v>7</v>
      </c>
      <c r="B52" s="9" t="str">
        <f>"2010200219"</f>
        <v>2010200219</v>
      </c>
      <c r="C52" s="10">
        <v>64.1</v>
      </c>
      <c r="D52" s="8"/>
    </row>
    <row r="53" spans="1:4" ht="22.5" customHeight="1">
      <c r="A53" s="8" t="s">
        <v>7</v>
      </c>
      <c r="B53" s="9" t="str">
        <f>"2010200220"</f>
        <v>2010200220</v>
      </c>
      <c r="C53" s="10">
        <v>51.7</v>
      </c>
      <c r="D53" s="8"/>
    </row>
    <row r="54" spans="1:4" ht="22.5" customHeight="1">
      <c r="A54" s="8" t="s">
        <v>7</v>
      </c>
      <c r="B54" s="9" t="str">
        <f>"2010200221"</f>
        <v>2010200221</v>
      </c>
      <c r="C54" s="10">
        <v>59.84</v>
      </c>
      <c r="D54" s="8"/>
    </row>
    <row r="55" spans="1:4" ht="22.5" customHeight="1">
      <c r="A55" s="8" t="s">
        <v>7</v>
      </c>
      <c r="B55" s="9" t="str">
        <f>"2010200222"</f>
        <v>2010200222</v>
      </c>
      <c r="C55" s="10">
        <v>60.6</v>
      </c>
      <c r="D55" s="8"/>
    </row>
    <row r="56" spans="1:4" ht="22.5" customHeight="1">
      <c r="A56" s="8" t="s">
        <v>7</v>
      </c>
      <c r="B56" s="9" t="str">
        <f>"2010200223"</f>
        <v>2010200223</v>
      </c>
      <c r="C56" s="10">
        <v>56.64</v>
      </c>
      <c r="D56" s="8"/>
    </row>
    <row r="57" spans="1:4" ht="22.5" customHeight="1">
      <c r="A57" s="8" t="s">
        <v>7</v>
      </c>
      <c r="B57" s="9" t="str">
        <f>"2010200224"</f>
        <v>2010200224</v>
      </c>
      <c r="C57" s="10">
        <v>67.04</v>
      </c>
      <c r="D57" s="8"/>
    </row>
    <row r="58" spans="1:4" ht="22.5" customHeight="1">
      <c r="A58" s="8" t="s">
        <v>7</v>
      </c>
      <c r="B58" s="9" t="str">
        <f>"2010200225"</f>
        <v>2010200225</v>
      </c>
      <c r="C58" s="10">
        <v>61</v>
      </c>
      <c r="D58" s="8"/>
    </row>
    <row r="59" spans="1:4" ht="22.5" customHeight="1">
      <c r="A59" s="8" t="s">
        <v>7</v>
      </c>
      <c r="B59" s="9" t="str">
        <f>"2010200226"</f>
        <v>2010200226</v>
      </c>
      <c r="C59" s="10">
        <v>52.02</v>
      </c>
      <c r="D59" s="8"/>
    </row>
    <row r="60" spans="1:4" ht="22.5" customHeight="1">
      <c r="A60" s="8" t="s">
        <v>7</v>
      </c>
      <c r="B60" s="9" t="str">
        <f>"2010200227"</f>
        <v>2010200227</v>
      </c>
      <c r="C60" s="10">
        <v>76.5</v>
      </c>
      <c r="D60" s="8"/>
    </row>
    <row r="61" spans="1:4" ht="22.5" customHeight="1">
      <c r="A61" s="8" t="s">
        <v>7</v>
      </c>
      <c r="B61" s="9" t="str">
        <f>"2010200228"</f>
        <v>2010200228</v>
      </c>
      <c r="C61" s="10">
        <v>62.32</v>
      </c>
      <c r="D61" s="8"/>
    </row>
    <row r="62" spans="1:4" ht="22.5" customHeight="1">
      <c r="A62" s="8" t="s">
        <v>7</v>
      </c>
      <c r="B62" s="9" t="str">
        <f>"2010200229"</f>
        <v>2010200229</v>
      </c>
      <c r="C62" s="10">
        <v>53.28</v>
      </c>
      <c r="D62" s="8"/>
    </row>
    <row r="63" spans="1:4" ht="22.5" customHeight="1">
      <c r="A63" s="8" t="s">
        <v>7</v>
      </c>
      <c r="B63" s="9" t="str">
        <f>"2010200230"</f>
        <v>2010200230</v>
      </c>
      <c r="C63" s="10">
        <v>64.9</v>
      </c>
      <c r="D63" s="8"/>
    </row>
    <row r="64" spans="1:4" ht="22.5" customHeight="1">
      <c r="A64" s="8" t="s">
        <v>8</v>
      </c>
      <c r="B64" s="9" t="str">
        <f>"2010200301"</f>
        <v>2010200301</v>
      </c>
      <c r="C64" s="10">
        <v>70.66</v>
      </c>
      <c r="D64" s="8"/>
    </row>
    <row r="65" spans="1:4" ht="22.5" customHeight="1">
      <c r="A65" s="8" t="s">
        <v>8</v>
      </c>
      <c r="B65" s="9" t="str">
        <f>"2010200302"</f>
        <v>2010200302</v>
      </c>
      <c r="C65" s="10">
        <v>55.22</v>
      </c>
      <c r="D65" s="8"/>
    </row>
    <row r="66" spans="1:4" ht="22.5" customHeight="1">
      <c r="A66" s="8" t="s">
        <v>8</v>
      </c>
      <c r="B66" s="9" t="str">
        <f>"2010200303"</f>
        <v>2010200303</v>
      </c>
      <c r="C66" s="10">
        <v>70.98</v>
      </c>
      <c r="D66" s="8"/>
    </row>
    <row r="67" spans="1:4" ht="22.5" customHeight="1">
      <c r="A67" s="8" t="s">
        <v>8</v>
      </c>
      <c r="B67" s="9" t="str">
        <f>"2010200304"</f>
        <v>2010200304</v>
      </c>
      <c r="C67" s="10">
        <v>68.08</v>
      </c>
      <c r="D67" s="8"/>
    </row>
    <row r="68" spans="1:4" ht="22.5" customHeight="1">
      <c r="A68" s="8" t="s">
        <v>8</v>
      </c>
      <c r="B68" s="9" t="str">
        <f>"2010200305"</f>
        <v>2010200305</v>
      </c>
      <c r="C68" s="10">
        <v>65.42</v>
      </c>
      <c r="D68" s="8"/>
    </row>
    <row r="69" spans="1:4" ht="22.5" customHeight="1">
      <c r="A69" s="8" t="s">
        <v>8</v>
      </c>
      <c r="B69" s="9" t="str">
        <f>"2010200306"</f>
        <v>2010200306</v>
      </c>
      <c r="C69" s="10">
        <v>66.12</v>
      </c>
      <c r="D69" s="8"/>
    </row>
    <row r="70" spans="1:4" ht="22.5" customHeight="1">
      <c r="A70" s="8" t="s">
        <v>8</v>
      </c>
      <c r="B70" s="9" t="str">
        <f>"2010200307"</f>
        <v>2010200307</v>
      </c>
      <c r="C70" s="10">
        <v>55.7</v>
      </c>
      <c r="D70" s="8"/>
    </row>
    <row r="71" spans="1:4" ht="22.5" customHeight="1">
      <c r="A71" s="8" t="s">
        <v>8</v>
      </c>
      <c r="B71" s="9" t="str">
        <f>"2010200308"</f>
        <v>2010200308</v>
      </c>
      <c r="C71" s="10">
        <v>51.76</v>
      </c>
      <c r="D71" s="8"/>
    </row>
    <row r="72" spans="1:4" ht="22.5" customHeight="1">
      <c r="A72" s="8" t="s">
        <v>8</v>
      </c>
      <c r="B72" s="9" t="str">
        <f>"2010200309"</f>
        <v>2010200309</v>
      </c>
      <c r="C72" s="10">
        <v>58.68</v>
      </c>
      <c r="D72" s="8"/>
    </row>
    <row r="73" spans="1:4" ht="22.5" customHeight="1">
      <c r="A73" s="8" t="s">
        <v>8</v>
      </c>
      <c r="B73" s="9" t="str">
        <f>"2010200310"</f>
        <v>2010200310</v>
      </c>
      <c r="C73" s="10">
        <v>0</v>
      </c>
      <c r="D73" s="11" t="s">
        <v>6</v>
      </c>
    </row>
    <row r="74" spans="1:4" ht="22.5" customHeight="1">
      <c r="A74" s="8" t="s">
        <v>8</v>
      </c>
      <c r="B74" s="9" t="str">
        <f>"2010200311"</f>
        <v>2010200311</v>
      </c>
      <c r="C74" s="10">
        <v>67.98</v>
      </c>
      <c r="D74" s="8"/>
    </row>
    <row r="75" spans="1:4" ht="22.5" customHeight="1">
      <c r="A75" s="8" t="s">
        <v>8</v>
      </c>
      <c r="B75" s="9" t="str">
        <f>"2010200312"</f>
        <v>2010200312</v>
      </c>
      <c r="C75" s="10">
        <v>0</v>
      </c>
      <c r="D75" s="11" t="s">
        <v>6</v>
      </c>
    </row>
    <row r="76" spans="1:4" ht="22.5" customHeight="1">
      <c r="A76" s="8" t="s">
        <v>8</v>
      </c>
      <c r="B76" s="9" t="str">
        <f>"2010200313"</f>
        <v>2010200313</v>
      </c>
      <c r="C76" s="10">
        <v>65.36</v>
      </c>
      <c r="D76" s="8"/>
    </row>
    <row r="77" spans="1:4" ht="22.5" customHeight="1">
      <c r="A77" s="8" t="s">
        <v>8</v>
      </c>
      <c r="B77" s="9" t="str">
        <f>"2010200314"</f>
        <v>2010200314</v>
      </c>
      <c r="C77" s="10">
        <v>0</v>
      </c>
      <c r="D77" s="11" t="s">
        <v>6</v>
      </c>
    </row>
    <row r="78" spans="1:4" ht="22.5" customHeight="1">
      <c r="A78" s="8" t="s">
        <v>8</v>
      </c>
      <c r="B78" s="9" t="str">
        <f>"2010200315"</f>
        <v>2010200315</v>
      </c>
      <c r="C78" s="10">
        <v>70.94</v>
      </c>
      <c r="D78" s="8"/>
    </row>
    <row r="79" spans="1:4" ht="22.5" customHeight="1">
      <c r="A79" s="8" t="s">
        <v>8</v>
      </c>
      <c r="B79" s="9" t="str">
        <f>"2010200316"</f>
        <v>2010200316</v>
      </c>
      <c r="C79" s="10">
        <v>54.3</v>
      </c>
      <c r="D79" s="8"/>
    </row>
    <row r="80" spans="1:4" ht="22.5" customHeight="1">
      <c r="A80" s="8" t="s">
        <v>8</v>
      </c>
      <c r="B80" s="9" t="str">
        <f>"2010200317"</f>
        <v>2010200317</v>
      </c>
      <c r="C80" s="10">
        <v>64.3</v>
      </c>
      <c r="D80" s="8"/>
    </row>
    <row r="81" spans="1:4" ht="22.5" customHeight="1">
      <c r="A81" s="8" t="s">
        <v>8</v>
      </c>
      <c r="B81" s="9" t="str">
        <f>"2010200318"</f>
        <v>2010200318</v>
      </c>
      <c r="C81" s="10">
        <v>58.9</v>
      </c>
      <c r="D81" s="8"/>
    </row>
    <row r="82" spans="1:4" ht="22.5" customHeight="1">
      <c r="A82" s="8" t="s">
        <v>8</v>
      </c>
      <c r="B82" s="9" t="str">
        <f>"2010200319"</f>
        <v>2010200319</v>
      </c>
      <c r="C82" s="10">
        <v>54.12</v>
      </c>
      <c r="D82" s="8"/>
    </row>
    <row r="83" spans="1:4" ht="22.5" customHeight="1">
      <c r="A83" s="8" t="s">
        <v>8</v>
      </c>
      <c r="B83" s="9" t="str">
        <f>"2010200320"</f>
        <v>2010200320</v>
      </c>
      <c r="C83" s="10">
        <v>61.88</v>
      </c>
      <c r="D83" s="8"/>
    </row>
    <row r="84" spans="1:4" ht="22.5" customHeight="1">
      <c r="A84" s="8" t="s">
        <v>8</v>
      </c>
      <c r="B84" s="9" t="str">
        <f>"2010200321"</f>
        <v>2010200321</v>
      </c>
      <c r="C84" s="10">
        <v>59.92</v>
      </c>
      <c r="D84" s="8"/>
    </row>
    <row r="85" spans="1:4" ht="22.5" customHeight="1">
      <c r="A85" s="8" t="s">
        <v>8</v>
      </c>
      <c r="B85" s="9" t="str">
        <f>"2010200322"</f>
        <v>2010200322</v>
      </c>
      <c r="C85" s="10">
        <v>73.42</v>
      </c>
      <c r="D85" s="8"/>
    </row>
    <row r="86" spans="1:4" ht="22.5" customHeight="1">
      <c r="A86" s="8" t="s">
        <v>8</v>
      </c>
      <c r="B86" s="9" t="str">
        <f>"2010200323"</f>
        <v>2010200323</v>
      </c>
      <c r="C86" s="10">
        <v>65.22</v>
      </c>
      <c r="D86" s="8"/>
    </row>
    <row r="87" spans="1:4" ht="22.5" customHeight="1">
      <c r="A87" s="8" t="s">
        <v>8</v>
      </c>
      <c r="B87" s="9" t="str">
        <f>"2010200324"</f>
        <v>2010200324</v>
      </c>
      <c r="C87" s="10">
        <v>0</v>
      </c>
      <c r="D87" s="11" t="s">
        <v>6</v>
      </c>
    </row>
    <row r="88" spans="1:4" ht="22.5" customHeight="1">
      <c r="A88" s="8" t="s">
        <v>8</v>
      </c>
      <c r="B88" s="9" t="str">
        <f>"2010200325"</f>
        <v>2010200325</v>
      </c>
      <c r="C88" s="10">
        <v>0</v>
      </c>
      <c r="D88" s="11" t="s">
        <v>6</v>
      </c>
    </row>
    <row r="89" spans="1:4" ht="22.5" customHeight="1">
      <c r="A89" s="8" t="s">
        <v>8</v>
      </c>
      <c r="B89" s="9" t="str">
        <f>"2010200326"</f>
        <v>2010200326</v>
      </c>
      <c r="C89" s="10">
        <v>0</v>
      </c>
      <c r="D89" s="11" t="s">
        <v>6</v>
      </c>
    </row>
    <row r="90" spans="1:4" ht="22.5" customHeight="1">
      <c r="A90" s="8" t="s">
        <v>8</v>
      </c>
      <c r="B90" s="9" t="str">
        <f>"2010200327"</f>
        <v>2010200327</v>
      </c>
      <c r="C90" s="10">
        <v>0</v>
      </c>
      <c r="D90" s="11" t="s">
        <v>6</v>
      </c>
    </row>
    <row r="91" spans="1:4" ht="22.5" customHeight="1">
      <c r="A91" s="8" t="s">
        <v>8</v>
      </c>
      <c r="B91" s="9" t="str">
        <f>"2010200328"</f>
        <v>2010200328</v>
      </c>
      <c r="C91" s="10">
        <v>60.62</v>
      </c>
      <c r="D91" s="8"/>
    </row>
    <row r="92" spans="1:4" ht="22.5" customHeight="1">
      <c r="A92" s="8" t="s">
        <v>8</v>
      </c>
      <c r="B92" s="9" t="str">
        <f>"2010200329"</f>
        <v>2010200329</v>
      </c>
      <c r="C92" s="10">
        <v>57.6</v>
      </c>
      <c r="D92" s="8"/>
    </row>
    <row r="93" spans="1:4" ht="22.5" customHeight="1">
      <c r="A93" s="8" t="s">
        <v>8</v>
      </c>
      <c r="B93" s="9" t="str">
        <f>"2010200330"</f>
        <v>2010200330</v>
      </c>
      <c r="C93" s="10">
        <v>61.6</v>
      </c>
      <c r="D93" s="8"/>
    </row>
    <row r="94" spans="1:4" ht="22.5" customHeight="1">
      <c r="A94" s="8" t="s">
        <v>9</v>
      </c>
      <c r="B94" s="9" t="str">
        <f>"2010200401"</f>
        <v>2010200401</v>
      </c>
      <c r="C94" s="10">
        <v>0</v>
      </c>
      <c r="D94" s="11" t="s">
        <v>6</v>
      </c>
    </row>
    <row r="95" spans="1:4" ht="22.5" customHeight="1">
      <c r="A95" s="8" t="s">
        <v>9</v>
      </c>
      <c r="B95" s="9" t="str">
        <f>"2010300402"</f>
        <v>2010300402</v>
      </c>
      <c r="C95" s="10">
        <v>62.38</v>
      </c>
      <c r="D95" s="8"/>
    </row>
    <row r="96" spans="1:4" ht="22.5" customHeight="1">
      <c r="A96" s="8" t="s">
        <v>9</v>
      </c>
      <c r="B96" s="9" t="str">
        <f>"2010300403"</f>
        <v>2010300403</v>
      </c>
      <c r="C96" s="10">
        <v>0</v>
      </c>
      <c r="D96" s="11" t="s">
        <v>6</v>
      </c>
    </row>
    <row r="97" spans="1:4" ht="22.5" customHeight="1">
      <c r="A97" s="8" t="s">
        <v>9</v>
      </c>
      <c r="B97" s="9" t="str">
        <f>"2010300404"</f>
        <v>2010300404</v>
      </c>
      <c r="C97" s="10">
        <v>52.78</v>
      </c>
      <c r="D97" s="8"/>
    </row>
    <row r="98" spans="1:4" ht="22.5" customHeight="1">
      <c r="A98" s="8" t="s">
        <v>9</v>
      </c>
      <c r="B98" s="9" t="str">
        <f>"2010300405"</f>
        <v>2010300405</v>
      </c>
      <c r="C98" s="10">
        <v>0</v>
      </c>
      <c r="D98" s="11" t="s">
        <v>6</v>
      </c>
    </row>
    <row r="99" spans="1:4" ht="22.5" customHeight="1">
      <c r="A99" s="8" t="s">
        <v>9</v>
      </c>
      <c r="B99" s="9" t="str">
        <f>"2010300406"</f>
        <v>2010300406</v>
      </c>
      <c r="C99" s="10">
        <v>58.92</v>
      </c>
      <c r="D99" s="8"/>
    </row>
    <row r="100" spans="1:4" ht="22.5" customHeight="1">
      <c r="A100" s="8" t="s">
        <v>9</v>
      </c>
      <c r="B100" s="9" t="str">
        <f>"2010300407"</f>
        <v>2010300407</v>
      </c>
      <c r="C100" s="10">
        <v>63.08</v>
      </c>
      <c r="D100" s="8"/>
    </row>
    <row r="101" spans="1:4" ht="22.5" customHeight="1">
      <c r="A101" s="8" t="s">
        <v>9</v>
      </c>
      <c r="B101" s="9" t="str">
        <f>"2010300408"</f>
        <v>2010300408</v>
      </c>
      <c r="C101" s="10">
        <v>50.88</v>
      </c>
      <c r="D101" s="8"/>
    </row>
    <row r="102" spans="1:4" ht="22.5" customHeight="1">
      <c r="A102" s="8" t="s">
        <v>9</v>
      </c>
      <c r="B102" s="9" t="str">
        <f>"2010400409"</f>
        <v>2010400409</v>
      </c>
      <c r="C102" s="10">
        <v>66.44</v>
      </c>
      <c r="D102" s="8"/>
    </row>
    <row r="103" spans="1:4" ht="22.5" customHeight="1">
      <c r="A103" s="8" t="s">
        <v>9</v>
      </c>
      <c r="B103" s="9" t="str">
        <f>"2010400410"</f>
        <v>2010400410</v>
      </c>
      <c r="C103" s="10">
        <v>0</v>
      </c>
      <c r="D103" s="11" t="s">
        <v>6</v>
      </c>
    </row>
    <row r="104" spans="1:4" ht="22.5" customHeight="1">
      <c r="A104" s="8" t="s">
        <v>9</v>
      </c>
      <c r="B104" s="9" t="str">
        <f>"2010400411"</f>
        <v>2010400411</v>
      </c>
      <c r="C104" s="10">
        <v>65.82</v>
      </c>
      <c r="D104" s="8"/>
    </row>
    <row r="105" spans="1:4" ht="22.5" customHeight="1">
      <c r="A105" s="8" t="s">
        <v>9</v>
      </c>
      <c r="B105" s="9" t="str">
        <f>"2010400412"</f>
        <v>2010400412</v>
      </c>
      <c r="C105" s="10">
        <v>69.64</v>
      </c>
      <c r="D105" s="8"/>
    </row>
    <row r="106" spans="1:4" ht="22.5" customHeight="1">
      <c r="A106" s="8" t="s">
        <v>9</v>
      </c>
      <c r="B106" s="9" t="str">
        <f>"2010400413"</f>
        <v>2010400413</v>
      </c>
      <c r="C106" s="10">
        <v>0</v>
      </c>
      <c r="D106" s="11" t="s">
        <v>6</v>
      </c>
    </row>
    <row r="107" spans="1:4" ht="22.5" customHeight="1">
      <c r="A107" s="8" t="s">
        <v>9</v>
      </c>
      <c r="B107" s="9" t="str">
        <f>"2010400414"</f>
        <v>2010400414</v>
      </c>
      <c r="C107" s="10">
        <v>64.44</v>
      </c>
      <c r="D107" s="8"/>
    </row>
    <row r="108" spans="1:4" ht="22.5" customHeight="1">
      <c r="A108" s="8" t="s">
        <v>9</v>
      </c>
      <c r="B108" s="9" t="str">
        <f>"2010400415"</f>
        <v>2010400415</v>
      </c>
      <c r="C108" s="10">
        <v>68.8</v>
      </c>
      <c r="D108" s="8"/>
    </row>
    <row r="109" spans="1:4" ht="22.5" customHeight="1">
      <c r="A109" s="8" t="s">
        <v>9</v>
      </c>
      <c r="B109" s="9" t="str">
        <f>"2010400416"</f>
        <v>2010400416</v>
      </c>
      <c r="C109" s="10">
        <v>60.38</v>
      </c>
      <c r="D109" s="8"/>
    </row>
    <row r="110" spans="1:4" ht="22.5" customHeight="1">
      <c r="A110" s="8" t="s">
        <v>9</v>
      </c>
      <c r="B110" s="9" t="str">
        <f>"2010500417"</f>
        <v>2010500417</v>
      </c>
      <c r="C110" s="10">
        <v>67</v>
      </c>
      <c r="D110" s="8"/>
    </row>
    <row r="111" spans="1:4" ht="22.5" customHeight="1">
      <c r="A111" s="8" t="s">
        <v>9</v>
      </c>
      <c r="B111" s="9" t="str">
        <f>"2010500418"</f>
        <v>2010500418</v>
      </c>
      <c r="C111" s="10">
        <v>60.22</v>
      </c>
      <c r="D111" s="8"/>
    </row>
    <row r="112" spans="1:4" ht="22.5" customHeight="1">
      <c r="A112" s="8" t="s">
        <v>9</v>
      </c>
      <c r="B112" s="9" t="str">
        <f>"2010500419"</f>
        <v>2010500419</v>
      </c>
      <c r="C112" s="10">
        <v>51.7</v>
      </c>
      <c r="D112" s="8"/>
    </row>
    <row r="113" spans="1:4" ht="22.5" customHeight="1">
      <c r="A113" s="8" t="s">
        <v>9</v>
      </c>
      <c r="B113" s="9" t="str">
        <f>"2010500420"</f>
        <v>2010500420</v>
      </c>
      <c r="C113" s="10">
        <v>0</v>
      </c>
      <c r="D113" s="11" t="s">
        <v>6</v>
      </c>
    </row>
    <row r="114" spans="1:4" ht="22.5" customHeight="1">
      <c r="A114" s="8" t="s">
        <v>9</v>
      </c>
      <c r="B114" s="9" t="str">
        <f>"2010500421"</f>
        <v>2010500421</v>
      </c>
      <c r="C114" s="10">
        <v>71.92</v>
      </c>
      <c r="D114" s="8"/>
    </row>
    <row r="115" spans="1:4" ht="22.5" customHeight="1">
      <c r="A115" s="8" t="s">
        <v>9</v>
      </c>
      <c r="B115" s="9" t="str">
        <f>"2010500422"</f>
        <v>2010500422</v>
      </c>
      <c r="C115" s="10">
        <v>61.22</v>
      </c>
      <c r="D115" s="8"/>
    </row>
    <row r="116" spans="1:4" ht="22.5" customHeight="1">
      <c r="A116" s="8" t="s">
        <v>9</v>
      </c>
      <c r="B116" s="9" t="str">
        <f>"2010500423"</f>
        <v>2010500423</v>
      </c>
      <c r="C116" s="10">
        <v>61.82</v>
      </c>
      <c r="D116" s="8"/>
    </row>
    <row r="117" spans="1:4" ht="22.5" customHeight="1">
      <c r="A117" s="8" t="s">
        <v>9</v>
      </c>
      <c r="B117" s="9" t="str">
        <f>"2010500424"</f>
        <v>2010500424</v>
      </c>
      <c r="C117" s="10">
        <v>69.84</v>
      </c>
      <c r="D117" s="8"/>
    </row>
    <row r="118" spans="1:4" ht="22.5" customHeight="1">
      <c r="A118" s="8" t="s">
        <v>9</v>
      </c>
      <c r="B118" s="9" t="str">
        <f>"2010500425"</f>
        <v>2010500425</v>
      </c>
      <c r="C118" s="10">
        <v>67.5</v>
      </c>
      <c r="D118" s="8"/>
    </row>
    <row r="119" spans="1:4" ht="22.5" customHeight="1">
      <c r="A119" s="8" t="s">
        <v>9</v>
      </c>
      <c r="B119" s="9" t="str">
        <f>"2010500426"</f>
        <v>2010500426</v>
      </c>
      <c r="C119" s="10">
        <v>68.98</v>
      </c>
      <c r="D119" s="8"/>
    </row>
    <row r="120" spans="1:4" ht="22.5" customHeight="1">
      <c r="A120" s="8" t="s">
        <v>9</v>
      </c>
      <c r="B120" s="9" t="str">
        <f>"2010500427"</f>
        <v>2010500427</v>
      </c>
      <c r="C120" s="10">
        <v>65.2</v>
      </c>
      <c r="D120" s="8"/>
    </row>
    <row r="121" spans="1:4" ht="22.5" customHeight="1">
      <c r="A121" s="8" t="s">
        <v>9</v>
      </c>
      <c r="B121" s="9" t="str">
        <f>"2010500428"</f>
        <v>2010500428</v>
      </c>
      <c r="C121" s="10">
        <v>0</v>
      </c>
      <c r="D121" s="11" t="s">
        <v>6</v>
      </c>
    </row>
    <row r="122" spans="1:4" ht="22.5" customHeight="1">
      <c r="A122" s="8" t="s">
        <v>9</v>
      </c>
      <c r="B122" s="9" t="str">
        <f>"2010500429"</f>
        <v>2010500429</v>
      </c>
      <c r="C122" s="10">
        <v>66.2</v>
      </c>
      <c r="D122" s="8"/>
    </row>
    <row r="123" spans="1:4" ht="22.5" customHeight="1">
      <c r="A123" s="8" t="s">
        <v>9</v>
      </c>
      <c r="B123" s="9" t="str">
        <f>"2010500430"</f>
        <v>2010500430</v>
      </c>
      <c r="C123" s="10">
        <v>55.62</v>
      </c>
      <c r="D123" s="8"/>
    </row>
    <row r="124" spans="1:4" ht="22.5" customHeight="1">
      <c r="A124" s="8" t="s">
        <v>10</v>
      </c>
      <c r="B124" s="9" t="str">
        <f>"2010500501"</f>
        <v>2010500501</v>
      </c>
      <c r="C124" s="10">
        <v>52.4</v>
      </c>
      <c r="D124" s="8"/>
    </row>
    <row r="125" spans="1:4" ht="22.5" customHeight="1">
      <c r="A125" s="8" t="s">
        <v>10</v>
      </c>
      <c r="B125" s="9" t="str">
        <f>"2010500502"</f>
        <v>2010500502</v>
      </c>
      <c r="C125" s="10">
        <v>48.5</v>
      </c>
      <c r="D125" s="8"/>
    </row>
    <row r="126" spans="1:4" ht="22.5" customHeight="1">
      <c r="A126" s="8" t="s">
        <v>10</v>
      </c>
      <c r="B126" s="9" t="str">
        <f>"2010500503"</f>
        <v>2010500503</v>
      </c>
      <c r="C126" s="10">
        <v>0</v>
      </c>
      <c r="D126" s="11" t="s">
        <v>6</v>
      </c>
    </row>
    <row r="127" spans="1:4" ht="22.5" customHeight="1">
      <c r="A127" s="8" t="s">
        <v>10</v>
      </c>
      <c r="B127" s="9" t="str">
        <f>"2010500504"</f>
        <v>2010500504</v>
      </c>
      <c r="C127" s="10">
        <v>66.5</v>
      </c>
      <c r="D127" s="8"/>
    </row>
    <row r="128" spans="1:4" ht="22.5" customHeight="1">
      <c r="A128" s="8" t="s">
        <v>10</v>
      </c>
      <c r="B128" s="9" t="str">
        <f>"2010500505"</f>
        <v>2010500505</v>
      </c>
      <c r="C128" s="10">
        <v>0</v>
      </c>
      <c r="D128" s="11" t="s">
        <v>6</v>
      </c>
    </row>
    <row r="129" spans="1:4" ht="22.5" customHeight="1">
      <c r="A129" s="8" t="s">
        <v>10</v>
      </c>
      <c r="B129" s="9" t="str">
        <f>"2010600506"</f>
        <v>2010600506</v>
      </c>
      <c r="C129" s="10">
        <v>0</v>
      </c>
      <c r="D129" s="11" t="s">
        <v>6</v>
      </c>
    </row>
    <row r="130" spans="1:4" ht="22.5" customHeight="1">
      <c r="A130" s="8" t="s">
        <v>10</v>
      </c>
      <c r="B130" s="9" t="str">
        <f>"2010600507"</f>
        <v>2010600507</v>
      </c>
      <c r="C130" s="10">
        <v>64.62</v>
      </c>
      <c r="D130" s="8"/>
    </row>
    <row r="131" spans="1:4" ht="22.5" customHeight="1">
      <c r="A131" s="8" t="s">
        <v>10</v>
      </c>
      <c r="B131" s="9" t="str">
        <f>"2010600508"</f>
        <v>2010600508</v>
      </c>
      <c r="C131" s="10">
        <v>64.82</v>
      </c>
      <c r="D131" s="8"/>
    </row>
    <row r="132" spans="1:4" ht="22.5" customHeight="1">
      <c r="A132" s="8" t="s">
        <v>10</v>
      </c>
      <c r="B132" s="9" t="str">
        <f>"2010600509"</f>
        <v>2010600509</v>
      </c>
      <c r="C132" s="10">
        <v>62.34</v>
      </c>
      <c r="D132" s="8"/>
    </row>
    <row r="133" spans="1:4" ht="22.5" customHeight="1">
      <c r="A133" s="8" t="s">
        <v>10</v>
      </c>
      <c r="B133" s="9" t="str">
        <f>"2010600510"</f>
        <v>2010600510</v>
      </c>
      <c r="C133" s="10">
        <v>65.5</v>
      </c>
      <c r="D133" s="8"/>
    </row>
    <row r="134" spans="1:4" ht="22.5" customHeight="1">
      <c r="A134" s="8" t="s">
        <v>10</v>
      </c>
      <c r="B134" s="9" t="str">
        <f>"2010600511"</f>
        <v>2010600511</v>
      </c>
      <c r="C134" s="10">
        <v>62.4</v>
      </c>
      <c r="D134" s="8"/>
    </row>
    <row r="135" spans="1:4" ht="22.5" customHeight="1">
      <c r="A135" s="8" t="s">
        <v>10</v>
      </c>
      <c r="B135" s="9" t="str">
        <f>"2010600512"</f>
        <v>2010600512</v>
      </c>
      <c r="C135" s="10">
        <v>71.82</v>
      </c>
      <c r="D135" s="8"/>
    </row>
    <row r="136" spans="1:4" ht="22.5" customHeight="1">
      <c r="A136" s="8" t="s">
        <v>10</v>
      </c>
      <c r="B136" s="9" t="str">
        <f>"2010600513"</f>
        <v>2010600513</v>
      </c>
      <c r="C136" s="10">
        <v>65.92</v>
      </c>
      <c r="D136" s="8"/>
    </row>
    <row r="137" spans="1:4" ht="22.5" customHeight="1">
      <c r="A137" s="8" t="s">
        <v>10</v>
      </c>
      <c r="B137" s="9" t="str">
        <f>"2010600514"</f>
        <v>2010600514</v>
      </c>
      <c r="C137" s="10">
        <v>74.98</v>
      </c>
      <c r="D137" s="8"/>
    </row>
    <row r="138" spans="1:4" ht="22.5" customHeight="1">
      <c r="A138" s="8" t="s">
        <v>10</v>
      </c>
      <c r="B138" s="9" t="str">
        <f>"2010600515"</f>
        <v>2010600515</v>
      </c>
      <c r="C138" s="10">
        <v>63.42</v>
      </c>
      <c r="D138" s="8"/>
    </row>
    <row r="139" spans="1:4" ht="22.5" customHeight="1">
      <c r="A139" s="8" t="s">
        <v>10</v>
      </c>
      <c r="B139" s="9" t="str">
        <f>"2010600516"</f>
        <v>2010600516</v>
      </c>
      <c r="C139" s="10">
        <v>80.32</v>
      </c>
      <c r="D139" s="8"/>
    </row>
    <row r="140" spans="1:4" ht="22.5" customHeight="1">
      <c r="A140" s="8" t="s">
        <v>10</v>
      </c>
      <c r="B140" s="9" t="str">
        <f>"2010600517"</f>
        <v>2010600517</v>
      </c>
      <c r="C140" s="10">
        <v>75.5</v>
      </c>
      <c r="D140" s="8"/>
    </row>
    <row r="141" spans="1:4" ht="22.5" customHeight="1">
      <c r="A141" s="8" t="s">
        <v>10</v>
      </c>
      <c r="B141" s="9" t="str">
        <f>"2010600518"</f>
        <v>2010600518</v>
      </c>
      <c r="C141" s="10">
        <v>0</v>
      </c>
      <c r="D141" s="11" t="s">
        <v>6</v>
      </c>
    </row>
    <row r="142" spans="1:4" ht="22.5" customHeight="1">
      <c r="A142" s="8" t="s">
        <v>10</v>
      </c>
      <c r="B142" s="9" t="str">
        <f>"2010600519"</f>
        <v>2010600519</v>
      </c>
      <c r="C142" s="10">
        <v>0</v>
      </c>
      <c r="D142" s="11" t="s">
        <v>6</v>
      </c>
    </row>
    <row r="143" spans="1:4" ht="22.5" customHeight="1">
      <c r="A143" s="8" t="s">
        <v>10</v>
      </c>
      <c r="B143" s="9" t="str">
        <f>"2010600520"</f>
        <v>2010600520</v>
      </c>
      <c r="C143" s="10">
        <v>0</v>
      </c>
      <c r="D143" s="11" t="s">
        <v>6</v>
      </c>
    </row>
    <row r="144" spans="1:4" ht="22.5" customHeight="1">
      <c r="A144" s="8" t="s">
        <v>10</v>
      </c>
      <c r="B144" s="9" t="str">
        <f>"2010600521"</f>
        <v>2010600521</v>
      </c>
      <c r="C144" s="10">
        <v>0</v>
      </c>
      <c r="D144" s="11" t="s">
        <v>6</v>
      </c>
    </row>
    <row r="145" spans="1:4" ht="22.5" customHeight="1">
      <c r="A145" s="8" t="s">
        <v>10</v>
      </c>
      <c r="B145" s="9" t="str">
        <f>"2010700522"</f>
        <v>2010700522</v>
      </c>
      <c r="C145" s="10">
        <v>65.58</v>
      </c>
      <c r="D145" s="8"/>
    </row>
    <row r="146" spans="1:4" ht="22.5" customHeight="1">
      <c r="A146" s="8" t="s">
        <v>10</v>
      </c>
      <c r="B146" s="9" t="str">
        <f>"2010700523"</f>
        <v>2010700523</v>
      </c>
      <c r="C146" s="10">
        <v>59.34</v>
      </c>
      <c r="D146" s="8"/>
    </row>
    <row r="147" spans="1:4" ht="22.5" customHeight="1">
      <c r="A147" s="8" t="s">
        <v>10</v>
      </c>
      <c r="B147" s="9" t="str">
        <f>"2010700524"</f>
        <v>2010700524</v>
      </c>
      <c r="C147" s="10">
        <v>58.3</v>
      </c>
      <c r="D147" s="8"/>
    </row>
    <row r="148" spans="1:4" ht="22.5" customHeight="1">
      <c r="A148" s="8" t="s">
        <v>10</v>
      </c>
      <c r="B148" s="9" t="str">
        <f>"2010700525"</f>
        <v>2010700525</v>
      </c>
      <c r="C148" s="10">
        <v>56.52</v>
      </c>
      <c r="D148" s="8"/>
    </row>
    <row r="149" spans="1:4" ht="22.5" customHeight="1">
      <c r="A149" s="8" t="s">
        <v>10</v>
      </c>
      <c r="B149" s="9" t="str">
        <f>"2010700526"</f>
        <v>2010700526</v>
      </c>
      <c r="C149" s="10">
        <v>0</v>
      </c>
      <c r="D149" s="11" t="s">
        <v>6</v>
      </c>
    </row>
    <row r="150" spans="1:4" ht="22.5" customHeight="1">
      <c r="A150" s="8" t="s">
        <v>10</v>
      </c>
      <c r="B150" s="9" t="str">
        <f>"2010700527"</f>
        <v>2010700527</v>
      </c>
      <c r="C150" s="10">
        <v>60.18</v>
      </c>
      <c r="D150" s="8"/>
    </row>
    <row r="151" spans="1:4" ht="22.5" customHeight="1">
      <c r="A151" s="8" t="s">
        <v>10</v>
      </c>
      <c r="B151" s="9" t="str">
        <f>"2010700528"</f>
        <v>2010700528</v>
      </c>
      <c r="C151" s="10">
        <v>61.4</v>
      </c>
      <c r="D151" s="8"/>
    </row>
    <row r="152" spans="1:4" ht="22.5" customHeight="1">
      <c r="A152" s="8" t="s">
        <v>10</v>
      </c>
      <c r="B152" s="9" t="str">
        <f>"2010700529"</f>
        <v>2010700529</v>
      </c>
      <c r="C152" s="10">
        <v>0</v>
      </c>
      <c r="D152" s="11" t="s">
        <v>6</v>
      </c>
    </row>
    <row r="153" spans="1:4" ht="22.5" customHeight="1">
      <c r="A153" s="8" t="s">
        <v>10</v>
      </c>
      <c r="B153" s="9" t="str">
        <f>"2010700530"</f>
        <v>2010700530</v>
      </c>
      <c r="C153" s="10">
        <v>0</v>
      </c>
      <c r="D153" s="11" t="s">
        <v>6</v>
      </c>
    </row>
    <row r="154" spans="1:4" ht="22.5" customHeight="1">
      <c r="A154" s="8" t="s">
        <v>11</v>
      </c>
      <c r="B154" s="9" t="str">
        <f>"2010700601"</f>
        <v>2010700601</v>
      </c>
      <c r="C154" s="10">
        <v>0</v>
      </c>
      <c r="D154" s="11" t="s">
        <v>6</v>
      </c>
    </row>
    <row r="155" spans="1:4" ht="22.5" customHeight="1">
      <c r="A155" s="8" t="s">
        <v>11</v>
      </c>
      <c r="B155" s="9" t="str">
        <f>"2010800602"</f>
        <v>2010800602</v>
      </c>
      <c r="C155" s="10">
        <v>70.94</v>
      </c>
      <c r="D155" s="8"/>
    </row>
    <row r="156" spans="1:4" ht="22.5" customHeight="1">
      <c r="A156" s="8" t="s">
        <v>11</v>
      </c>
      <c r="B156" s="9" t="str">
        <f>"2010800603"</f>
        <v>2010800603</v>
      </c>
      <c r="C156" s="10">
        <v>0</v>
      </c>
      <c r="D156" s="11" t="s">
        <v>6</v>
      </c>
    </row>
    <row r="157" spans="1:4" ht="22.5" customHeight="1">
      <c r="A157" s="8" t="s">
        <v>11</v>
      </c>
      <c r="B157" s="9" t="str">
        <f>"2010800604"</f>
        <v>2010800604</v>
      </c>
      <c r="C157" s="10">
        <v>65.32</v>
      </c>
      <c r="D157" s="8"/>
    </row>
    <row r="158" spans="1:4" ht="22.5" customHeight="1">
      <c r="A158" s="8" t="s">
        <v>11</v>
      </c>
      <c r="B158" s="9" t="str">
        <f>"2010800605"</f>
        <v>2010800605</v>
      </c>
      <c r="C158" s="10">
        <v>61.44</v>
      </c>
      <c r="D158" s="8"/>
    </row>
    <row r="159" spans="1:4" ht="22.5" customHeight="1">
      <c r="A159" s="8" t="s">
        <v>11</v>
      </c>
      <c r="B159" s="9" t="str">
        <f>"2010800606"</f>
        <v>2010800606</v>
      </c>
      <c r="C159" s="10">
        <v>71.32</v>
      </c>
      <c r="D159" s="8"/>
    </row>
    <row r="160" spans="1:4" ht="22.5" customHeight="1">
      <c r="A160" s="8" t="s">
        <v>11</v>
      </c>
      <c r="B160" s="9" t="str">
        <f>"2010800607"</f>
        <v>2010800607</v>
      </c>
      <c r="C160" s="10">
        <v>0</v>
      </c>
      <c r="D160" s="11" t="s">
        <v>6</v>
      </c>
    </row>
    <row r="161" spans="1:4" ht="22.5" customHeight="1">
      <c r="A161" s="8" t="s">
        <v>11</v>
      </c>
      <c r="B161" s="9" t="str">
        <f>"2010800608"</f>
        <v>2010800608</v>
      </c>
      <c r="C161" s="10">
        <v>63.74</v>
      </c>
      <c r="D161" s="8"/>
    </row>
    <row r="162" spans="1:4" ht="22.5" customHeight="1">
      <c r="A162" s="8" t="s">
        <v>11</v>
      </c>
      <c r="B162" s="9" t="str">
        <f>"2010800609"</f>
        <v>2010800609</v>
      </c>
      <c r="C162" s="10">
        <v>0</v>
      </c>
      <c r="D162" s="11" t="s">
        <v>6</v>
      </c>
    </row>
    <row r="163" spans="1:4" ht="22.5" customHeight="1">
      <c r="A163" s="8" t="s">
        <v>11</v>
      </c>
      <c r="B163" s="9" t="str">
        <f>"2010800610"</f>
        <v>2010800610</v>
      </c>
      <c r="C163" s="10">
        <v>0</v>
      </c>
      <c r="D163" s="11" t="s">
        <v>6</v>
      </c>
    </row>
    <row r="164" spans="1:4" ht="22.5" customHeight="1">
      <c r="A164" s="8" t="s">
        <v>11</v>
      </c>
      <c r="B164" s="9" t="str">
        <f>"2010900611"</f>
        <v>2010900611</v>
      </c>
      <c r="C164" s="10">
        <v>67.5</v>
      </c>
      <c r="D164" s="8"/>
    </row>
    <row r="165" spans="1:4" ht="22.5" customHeight="1">
      <c r="A165" s="8" t="s">
        <v>11</v>
      </c>
      <c r="B165" s="9" t="str">
        <f>"2010900612"</f>
        <v>2010900612</v>
      </c>
      <c r="C165" s="10">
        <v>75.22</v>
      </c>
      <c r="D165" s="8"/>
    </row>
    <row r="166" spans="1:4" ht="22.5" customHeight="1">
      <c r="A166" s="8" t="s">
        <v>11</v>
      </c>
      <c r="B166" s="9" t="str">
        <f>"2010900613"</f>
        <v>2010900613</v>
      </c>
      <c r="C166" s="10">
        <v>0</v>
      </c>
      <c r="D166" s="11" t="s">
        <v>6</v>
      </c>
    </row>
    <row r="167" spans="1:4" ht="22.5" customHeight="1">
      <c r="A167" s="8" t="s">
        <v>11</v>
      </c>
      <c r="B167" s="9" t="str">
        <f>"2010900614"</f>
        <v>2010900614</v>
      </c>
      <c r="C167" s="10">
        <v>71.96</v>
      </c>
      <c r="D167" s="8"/>
    </row>
    <row r="168" spans="1:4" ht="22.5" customHeight="1">
      <c r="A168" s="8" t="s">
        <v>11</v>
      </c>
      <c r="B168" s="9" t="str">
        <f>"2010900615"</f>
        <v>2010900615</v>
      </c>
      <c r="C168" s="10">
        <v>66.92</v>
      </c>
      <c r="D168" s="8"/>
    </row>
    <row r="169" spans="1:4" ht="22.5" customHeight="1">
      <c r="A169" s="8" t="s">
        <v>11</v>
      </c>
      <c r="B169" s="9" t="str">
        <f>"2010900616"</f>
        <v>2010900616</v>
      </c>
      <c r="C169" s="10">
        <v>0</v>
      </c>
      <c r="D169" s="11" t="s">
        <v>6</v>
      </c>
    </row>
    <row r="170" spans="1:4" ht="22.5" customHeight="1">
      <c r="A170" s="8" t="s">
        <v>11</v>
      </c>
      <c r="B170" s="9" t="str">
        <f>"2010900617"</f>
        <v>2010900617</v>
      </c>
      <c r="C170" s="10">
        <v>66.8</v>
      </c>
      <c r="D170" s="8"/>
    </row>
    <row r="171" spans="1:4" ht="22.5" customHeight="1">
      <c r="A171" s="8" t="s">
        <v>11</v>
      </c>
      <c r="B171" s="9" t="str">
        <f>"2010900618"</f>
        <v>2010900618</v>
      </c>
      <c r="C171" s="10">
        <v>52.1</v>
      </c>
      <c r="D171" s="8"/>
    </row>
    <row r="172" spans="1:4" ht="22.5" customHeight="1">
      <c r="A172" s="8" t="s">
        <v>11</v>
      </c>
      <c r="B172" s="9" t="str">
        <f>"2010900619"</f>
        <v>2010900619</v>
      </c>
      <c r="C172" s="10">
        <v>0</v>
      </c>
      <c r="D172" s="11" t="s">
        <v>6</v>
      </c>
    </row>
    <row r="173" spans="1:4" ht="22.5" customHeight="1">
      <c r="A173" s="8" t="s">
        <v>11</v>
      </c>
      <c r="B173" s="9" t="str">
        <f>"2010900620"</f>
        <v>2010900620</v>
      </c>
      <c r="C173" s="10">
        <v>0</v>
      </c>
      <c r="D173" s="11" t="s">
        <v>6</v>
      </c>
    </row>
    <row r="174" spans="1:4" ht="22.5" customHeight="1">
      <c r="A174" s="8" t="s">
        <v>11</v>
      </c>
      <c r="B174" s="9" t="str">
        <f>"2010900621"</f>
        <v>2010900621</v>
      </c>
      <c r="C174" s="10">
        <v>74.64</v>
      </c>
      <c r="D174" s="8"/>
    </row>
    <row r="175" spans="1:4" ht="22.5" customHeight="1">
      <c r="A175" s="8" t="s">
        <v>11</v>
      </c>
      <c r="B175" s="9" t="str">
        <f>"2010900622"</f>
        <v>2010900622</v>
      </c>
      <c r="C175" s="10">
        <v>66.44</v>
      </c>
      <c r="D175" s="8"/>
    </row>
    <row r="176" spans="1:4" ht="22.5" customHeight="1">
      <c r="A176" s="8" t="s">
        <v>11</v>
      </c>
      <c r="B176" s="9" t="str">
        <f>"2010900623"</f>
        <v>2010900623</v>
      </c>
      <c r="C176" s="10">
        <v>0</v>
      </c>
      <c r="D176" s="11" t="s">
        <v>6</v>
      </c>
    </row>
    <row r="177" spans="1:4" ht="22.5" customHeight="1">
      <c r="A177" s="8" t="s">
        <v>11</v>
      </c>
      <c r="B177" s="9" t="str">
        <f>"2010900624"</f>
        <v>2010900624</v>
      </c>
      <c r="C177" s="10">
        <v>59.42</v>
      </c>
      <c r="D177" s="8"/>
    </row>
    <row r="178" spans="1:4" ht="22.5" customHeight="1">
      <c r="A178" s="8" t="s">
        <v>11</v>
      </c>
      <c r="B178" s="9" t="str">
        <f>"2010900625"</f>
        <v>2010900625</v>
      </c>
      <c r="C178" s="10">
        <v>0</v>
      </c>
      <c r="D178" s="11" t="s">
        <v>6</v>
      </c>
    </row>
    <row r="179" spans="1:4" ht="22.5" customHeight="1">
      <c r="A179" s="8" t="s">
        <v>11</v>
      </c>
      <c r="B179" s="9" t="str">
        <f>"2010900626"</f>
        <v>2010900626</v>
      </c>
      <c r="C179" s="10">
        <v>0</v>
      </c>
      <c r="D179" s="11" t="s">
        <v>6</v>
      </c>
    </row>
    <row r="180" spans="1:4" ht="22.5" customHeight="1">
      <c r="A180" s="8" t="s">
        <v>11</v>
      </c>
      <c r="B180" s="9" t="str">
        <f>"2010900627"</f>
        <v>2010900627</v>
      </c>
      <c r="C180" s="10">
        <v>0</v>
      </c>
      <c r="D180" s="11" t="s">
        <v>6</v>
      </c>
    </row>
    <row r="181" spans="1:4" ht="22.5" customHeight="1">
      <c r="A181" s="8" t="s">
        <v>11</v>
      </c>
      <c r="B181" s="9" t="str">
        <f>"2010900628"</f>
        <v>2010900628</v>
      </c>
      <c r="C181" s="10">
        <v>63.52</v>
      </c>
      <c r="D181" s="8"/>
    </row>
    <row r="182" spans="1:4" ht="22.5" customHeight="1">
      <c r="A182" s="8" t="s">
        <v>11</v>
      </c>
      <c r="B182" s="9" t="str">
        <f>"2010900629"</f>
        <v>2010900629</v>
      </c>
      <c r="C182" s="10">
        <v>65.32</v>
      </c>
      <c r="D182" s="8"/>
    </row>
    <row r="183" spans="1:4" ht="22.5" customHeight="1">
      <c r="A183" s="8" t="s">
        <v>11</v>
      </c>
      <c r="B183" s="9" t="str">
        <f>"2011000630"</f>
        <v>2011000630</v>
      </c>
      <c r="C183" s="10">
        <v>73.02</v>
      </c>
      <c r="D183" s="8"/>
    </row>
    <row r="184" spans="1:4" ht="22.5" customHeight="1">
      <c r="A184" s="8" t="s">
        <v>12</v>
      </c>
      <c r="B184" s="9" t="str">
        <f>"2011000701"</f>
        <v>2011000701</v>
      </c>
      <c r="C184" s="10">
        <v>61.54</v>
      </c>
      <c r="D184" s="8"/>
    </row>
    <row r="185" spans="1:4" ht="22.5" customHeight="1">
      <c r="A185" s="8" t="s">
        <v>12</v>
      </c>
      <c r="B185" s="9" t="str">
        <f>"2011000702"</f>
        <v>2011000702</v>
      </c>
      <c r="C185" s="10">
        <v>76.94</v>
      </c>
      <c r="D185" s="8"/>
    </row>
    <row r="186" spans="1:4" ht="22.5" customHeight="1">
      <c r="A186" s="8" t="s">
        <v>12</v>
      </c>
      <c r="B186" s="9" t="str">
        <f>"2011000703"</f>
        <v>2011000703</v>
      </c>
      <c r="C186" s="10">
        <v>0</v>
      </c>
      <c r="D186" s="11" t="s">
        <v>6</v>
      </c>
    </row>
    <row r="187" spans="1:4" ht="22.5" customHeight="1">
      <c r="A187" s="8" t="s">
        <v>12</v>
      </c>
      <c r="B187" s="9" t="str">
        <f>"2011000704"</f>
        <v>2011000704</v>
      </c>
      <c r="C187" s="10">
        <v>74.92</v>
      </c>
      <c r="D187" s="8"/>
    </row>
    <row r="188" spans="1:4" ht="22.5" customHeight="1">
      <c r="A188" s="8" t="s">
        <v>12</v>
      </c>
      <c r="B188" s="9" t="str">
        <f>"2011000705"</f>
        <v>2011000705</v>
      </c>
      <c r="C188" s="10">
        <v>54.12</v>
      </c>
      <c r="D188" s="8"/>
    </row>
    <row r="189" spans="1:4" ht="22.5" customHeight="1">
      <c r="A189" s="8" t="s">
        <v>12</v>
      </c>
      <c r="B189" s="9" t="str">
        <f>"2011000706"</f>
        <v>2011000706</v>
      </c>
      <c r="C189" s="10">
        <v>57</v>
      </c>
      <c r="D189" s="8"/>
    </row>
    <row r="190" spans="1:4" ht="22.5" customHeight="1">
      <c r="A190" s="8" t="s">
        <v>12</v>
      </c>
      <c r="B190" s="9" t="str">
        <f>"2011000707"</f>
        <v>2011000707</v>
      </c>
      <c r="C190" s="10">
        <v>61.62</v>
      </c>
      <c r="D190" s="8"/>
    </row>
    <row r="191" spans="1:4" ht="22.5" customHeight="1">
      <c r="A191" s="8" t="s">
        <v>12</v>
      </c>
      <c r="B191" s="9" t="str">
        <f>"2011000708"</f>
        <v>2011000708</v>
      </c>
      <c r="C191" s="10">
        <v>54.12</v>
      </c>
      <c r="D191" s="8"/>
    </row>
    <row r="192" spans="1:4" ht="22.5" customHeight="1">
      <c r="A192" s="8" t="s">
        <v>12</v>
      </c>
      <c r="B192" s="9" t="str">
        <f>"2011000709"</f>
        <v>2011000709</v>
      </c>
      <c r="C192" s="10">
        <v>57.8</v>
      </c>
      <c r="D192" s="8"/>
    </row>
    <row r="193" spans="1:4" ht="22.5" customHeight="1">
      <c r="A193" s="8" t="s">
        <v>12</v>
      </c>
      <c r="B193" s="9" t="str">
        <f>"2011000710"</f>
        <v>2011000710</v>
      </c>
      <c r="C193" s="10">
        <v>71.24</v>
      </c>
      <c r="D193" s="8"/>
    </row>
    <row r="194" spans="1:4" ht="22.5" customHeight="1">
      <c r="A194" s="8" t="s">
        <v>12</v>
      </c>
      <c r="B194" s="9" t="str">
        <f>"2011000711"</f>
        <v>2011000711</v>
      </c>
      <c r="C194" s="10">
        <v>50.4</v>
      </c>
      <c r="D194" s="8"/>
    </row>
    <row r="195" spans="1:4" ht="22.5" customHeight="1">
      <c r="A195" s="8" t="s">
        <v>12</v>
      </c>
      <c r="B195" s="9" t="str">
        <f>"2011000712"</f>
        <v>2011000712</v>
      </c>
      <c r="C195" s="10">
        <v>0</v>
      </c>
      <c r="D195" s="11" t="s">
        <v>6</v>
      </c>
    </row>
    <row r="196" spans="1:4" ht="22.5" customHeight="1">
      <c r="A196" s="8" t="s">
        <v>12</v>
      </c>
      <c r="B196" s="9" t="str">
        <f>"2011000713"</f>
        <v>2011000713</v>
      </c>
      <c r="C196" s="10">
        <v>67.26</v>
      </c>
      <c r="D196" s="8"/>
    </row>
    <row r="197" spans="1:4" ht="22.5" customHeight="1">
      <c r="A197" s="8" t="s">
        <v>12</v>
      </c>
      <c r="B197" s="9" t="str">
        <f>"2011000714"</f>
        <v>2011000714</v>
      </c>
      <c r="C197" s="10">
        <v>0</v>
      </c>
      <c r="D197" s="11" t="s">
        <v>6</v>
      </c>
    </row>
    <row r="198" spans="1:4" ht="22.5" customHeight="1">
      <c r="A198" s="8" t="s">
        <v>12</v>
      </c>
      <c r="B198" s="9" t="str">
        <f>"2011000715"</f>
        <v>2011000715</v>
      </c>
      <c r="C198" s="10">
        <v>60.3</v>
      </c>
      <c r="D198" s="8"/>
    </row>
    <row r="199" spans="1:4" ht="22.5" customHeight="1">
      <c r="A199" s="8" t="s">
        <v>12</v>
      </c>
      <c r="B199" s="9" t="str">
        <f>"2011000716"</f>
        <v>2011000716</v>
      </c>
      <c r="C199" s="10">
        <v>61.62</v>
      </c>
      <c r="D199" s="8"/>
    </row>
    <row r="200" spans="1:4" ht="22.5" customHeight="1">
      <c r="A200" s="8" t="s">
        <v>12</v>
      </c>
      <c r="B200" s="9" t="str">
        <f>"2011000717"</f>
        <v>2011000717</v>
      </c>
      <c r="C200" s="10">
        <v>0</v>
      </c>
      <c r="D200" s="11" t="s">
        <v>6</v>
      </c>
    </row>
    <row r="201" spans="1:4" ht="22.5" customHeight="1">
      <c r="A201" s="8" t="s">
        <v>12</v>
      </c>
      <c r="B201" s="9" t="str">
        <f>"2011000718"</f>
        <v>2011000718</v>
      </c>
      <c r="C201" s="10">
        <v>0</v>
      </c>
      <c r="D201" s="11" t="s">
        <v>6</v>
      </c>
    </row>
    <row r="202" spans="1:4" ht="22.5" customHeight="1">
      <c r="A202" s="8" t="s">
        <v>12</v>
      </c>
      <c r="B202" s="9" t="str">
        <f>"2011000719"</f>
        <v>2011000719</v>
      </c>
      <c r="C202" s="10">
        <v>55.38</v>
      </c>
      <c r="D202" s="8"/>
    </row>
    <row r="203" spans="1:4" ht="22.5" customHeight="1">
      <c r="A203" s="8" t="s">
        <v>12</v>
      </c>
      <c r="B203" s="9" t="str">
        <f>"2011000720"</f>
        <v>2011000720</v>
      </c>
      <c r="C203" s="10">
        <v>0</v>
      </c>
      <c r="D203" s="11" t="s">
        <v>6</v>
      </c>
    </row>
    <row r="204" spans="1:4" ht="22.5" customHeight="1">
      <c r="A204" s="8" t="s">
        <v>12</v>
      </c>
      <c r="B204" s="9" t="str">
        <f>"2011000721"</f>
        <v>2011000721</v>
      </c>
      <c r="C204" s="10">
        <v>0</v>
      </c>
      <c r="D204" s="11" t="s">
        <v>6</v>
      </c>
    </row>
    <row r="205" spans="1:4" ht="22.5" customHeight="1">
      <c r="A205" s="8" t="s">
        <v>12</v>
      </c>
      <c r="B205" s="9" t="str">
        <f>"2011000722"</f>
        <v>2011000722</v>
      </c>
      <c r="C205" s="10">
        <v>0</v>
      </c>
      <c r="D205" s="11" t="s">
        <v>6</v>
      </c>
    </row>
    <row r="206" spans="1:4" ht="22.5" customHeight="1">
      <c r="A206" s="8" t="s">
        <v>12</v>
      </c>
      <c r="B206" s="9" t="str">
        <f>"2011100723"</f>
        <v>2011100723</v>
      </c>
      <c r="C206" s="10">
        <v>53.56</v>
      </c>
      <c r="D206" s="8"/>
    </row>
    <row r="207" spans="1:4" ht="22.5" customHeight="1">
      <c r="A207" s="8" t="s">
        <v>12</v>
      </c>
      <c r="B207" s="9" t="str">
        <f>"2011100724"</f>
        <v>2011100724</v>
      </c>
      <c r="C207" s="10">
        <v>63.02</v>
      </c>
      <c r="D207" s="8"/>
    </row>
    <row r="208" spans="1:4" ht="22.5" customHeight="1">
      <c r="A208" s="8" t="s">
        <v>12</v>
      </c>
      <c r="B208" s="9" t="str">
        <f>"2011100725"</f>
        <v>2011100725</v>
      </c>
      <c r="C208" s="10">
        <v>0</v>
      </c>
      <c r="D208" s="11" t="s">
        <v>6</v>
      </c>
    </row>
    <row r="209" spans="1:4" ht="22.5" customHeight="1">
      <c r="A209" s="8" t="s">
        <v>12</v>
      </c>
      <c r="B209" s="9" t="str">
        <f>"2011100726"</f>
        <v>2011100726</v>
      </c>
      <c r="C209" s="10">
        <v>54.86</v>
      </c>
      <c r="D209" s="8"/>
    </row>
    <row r="210" spans="1:4" ht="22.5" customHeight="1">
      <c r="A210" s="8" t="s">
        <v>12</v>
      </c>
      <c r="B210" s="9" t="str">
        <f>"2011100727"</f>
        <v>2011100727</v>
      </c>
      <c r="C210" s="10">
        <v>56.92</v>
      </c>
      <c r="D210" s="8"/>
    </row>
    <row r="211" spans="1:4" ht="22.5" customHeight="1">
      <c r="A211" s="8" t="s">
        <v>12</v>
      </c>
      <c r="B211" s="9" t="str">
        <f>"2011100728"</f>
        <v>2011100728</v>
      </c>
      <c r="C211" s="10">
        <v>68.62</v>
      </c>
      <c r="D211" s="8"/>
    </row>
    <row r="212" spans="1:4" ht="22.5" customHeight="1">
      <c r="A212" s="8" t="s">
        <v>12</v>
      </c>
      <c r="B212" s="9" t="str">
        <f>"2011100729"</f>
        <v>2011100729</v>
      </c>
      <c r="C212" s="10">
        <v>54.5</v>
      </c>
      <c r="D212" s="8"/>
    </row>
    <row r="213" spans="1:4" ht="22.5" customHeight="1">
      <c r="A213" s="8" t="s">
        <v>12</v>
      </c>
      <c r="B213" s="9" t="str">
        <f>"2011100730"</f>
        <v>2011100730</v>
      </c>
      <c r="C213" s="10">
        <v>73.9</v>
      </c>
      <c r="D213" s="8"/>
    </row>
    <row r="214" spans="1:4" ht="22.5" customHeight="1">
      <c r="A214" s="8" t="s">
        <v>13</v>
      </c>
      <c r="B214" s="9" t="str">
        <f>"2011100801"</f>
        <v>2011100801</v>
      </c>
      <c r="C214" s="10">
        <v>68.04</v>
      </c>
      <c r="D214" s="8"/>
    </row>
    <row r="215" spans="1:4" ht="22.5" customHeight="1">
      <c r="A215" s="8" t="s">
        <v>13</v>
      </c>
      <c r="B215" s="9" t="str">
        <f>"2011100802"</f>
        <v>2011100802</v>
      </c>
      <c r="C215" s="10">
        <v>47.8</v>
      </c>
      <c r="D215" s="8"/>
    </row>
    <row r="216" spans="1:4" ht="22.5" customHeight="1">
      <c r="A216" s="8" t="s">
        <v>13</v>
      </c>
      <c r="B216" s="9" t="str">
        <f>"2011100803"</f>
        <v>2011100803</v>
      </c>
      <c r="C216" s="10">
        <v>66.2</v>
      </c>
      <c r="D216" s="8"/>
    </row>
    <row r="217" spans="1:4" ht="22.5" customHeight="1">
      <c r="A217" s="8" t="s">
        <v>13</v>
      </c>
      <c r="B217" s="9" t="str">
        <f>"2011100804"</f>
        <v>2011100804</v>
      </c>
      <c r="C217" s="10">
        <v>61.42</v>
      </c>
      <c r="D217" s="8"/>
    </row>
    <row r="218" spans="1:4" ht="22.5" customHeight="1">
      <c r="A218" s="8" t="s">
        <v>13</v>
      </c>
      <c r="B218" s="9" t="str">
        <f>"2011100805"</f>
        <v>2011100805</v>
      </c>
      <c r="C218" s="10">
        <v>72.1</v>
      </c>
      <c r="D218" s="8"/>
    </row>
    <row r="219" spans="1:4" ht="22.5" customHeight="1">
      <c r="A219" s="8" t="s">
        <v>13</v>
      </c>
      <c r="B219" s="9" t="str">
        <f>"2011100806"</f>
        <v>2011100806</v>
      </c>
      <c r="C219" s="10">
        <v>0</v>
      </c>
      <c r="D219" s="11" t="s">
        <v>6</v>
      </c>
    </row>
    <row r="220" spans="1:4" ht="22.5" customHeight="1">
      <c r="A220" s="8" t="s">
        <v>13</v>
      </c>
      <c r="B220" s="9" t="str">
        <f>"2011100807"</f>
        <v>2011100807</v>
      </c>
      <c r="C220" s="10">
        <v>76.9</v>
      </c>
      <c r="D220" s="8"/>
    </row>
    <row r="221" spans="1:4" ht="22.5" customHeight="1">
      <c r="A221" s="8" t="s">
        <v>13</v>
      </c>
      <c r="B221" s="9" t="str">
        <f>"2011100808"</f>
        <v>2011100808</v>
      </c>
      <c r="C221" s="10">
        <v>68.12</v>
      </c>
      <c r="D221" s="8"/>
    </row>
    <row r="222" spans="1:4" ht="22.5" customHeight="1">
      <c r="A222" s="8" t="s">
        <v>13</v>
      </c>
      <c r="B222" s="9" t="str">
        <f>"2011100809"</f>
        <v>2011100809</v>
      </c>
      <c r="C222" s="10">
        <v>55.78</v>
      </c>
      <c r="D222" s="8"/>
    </row>
    <row r="223" spans="1:4" ht="22.5" customHeight="1">
      <c r="A223" s="8" t="s">
        <v>13</v>
      </c>
      <c r="B223" s="9" t="str">
        <f>"2011100810"</f>
        <v>2011100810</v>
      </c>
      <c r="C223" s="10">
        <v>52.4</v>
      </c>
      <c r="D223" s="8"/>
    </row>
    <row r="224" spans="1:4" ht="22.5" customHeight="1">
      <c r="A224" s="8" t="s">
        <v>13</v>
      </c>
      <c r="B224" s="9" t="str">
        <f>"2011100811"</f>
        <v>2011100811</v>
      </c>
      <c r="C224" s="10">
        <v>65.7</v>
      </c>
      <c r="D224" s="8"/>
    </row>
    <row r="225" spans="1:4" ht="22.5" customHeight="1">
      <c r="A225" s="8" t="s">
        <v>13</v>
      </c>
      <c r="B225" s="9" t="str">
        <f>"2011100812"</f>
        <v>2011100812</v>
      </c>
      <c r="C225" s="10">
        <v>50</v>
      </c>
      <c r="D225" s="8"/>
    </row>
    <row r="226" spans="1:4" ht="22.5" customHeight="1">
      <c r="A226" s="8" t="s">
        <v>13</v>
      </c>
      <c r="B226" s="9" t="str">
        <f>"2011100813"</f>
        <v>2011100813</v>
      </c>
      <c r="C226" s="10">
        <v>55.3</v>
      </c>
      <c r="D226" s="8"/>
    </row>
    <row r="227" spans="1:4" ht="22.5" customHeight="1">
      <c r="A227" s="8" t="s">
        <v>13</v>
      </c>
      <c r="B227" s="9" t="str">
        <f>"2011100814"</f>
        <v>2011100814</v>
      </c>
      <c r="C227" s="10">
        <v>51.28</v>
      </c>
      <c r="D227" s="8"/>
    </row>
    <row r="228" spans="1:4" ht="22.5" customHeight="1">
      <c r="A228" s="8" t="s">
        <v>13</v>
      </c>
      <c r="B228" s="9" t="str">
        <f>"2011100815"</f>
        <v>2011100815</v>
      </c>
      <c r="C228" s="10">
        <v>70.48</v>
      </c>
      <c r="D228" s="8"/>
    </row>
    <row r="229" spans="1:4" ht="22.5" customHeight="1">
      <c r="A229" s="8" t="s">
        <v>13</v>
      </c>
      <c r="B229" s="9" t="str">
        <f>"2011100816"</f>
        <v>2011100816</v>
      </c>
      <c r="C229" s="10">
        <v>65.02</v>
      </c>
      <c r="D229" s="8"/>
    </row>
    <row r="230" spans="1:4" ht="22.5" customHeight="1">
      <c r="A230" s="8" t="s">
        <v>13</v>
      </c>
      <c r="B230" s="9" t="str">
        <f>"2011100817"</f>
        <v>2011100817</v>
      </c>
      <c r="C230" s="10">
        <v>60.42</v>
      </c>
      <c r="D230" s="8"/>
    </row>
    <row r="231" spans="1:4" ht="22.5" customHeight="1">
      <c r="A231" s="8" t="s">
        <v>13</v>
      </c>
      <c r="B231" s="9" t="str">
        <f>"2011100818"</f>
        <v>2011100818</v>
      </c>
      <c r="C231" s="10">
        <v>58.32</v>
      </c>
      <c r="D231" s="8"/>
    </row>
    <row r="232" spans="1:4" ht="22.5" customHeight="1">
      <c r="A232" s="8" t="s">
        <v>13</v>
      </c>
      <c r="B232" s="9" t="str">
        <f>"2011100819"</f>
        <v>2011100819</v>
      </c>
      <c r="C232" s="10">
        <v>65.68</v>
      </c>
      <c r="D232" s="8"/>
    </row>
    <row r="233" spans="1:4" ht="22.5" customHeight="1">
      <c r="A233" s="8" t="s">
        <v>13</v>
      </c>
      <c r="B233" s="9" t="str">
        <f>"2011100820"</f>
        <v>2011100820</v>
      </c>
      <c r="C233" s="10">
        <v>0</v>
      </c>
      <c r="D233" s="11" t="s">
        <v>6</v>
      </c>
    </row>
    <row r="234" spans="1:4" ht="22.5" customHeight="1">
      <c r="A234" s="8" t="s">
        <v>13</v>
      </c>
      <c r="B234" s="9" t="str">
        <f>"2011100821"</f>
        <v>2011100821</v>
      </c>
      <c r="C234" s="10">
        <v>62.8</v>
      </c>
      <c r="D234" s="8"/>
    </row>
    <row r="235" spans="1:4" ht="22.5" customHeight="1">
      <c r="A235" s="8" t="s">
        <v>13</v>
      </c>
      <c r="B235" s="9" t="str">
        <f>"2011100822"</f>
        <v>2011100822</v>
      </c>
      <c r="C235" s="10">
        <v>73.5</v>
      </c>
      <c r="D235" s="8"/>
    </row>
    <row r="236" spans="1:4" ht="22.5" customHeight="1">
      <c r="A236" s="8" t="s">
        <v>13</v>
      </c>
      <c r="B236" s="9" t="str">
        <f>"2011100823"</f>
        <v>2011100823</v>
      </c>
      <c r="C236" s="10">
        <v>49.18</v>
      </c>
      <c r="D236" s="8"/>
    </row>
    <row r="237" spans="1:4" ht="22.5" customHeight="1">
      <c r="A237" s="8" t="s">
        <v>13</v>
      </c>
      <c r="B237" s="9" t="str">
        <f>"2011100824"</f>
        <v>2011100824</v>
      </c>
      <c r="C237" s="10">
        <v>58.3</v>
      </c>
      <c r="D237" s="8"/>
    </row>
    <row r="238" spans="1:4" ht="22.5" customHeight="1">
      <c r="A238" s="8" t="s">
        <v>13</v>
      </c>
      <c r="B238" s="9" t="str">
        <f>"2011100825"</f>
        <v>2011100825</v>
      </c>
      <c r="C238" s="10">
        <v>0</v>
      </c>
      <c r="D238" s="11" t="s">
        <v>6</v>
      </c>
    </row>
    <row r="239" spans="1:4" ht="22.5" customHeight="1">
      <c r="A239" s="8" t="s">
        <v>13</v>
      </c>
      <c r="B239" s="9" t="str">
        <f>"2011100826"</f>
        <v>2011100826</v>
      </c>
      <c r="C239" s="10">
        <v>51.3</v>
      </c>
      <c r="D239" s="8"/>
    </row>
    <row r="240" spans="1:4" ht="22.5" customHeight="1">
      <c r="A240" s="8" t="s">
        <v>13</v>
      </c>
      <c r="B240" s="9" t="str">
        <f>"2011100827"</f>
        <v>2011100827</v>
      </c>
      <c r="C240" s="10">
        <v>55.18</v>
      </c>
      <c r="D240" s="8"/>
    </row>
    <row r="241" spans="1:4" ht="22.5" customHeight="1">
      <c r="A241" s="8" t="s">
        <v>13</v>
      </c>
      <c r="B241" s="9" t="str">
        <f>"2011100828"</f>
        <v>2011100828</v>
      </c>
      <c r="C241" s="10">
        <v>59.5</v>
      </c>
      <c r="D241" s="8"/>
    </row>
    <row r="242" spans="1:4" ht="22.5" customHeight="1">
      <c r="A242" s="8" t="s">
        <v>13</v>
      </c>
      <c r="B242" s="9" t="str">
        <f>"2011100829"</f>
        <v>2011100829</v>
      </c>
      <c r="C242" s="10">
        <v>50.08</v>
      </c>
      <c r="D242" s="8"/>
    </row>
    <row r="243" spans="1:4" ht="22.5" customHeight="1">
      <c r="A243" s="8" t="s">
        <v>13</v>
      </c>
      <c r="B243" s="9" t="str">
        <f>"2011100830"</f>
        <v>2011100830</v>
      </c>
      <c r="C243" s="10">
        <v>58.08</v>
      </c>
      <c r="D243" s="8"/>
    </row>
    <row r="244" spans="1:4" ht="22.5" customHeight="1">
      <c r="A244" s="8" t="s">
        <v>14</v>
      </c>
      <c r="B244" s="9" t="str">
        <f>"2011100901"</f>
        <v>2011100901</v>
      </c>
      <c r="C244" s="10">
        <v>0</v>
      </c>
      <c r="D244" s="11" t="s">
        <v>6</v>
      </c>
    </row>
    <row r="245" spans="1:4" ht="22.5" customHeight="1">
      <c r="A245" s="8" t="s">
        <v>14</v>
      </c>
      <c r="B245" s="9" t="str">
        <f>"2011100902"</f>
        <v>2011100902</v>
      </c>
      <c r="C245" s="10">
        <v>46.22</v>
      </c>
      <c r="D245" s="8"/>
    </row>
    <row r="246" spans="1:4" ht="22.5" customHeight="1">
      <c r="A246" s="8" t="s">
        <v>14</v>
      </c>
      <c r="B246" s="9" t="str">
        <f>"2011100903"</f>
        <v>2011100903</v>
      </c>
      <c r="C246" s="10">
        <v>54.88</v>
      </c>
      <c r="D246" s="8"/>
    </row>
    <row r="247" spans="1:4" ht="22.5" customHeight="1">
      <c r="A247" s="8" t="s">
        <v>14</v>
      </c>
      <c r="B247" s="9" t="str">
        <f>"2011100904"</f>
        <v>2011100904</v>
      </c>
      <c r="C247" s="10">
        <v>0</v>
      </c>
      <c r="D247" s="11" t="s">
        <v>6</v>
      </c>
    </row>
    <row r="248" spans="1:4" ht="22.5" customHeight="1">
      <c r="A248" s="8" t="s">
        <v>14</v>
      </c>
      <c r="B248" s="9" t="str">
        <f>"2011100905"</f>
        <v>2011100905</v>
      </c>
      <c r="C248" s="10">
        <v>53.2</v>
      </c>
      <c r="D248" s="8"/>
    </row>
    <row r="249" spans="1:4" ht="22.5" customHeight="1">
      <c r="A249" s="8" t="s">
        <v>14</v>
      </c>
      <c r="B249" s="9" t="str">
        <f>"2011100906"</f>
        <v>2011100906</v>
      </c>
      <c r="C249" s="10">
        <v>51.66</v>
      </c>
      <c r="D249" s="8"/>
    </row>
    <row r="250" spans="1:4" ht="22.5" customHeight="1">
      <c r="A250" s="8" t="s">
        <v>14</v>
      </c>
      <c r="B250" s="9" t="str">
        <f>"2011100907"</f>
        <v>2011100907</v>
      </c>
      <c r="C250" s="10">
        <v>58.18</v>
      </c>
      <c r="D250" s="8"/>
    </row>
    <row r="251" spans="1:4" ht="22.5" customHeight="1">
      <c r="A251" s="8" t="s">
        <v>14</v>
      </c>
      <c r="B251" s="9" t="str">
        <f>"2011100908"</f>
        <v>2011100908</v>
      </c>
      <c r="C251" s="10">
        <v>0</v>
      </c>
      <c r="D251" s="11" t="s">
        <v>6</v>
      </c>
    </row>
    <row r="252" spans="1:4" ht="22.5" customHeight="1">
      <c r="A252" s="8" t="s">
        <v>14</v>
      </c>
      <c r="B252" s="9" t="str">
        <f>"2011100909"</f>
        <v>2011100909</v>
      </c>
      <c r="C252" s="10">
        <v>55.26</v>
      </c>
      <c r="D252" s="8"/>
    </row>
    <row r="253" spans="1:4" ht="22.5" customHeight="1">
      <c r="A253" s="8" t="s">
        <v>14</v>
      </c>
      <c r="B253" s="9" t="str">
        <f>"2011100910"</f>
        <v>2011100910</v>
      </c>
      <c r="C253" s="10">
        <v>0</v>
      </c>
      <c r="D253" s="11" t="s">
        <v>6</v>
      </c>
    </row>
    <row r="254" spans="1:4" ht="22.5" customHeight="1">
      <c r="A254" s="8" t="s">
        <v>14</v>
      </c>
      <c r="B254" s="9" t="str">
        <f>"2011100911"</f>
        <v>2011100911</v>
      </c>
      <c r="C254" s="10">
        <v>64.02</v>
      </c>
      <c r="D254" s="8"/>
    </row>
    <row r="255" spans="1:4" ht="22.5" customHeight="1">
      <c r="A255" s="8" t="s">
        <v>14</v>
      </c>
      <c r="B255" s="9" t="str">
        <f>"2011100912"</f>
        <v>2011100912</v>
      </c>
      <c r="C255" s="10">
        <v>67.44</v>
      </c>
      <c r="D255" s="8"/>
    </row>
    <row r="256" spans="1:4" ht="22.5" customHeight="1">
      <c r="A256" s="8" t="s">
        <v>14</v>
      </c>
      <c r="B256" s="9" t="str">
        <f>"2011100913"</f>
        <v>2011100913</v>
      </c>
      <c r="C256" s="10">
        <v>0</v>
      </c>
      <c r="D256" s="11" t="s">
        <v>6</v>
      </c>
    </row>
    <row r="257" spans="1:4" ht="22.5" customHeight="1">
      <c r="A257" s="8" t="s">
        <v>14</v>
      </c>
      <c r="B257" s="9" t="str">
        <f>"2011100914"</f>
        <v>2011100914</v>
      </c>
      <c r="C257" s="10">
        <v>72.42</v>
      </c>
      <c r="D257" s="8"/>
    </row>
    <row r="258" spans="1:4" ht="22.5" customHeight="1">
      <c r="A258" s="8" t="s">
        <v>14</v>
      </c>
      <c r="B258" s="9" t="str">
        <f>"2011100915"</f>
        <v>2011100915</v>
      </c>
      <c r="C258" s="10">
        <v>57.92</v>
      </c>
      <c r="D258" s="8"/>
    </row>
    <row r="259" spans="1:4" ht="22.5" customHeight="1">
      <c r="A259" s="8" t="s">
        <v>14</v>
      </c>
      <c r="B259" s="9" t="str">
        <f>"2011100916"</f>
        <v>2011100916</v>
      </c>
      <c r="C259" s="10">
        <v>70.12</v>
      </c>
      <c r="D259" s="8"/>
    </row>
    <row r="260" spans="1:4" ht="22.5" customHeight="1">
      <c r="A260" s="8" t="s">
        <v>14</v>
      </c>
      <c r="B260" s="9" t="str">
        <f>"2011100917"</f>
        <v>2011100917</v>
      </c>
      <c r="C260" s="10">
        <v>67.44</v>
      </c>
      <c r="D260" s="8"/>
    </row>
    <row r="261" spans="1:4" ht="22.5" customHeight="1">
      <c r="A261" s="8" t="s">
        <v>14</v>
      </c>
      <c r="B261" s="9" t="str">
        <f>"2011100918"</f>
        <v>2011100918</v>
      </c>
      <c r="C261" s="10">
        <v>65.94</v>
      </c>
      <c r="D261" s="8"/>
    </row>
    <row r="262" spans="1:4" ht="22.5" customHeight="1">
      <c r="A262" s="8" t="s">
        <v>14</v>
      </c>
      <c r="B262" s="9" t="str">
        <f>"2011100919"</f>
        <v>2011100919</v>
      </c>
      <c r="C262" s="10">
        <v>0</v>
      </c>
      <c r="D262" s="11" t="s">
        <v>6</v>
      </c>
    </row>
    <row r="263" spans="1:4" ht="22.5" customHeight="1">
      <c r="A263" s="8" t="s">
        <v>14</v>
      </c>
      <c r="B263" s="9" t="str">
        <f>"2011100920"</f>
        <v>2011100920</v>
      </c>
      <c r="C263" s="10">
        <v>0</v>
      </c>
      <c r="D263" s="11" t="s">
        <v>6</v>
      </c>
    </row>
    <row r="264" spans="1:4" ht="22.5" customHeight="1">
      <c r="A264" s="8" t="s">
        <v>14</v>
      </c>
      <c r="B264" s="9" t="str">
        <f>"2011100921"</f>
        <v>2011100921</v>
      </c>
      <c r="C264" s="10">
        <v>58.92</v>
      </c>
      <c r="D264" s="8"/>
    </row>
    <row r="265" spans="1:4" ht="22.5" customHeight="1">
      <c r="A265" s="8" t="s">
        <v>14</v>
      </c>
      <c r="B265" s="9" t="str">
        <f>"2011100922"</f>
        <v>2011100922</v>
      </c>
      <c r="C265" s="10">
        <v>0</v>
      </c>
      <c r="D265" s="11" t="s">
        <v>6</v>
      </c>
    </row>
    <row r="266" spans="1:4" ht="22.5" customHeight="1">
      <c r="A266" s="8" t="s">
        <v>14</v>
      </c>
      <c r="B266" s="9" t="str">
        <f>"2011100923"</f>
        <v>2011100923</v>
      </c>
      <c r="C266" s="10">
        <v>58</v>
      </c>
      <c r="D266" s="8"/>
    </row>
    <row r="267" spans="1:4" ht="22.5" customHeight="1">
      <c r="A267" s="8" t="s">
        <v>14</v>
      </c>
      <c r="B267" s="9" t="str">
        <f>"2011100924"</f>
        <v>2011100924</v>
      </c>
      <c r="C267" s="10">
        <v>47.62</v>
      </c>
      <c r="D267" s="8"/>
    </row>
    <row r="268" spans="1:4" ht="22.5" customHeight="1">
      <c r="A268" s="8" t="s">
        <v>14</v>
      </c>
      <c r="B268" s="9" t="str">
        <f>"2011100925"</f>
        <v>2011100925</v>
      </c>
      <c r="C268" s="10">
        <v>65.12</v>
      </c>
      <c r="D268" s="8"/>
    </row>
    <row r="269" spans="1:4" ht="22.5" customHeight="1">
      <c r="A269" s="8" t="s">
        <v>14</v>
      </c>
      <c r="B269" s="9" t="str">
        <f>"2011100926"</f>
        <v>2011100926</v>
      </c>
      <c r="C269" s="10">
        <v>0</v>
      </c>
      <c r="D269" s="11" t="s">
        <v>6</v>
      </c>
    </row>
    <row r="270" spans="1:4" ht="22.5" customHeight="1">
      <c r="A270" s="8" t="s">
        <v>14</v>
      </c>
      <c r="B270" s="9" t="str">
        <f>"2011100927"</f>
        <v>2011100927</v>
      </c>
      <c r="C270" s="10">
        <v>61.72</v>
      </c>
      <c r="D270" s="8"/>
    </row>
    <row r="271" spans="1:4" ht="22.5" customHeight="1">
      <c r="A271" s="8" t="s">
        <v>14</v>
      </c>
      <c r="B271" s="9" t="str">
        <f>"2011100928"</f>
        <v>2011100928</v>
      </c>
      <c r="C271" s="10">
        <v>58.58</v>
      </c>
      <c r="D271" s="8"/>
    </row>
    <row r="272" spans="1:4" ht="22.5" customHeight="1">
      <c r="A272" s="8" t="s">
        <v>14</v>
      </c>
      <c r="B272" s="9" t="str">
        <f>"2011100929"</f>
        <v>2011100929</v>
      </c>
      <c r="C272" s="10">
        <v>65</v>
      </c>
      <c r="D272" s="8"/>
    </row>
    <row r="273" spans="1:4" ht="22.5" customHeight="1">
      <c r="A273" s="8" t="s">
        <v>14</v>
      </c>
      <c r="B273" s="9" t="str">
        <f>"2011100930"</f>
        <v>2011100930</v>
      </c>
      <c r="C273" s="10">
        <v>61.32</v>
      </c>
      <c r="D273" s="8"/>
    </row>
    <row r="274" spans="1:4" ht="22.5" customHeight="1">
      <c r="A274" s="8" t="s">
        <v>15</v>
      </c>
      <c r="B274" s="9" t="str">
        <f>"2011101001"</f>
        <v>2011101001</v>
      </c>
      <c r="C274" s="10">
        <v>0</v>
      </c>
      <c r="D274" s="11" t="s">
        <v>6</v>
      </c>
    </row>
    <row r="275" spans="1:4" ht="22.5" customHeight="1">
      <c r="A275" s="8" t="s">
        <v>15</v>
      </c>
      <c r="B275" s="9" t="str">
        <f>"2011101002"</f>
        <v>2011101002</v>
      </c>
      <c r="C275" s="10">
        <v>0</v>
      </c>
      <c r="D275" s="11" t="s">
        <v>6</v>
      </c>
    </row>
    <row r="276" spans="1:4" ht="22.5" customHeight="1">
      <c r="A276" s="8" t="s">
        <v>15</v>
      </c>
      <c r="B276" s="9" t="str">
        <f>"2011101003"</f>
        <v>2011101003</v>
      </c>
      <c r="C276" s="10">
        <v>60.76</v>
      </c>
      <c r="D276" s="8"/>
    </row>
    <row r="277" spans="1:4" ht="22.5" customHeight="1">
      <c r="A277" s="8" t="s">
        <v>15</v>
      </c>
      <c r="B277" s="9" t="str">
        <f>"2011101004"</f>
        <v>2011101004</v>
      </c>
      <c r="C277" s="10">
        <v>48.58</v>
      </c>
      <c r="D277" s="8"/>
    </row>
    <row r="278" spans="1:4" ht="22.5" customHeight="1">
      <c r="A278" s="8" t="s">
        <v>15</v>
      </c>
      <c r="B278" s="9" t="str">
        <f>"2011101005"</f>
        <v>2011101005</v>
      </c>
      <c r="C278" s="10">
        <v>57.18</v>
      </c>
      <c r="D278" s="8"/>
    </row>
    <row r="279" spans="1:4" ht="22.5" customHeight="1">
      <c r="A279" s="8" t="s">
        <v>15</v>
      </c>
      <c r="B279" s="9" t="str">
        <f>"2011101006"</f>
        <v>2011101006</v>
      </c>
      <c r="C279" s="10">
        <v>70.42</v>
      </c>
      <c r="D279" s="8"/>
    </row>
    <row r="280" spans="1:4" ht="22.5" customHeight="1">
      <c r="A280" s="8" t="s">
        <v>15</v>
      </c>
      <c r="B280" s="9" t="str">
        <f>"2011101007"</f>
        <v>2011101007</v>
      </c>
      <c r="C280" s="10">
        <v>67.96</v>
      </c>
      <c r="D280" s="8"/>
    </row>
    <row r="281" spans="1:4" ht="22.5" customHeight="1">
      <c r="A281" s="8" t="s">
        <v>15</v>
      </c>
      <c r="B281" s="9" t="str">
        <f>"2011101008"</f>
        <v>2011101008</v>
      </c>
      <c r="C281" s="10">
        <v>68.54</v>
      </c>
      <c r="D281" s="8"/>
    </row>
    <row r="282" spans="1:4" ht="22.5" customHeight="1">
      <c r="A282" s="8" t="s">
        <v>15</v>
      </c>
      <c r="B282" s="9" t="str">
        <f>"2011101009"</f>
        <v>2011101009</v>
      </c>
      <c r="C282" s="10">
        <v>60.6</v>
      </c>
      <c r="D282" s="8"/>
    </row>
    <row r="283" spans="1:4" ht="22.5" customHeight="1">
      <c r="A283" s="8" t="s">
        <v>15</v>
      </c>
      <c r="B283" s="9" t="str">
        <f>"2011101010"</f>
        <v>2011101010</v>
      </c>
      <c r="C283" s="10">
        <v>0</v>
      </c>
      <c r="D283" s="11" t="s">
        <v>6</v>
      </c>
    </row>
    <row r="284" spans="1:4" ht="22.5" customHeight="1">
      <c r="A284" s="8" t="s">
        <v>15</v>
      </c>
      <c r="B284" s="9" t="str">
        <f>"2011101011"</f>
        <v>2011101011</v>
      </c>
      <c r="C284" s="10">
        <v>0</v>
      </c>
      <c r="D284" s="11" t="s">
        <v>6</v>
      </c>
    </row>
    <row r="285" spans="1:4" ht="22.5" customHeight="1">
      <c r="A285" s="8" t="s">
        <v>15</v>
      </c>
      <c r="B285" s="9" t="str">
        <f>"2011101012"</f>
        <v>2011101012</v>
      </c>
      <c r="C285" s="10">
        <v>0</v>
      </c>
      <c r="D285" s="11" t="s">
        <v>6</v>
      </c>
    </row>
    <row r="286" spans="1:4" ht="22.5" customHeight="1">
      <c r="A286" s="8" t="s">
        <v>15</v>
      </c>
      <c r="B286" s="9" t="str">
        <f>"2011101013"</f>
        <v>2011101013</v>
      </c>
      <c r="C286" s="10">
        <v>0</v>
      </c>
      <c r="D286" s="11" t="s">
        <v>6</v>
      </c>
    </row>
    <row r="287" spans="1:4" ht="22.5" customHeight="1">
      <c r="A287" s="8" t="s">
        <v>15</v>
      </c>
      <c r="B287" s="9" t="str">
        <f>"2011101014"</f>
        <v>2011101014</v>
      </c>
      <c r="C287" s="10">
        <v>58.2</v>
      </c>
      <c r="D287" s="8"/>
    </row>
    <row r="288" spans="1:4" ht="22.5" customHeight="1">
      <c r="A288" s="8" t="s">
        <v>15</v>
      </c>
      <c r="B288" s="9" t="str">
        <f>"2011101015"</f>
        <v>2011101015</v>
      </c>
      <c r="C288" s="10">
        <v>63.06</v>
      </c>
      <c r="D288" s="8"/>
    </row>
    <row r="289" spans="1:4" ht="22.5" customHeight="1">
      <c r="A289" s="8" t="s">
        <v>15</v>
      </c>
      <c r="B289" s="9" t="str">
        <f>"2011101016"</f>
        <v>2011101016</v>
      </c>
      <c r="C289" s="10">
        <v>0</v>
      </c>
      <c r="D289" s="11" t="s">
        <v>6</v>
      </c>
    </row>
    <row r="290" spans="1:4" ht="22.5" customHeight="1">
      <c r="A290" s="8" t="s">
        <v>15</v>
      </c>
      <c r="B290" s="9" t="str">
        <f>"2011101017"</f>
        <v>2011101017</v>
      </c>
      <c r="C290" s="10">
        <v>46.62</v>
      </c>
      <c r="D290" s="8"/>
    </row>
    <row r="291" spans="1:4" ht="22.5" customHeight="1">
      <c r="A291" s="8" t="s">
        <v>15</v>
      </c>
      <c r="B291" s="9" t="str">
        <f>"2011101018"</f>
        <v>2011101018</v>
      </c>
      <c r="C291" s="10">
        <v>0</v>
      </c>
      <c r="D291" s="11" t="s">
        <v>6</v>
      </c>
    </row>
    <row r="292" spans="1:4" ht="22.5" customHeight="1">
      <c r="A292" s="8" t="s">
        <v>15</v>
      </c>
      <c r="B292" s="9" t="str">
        <f>"2011101019"</f>
        <v>2011101019</v>
      </c>
      <c r="C292" s="10">
        <v>48.1</v>
      </c>
      <c r="D292" s="8"/>
    </row>
    <row r="293" spans="1:4" ht="22.5" customHeight="1">
      <c r="A293" s="8" t="s">
        <v>15</v>
      </c>
      <c r="B293" s="9" t="str">
        <f>"2011101020"</f>
        <v>2011101020</v>
      </c>
      <c r="C293" s="10">
        <v>50.62</v>
      </c>
      <c r="D293" s="8"/>
    </row>
    <row r="294" spans="1:4" ht="22.5" customHeight="1">
      <c r="A294" s="8" t="s">
        <v>15</v>
      </c>
      <c r="B294" s="9" t="str">
        <f>"2011101021"</f>
        <v>2011101021</v>
      </c>
      <c r="C294" s="10">
        <v>63.12</v>
      </c>
      <c r="D294" s="8"/>
    </row>
    <row r="295" spans="1:4" ht="22.5" customHeight="1">
      <c r="A295" s="8" t="s">
        <v>15</v>
      </c>
      <c r="B295" s="9" t="str">
        <f>"2011101022"</f>
        <v>2011101022</v>
      </c>
      <c r="C295" s="10">
        <v>72.08</v>
      </c>
      <c r="D295" s="8"/>
    </row>
    <row r="296" spans="1:4" ht="22.5" customHeight="1">
      <c r="A296" s="8" t="s">
        <v>15</v>
      </c>
      <c r="B296" s="9" t="str">
        <f>"2011101023"</f>
        <v>2011101023</v>
      </c>
      <c r="C296" s="10">
        <v>0</v>
      </c>
      <c r="D296" s="11" t="s">
        <v>6</v>
      </c>
    </row>
    <row r="297" spans="1:4" ht="22.5" customHeight="1">
      <c r="A297" s="8" t="s">
        <v>15</v>
      </c>
      <c r="B297" s="9" t="str">
        <f>"2011101024"</f>
        <v>2011101024</v>
      </c>
      <c r="C297" s="10">
        <v>54.82</v>
      </c>
      <c r="D297" s="8"/>
    </row>
    <row r="298" spans="1:4" ht="22.5" customHeight="1">
      <c r="A298" s="8" t="s">
        <v>15</v>
      </c>
      <c r="B298" s="9" t="str">
        <f>"2011101025"</f>
        <v>2011101025</v>
      </c>
      <c r="C298" s="10">
        <v>59.98</v>
      </c>
      <c r="D298" s="8"/>
    </row>
    <row r="299" spans="1:4" ht="22.5" customHeight="1">
      <c r="A299" s="8" t="s">
        <v>15</v>
      </c>
      <c r="B299" s="9" t="str">
        <f>"2011101026"</f>
        <v>2011101026</v>
      </c>
      <c r="C299" s="10">
        <v>59.12</v>
      </c>
      <c r="D299" s="8"/>
    </row>
    <row r="300" spans="1:4" ht="22.5" customHeight="1">
      <c r="A300" s="8" t="s">
        <v>15</v>
      </c>
      <c r="B300" s="9" t="str">
        <f>"2011101027"</f>
        <v>2011101027</v>
      </c>
      <c r="C300" s="10">
        <v>72.54</v>
      </c>
      <c r="D300" s="8"/>
    </row>
    <row r="301" spans="1:4" ht="22.5" customHeight="1">
      <c r="A301" s="8" t="s">
        <v>15</v>
      </c>
      <c r="B301" s="9" t="str">
        <f>"2011101028"</f>
        <v>2011101028</v>
      </c>
      <c r="C301" s="10">
        <v>0</v>
      </c>
      <c r="D301" s="11" t="s">
        <v>6</v>
      </c>
    </row>
    <row r="302" spans="1:4" ht="22.5" customHeight="1">
      <c r="A302" s="8" t="s">
        <v>15</v>
      </c>
      <c r="B302" s="9" t="str">
        <f>"2011101029"</f>
        <v>2011101029</v>
      </c>
      <c r="C302" s="10">
        <v>57.58</v>
      </c>
      <c r="D302" s="8"/>
    </row>
    <row r="303" spans="1:4" ht="22.5" customHeight="1">
      <c r="A303" s="8" t="s">
        <v>15</v>
      </c>
      <c r="B303" s="9" t="str">
        <f>"2011101030"</f>
        <v>2011101030</v>
      </c>
      <c r="C303" s="10">
        <v>0</v>
      </c>
      <c r="D303" s="11" t="s">
        <v>6</v>
      </c>
    </row>
    <row r="304" spans="1:4" ht="22.5" customHeight="1">
      <c r="A304" s="8" t="s">
        <v>16</v>
      </c>
      <c r="B304" s="9" t="str">
        <f>"2011101101"</f>
        <v>2011101101</v>
      </c>
      <c r="C304" s="10">
        <v>51.4</v>
      </c>
      <c r="D304" s="8"/>
    </row>
    <row r="305" spans="1:4" ht="22.5" customHeight="1">
      <c r="A305" s="8" t="s">
        <v>16</v>
      </c>
      <c r="B305" s="9" t="str">
        <f>"2011101102"</f>
        <v>2011101102</v>
      </c>
      <c r="C305" s="10">
        <v>50.32</v>
      </c>
      <c r="D305" s="8"/>
    </row>
    <row r="306" spans="1:4" ht="22.5" customHeight="1">
      <c r="A306" s="8" t="s">
        <v>16</v>
      </c>
      <c r="B306" s="9" t="str">
        <f>"2011101103"</f>
        <v>2011101103</v>
      </c>
      <c r="C306" s="10">
        <v>71.32</v>
      </c>
      <c r="D306" s="8"/>
    </row>
    <row r="307" spans="1:4" ht="22.5" customHeight="1">
      <c r="A307" s="8" t="s">
        <v>16</v>
      </c>
      <c r="B307" s="9" t="str">
        <f>"2011101104"</f>
        <v>2011101104</v>
      </c>
      <c r="C307" s="10">
        <v>56.84</v>
      </c>
      <c r="D307" s="8"/>
    </row>
    <row r="308" spans="1:4" ht="22.5" customHeight="1">
      <c r="A308" s="8" t="s">
        <v>16</v>
      </c>
      <c r="B308" s="9" t="str">
        <f>"2011101105"</f>
        <v>2011101105</v>
      </c>
      <c r="C308" s="10">
        <v>0</v>
      </c>
      <c r="D308" s="11" t="s">
        <v>6</v>
      </c>
    </row>
    <row r="309" spans="1:4" ht="22.5" customHeight="1">
      <c r="A309" s="8" t="s">
        <v>16</v>
      </c>
      <c r="B309" s="9" t="str">
        <f>"2011101106"</f>
        <v>2011101106</v>
      </c>
      <c r="C309" s="10">
        <v>52</v>
      </c>
      <c r="D309" s="8"/>
    </row>
    <row r="310" spans="1:4" ht="22.5" customHeight="1">
      <c r="A310" s="8" t="s">
        <v>16</v>
      </c>
      <c r="B310" s="9" t="str">
        <f>"2011101107"</f>
        <v>2011101107</v>
      </c>
      <c r="C310" s="10">
        <v>58.72</v>
      </c>
      <c r="D310" s="8"/>
    </row>
    <row r="311" spans="1:4" ht="22.5" customHeight="1">
      <c r="A311" s="8" t="s">
        <v>16</v>
      </c>
      <c r="B311" s="9" t="str">
        <f>"2011101108"</f>
        <v>2011101108</v>
      </c>
      <c r="C311" s="10">
        <v>61.1</v>
      </c>
      <c r="D311" s="8"/>
    </row>
    <row r="312" spans="1:4" ht="22.5" customHeight="1">
      <c r="A312" s="8" t="s">
        <v>16</v>
      </c>
      <c r="B312" s="9" t="str">
        <f>"2011101109"</f>
        <v>2011101109</v>
      </c>
      <c r="C312" s="10">
        <v>0</v>
      </c>
      <c r="D312" s="11" t="s">
        <v>6</v>
      </c>
    </row>
    <row r="313" spans="1:4" ht="22.5" customHeight="1">
      <c r="A313" s="8" t="s">
        <v>16</v>
      </c>
      <c r="B313" s="9" t="str">
        <f>"2011101110"</f>
        <v>2011101110</v>
      </c>
      <c r="C313" s="10">
        <v>0</v>
      </c>
      <c r="D313" s="11" t="s">
        <v>6</v>
      </c>
    </row>
    <row r="314" spans="1:4" ht="22.5" customHeight="1">
      <c r="A314" s="8" t="s">
        <v>16</v>
      </c>
      <c r="B314" s="9" t="str">
        <f>"2011101111"</f>
        <v>2011101111</v>
      </c>
      <c r="C314" s="10">
        <v>0</v>
      </c>
      <c r="D314" s="11" t="s">
        <v>6</v>
      </c>
    </row>
    <row r="315" spans="1:4" ht="22.5" customHeight="1">
      <c r="A315" s="8" t="s">
        <v>16</v>
      </c>
      <c r="B315" s="9" t="str">
        <f>"2011101112"</f>
        <v>2011101112</v>
      </c>
      <c r="C315" s="10">
        <v>56.82</v>
      </c>
      <c r="D315" s="8"/>
    </row>
    <row r="316" spans="1:4" ht="22.5" customHeight="1">
      <c r="A316" s="8" t="s">
        <v>16</v>
      </c>
      <c r="B316" s="9" t="str">
        <f>"2011101113"</f>
        <v>2011101113</v>
      </c>
      <c r="C316" s="10">
        <v>60.82</v>
      </c>
      <c r="D316" s="8"/>
    </row>
    <row r="317" spans="1:4" ht="22.5" customHeight="1">
      <c r="A317" s="8" t="s">
        <v>16</v>
      </c>
      <c r="B317" s="9" t="str">
        <f>"2011101114"</f>
        <v>2011101114</v>
      </c>
      <c r="C317" s="10">
        <v>65.62</v>
      </c>
      <c r="D317" s="8"/>
    </row>
    <row r="318" spans="1:4" ht="22.5" customHeight="1">
      <c r="A318" s="8" t="s">
        <v>16</v>
      </c>
      <c r="B318" s="9" t="str">
        <f>"2011101115"</f>
        <v>2011101115</v>
      </c>
      <c r="C318" s="10">
        <v>55.9</v>
      </c>
      <c r="D318" s="8"/>
    </row>
    <row r="319" spans="1:4" ht="22.5" customHeight="1">
      <c r="A319" s="8" t="s">
        <v>16</v>
      </c>
      <c r="B319" s="9" t="str">
        <f>"2011101116"</f>
        <v>2011101116</v>
      </c>
      <c r="C319" s="10">
        <v>0</v>
      </c>
      <c r="D319" s="11" t="s">
        <v>6</v>
      </c>
    </row>
    <row r="320" spans="1:4" ht="22.5" customHeight="1">
      <c r="A320" s="8" t="s">
        <v>16</v>
      </c>
      <c r="B320" s="9" t="str">
        <f>"2011101117"</f>
        <v>2011101117</v>
      </c>
      <c r="C320" s="10">
        <v>0</v>
      </c>
      <c r="D320" s="11" t="s">
        <v>6</v>
      </c>
    </row>
    <row r="321" spans="1:4" ht="22.5" customHeight="1">
      <c r="A321" s="8" t="s">
        <v>16</v>
      </c>
      <c r="B321" s="9" t="str">
        <f>"2011101118"</f>
        <v>2011101118</v>
      </c>
      <c r="C321" s="10">
        <v>0</v>
      </c>
      <c r="D321" s="11" t="s">
        <v>6</v>
      </c>
    </row>
    <row r="322" spans="1:4" ht="22.5" customHeight="1">
      <c r="A322" s="8" t="s">
        <v>16</v>
      </c>
      <c r="B322" s="9" t="str">
        <f>"2011101119"</f>
        <v>2011101119</v>
      </c>
      <c r="C322" s="10">
        <v>60.84</v>
      </c>
      <c r="D322" s="8"/>
    </row>
    <row r="323" spans="1:4" ht="22.5" customHeight="1">
      <c r="A323" s="8" t="s">
        <v>16</v>
      </c>
      <c r="B323" s="9" t="str">
        <f>"2011101120"</f>
        <v>2011101120</v>
      </c>
      <c r="C323" s="10">
        <v>63.78</v>
      </c>
      <c r="D323" s="8"/>
    </row>
    <row r="324" spans="1:4" ht="22.5" customHeight="1">
      <c r="A324" s="8" t="s">
        <v>16</v>
      </c>
      <c r="B324" s="9" t="str">
        <f>"2011101121"</f>
        <v>2011101121</v>
      </c>
      <c r="C324" s="10">
        <v>0</v>
      </c>
      <c r="D324" s="11" t="s">
        <v>6</v>
      </c>
    </row>
    <row r="325" spans="1:4" ht="22.5" customHeight="1">
      <c r="A325" s="8" t="s">
        <v>16</v>
      </c>
      <c r="B325" s="9" t="str">
        <f>"2011101122"</f>
        <v>2011101122</v>
      </c>
      <c r="C325" s="10">
        <v>65.34</v>
      </c>
      <c r="D325" s="8"/>
    </row>
    <row r="326" spans="1:4" ht="22.5" customHeight="1">
      <c r="A326" s="8" t="s">
        <v>16</v>
      </c>
      <c r="B326" s="9" t="str">
        <f>"2011101123"</f>
        <v>2011101123</v>
      </c>
      <c r="C326" s="10">
        <v>72.34</v>
      </c>
      <c r="D326" s="8"/>
    </row>
    <row r="327" spans="1:4" ht="22.5" customHeight="1">
      <c r="A327" s="8" t="s">
        <v>16</v>
      </c>
      <c r="B327" s="9" t="str">
        <f>"2011101124"</f>
        <v>2011101124</v>
      </c>
      <c r="C327" s="10">
        <v>0</v>
      </c>
      <c r="D327" s="11" t="s">
        <v>6</v>
      </c>
    </row>
    <row r="328" spans="1:4" ht="22.5" customHeight="1">
      <c r="A328" s="8" t="s">
        <v>16</v>
      </c>
      <c r="B328" s="9" t="str">
        <f>"2011101125"</f>
        <v>2011101125</v>
      </c>
      <c r="C328" s="10">
        <v>0</v>
      </c>
      <c r="D328" s="11" t="s">
        <v>6</v>
      </c>
    </row>
    <row r="329" spans="1:4" ht="22.5" customHeight="1">
      <c r="A329" s="8" t="s">
        <v>16</v>
      </c>
      <c r="B329" s="9" t="str">
        <f>"2011101126"</f>
        <v>2011101126</v>
      </c>
      <c r="C329" s="10">
        <v>58.78</v>
      </c>
      <c r="D329" s="8"/>
    </row>
    <row r="330" spans="1:4" ht="22.5" customHeight="1">
      <c r="A330" s="8" t="s">
        <v>16</v>
      </c>
      <c r="B330" s="9" t="str">
        <f>"2011101127"</f>
        <v>2011101127</v>
      </c>
      <c r="C330" s="10">
        <v>68.3</v>
      </c>
      <c r="D330" s="8"/>
    </row>
    <row r="331" spans="1:4" ht="22.5" customHeight="1">
      <c r="A331" s="8" t="s">
        <v>16</v>
      </c>
      <c r="B331" s="9" t="str">
        <f>"2011101128"</f>
        <v>2011101128</v>
      </c>
      <c r="C331" s="10">
        <v>0</v>
      </c>
      <c r="D331" s="11" t="s">
        <v>6</v>
      </c>
    </row>
    <row r="332" spans="1:4" ht="22.5" customHeight="1">
      <c r="A332" s="8" t="s">
        <v>16</v>
      </c>
      <c r="B332" s="9" t="str">
        <f>"2011101129"</f>
        <v>2011101129</v>
      </c>
      <c r="C332" s="10">
        <v>0</v>
      </c>
      <c r="D332" s="11" t="s">
        <v>6</v>
      </c>
    </row>
    <row r="333" spans="1:4" ht="22.5" customHeight="1">
      <c r="A333" s="8" t="s">
        <v>16</v>
      </c>
      <c r="B333" s="9" t="str">
        <f>"2011101130"</f>
        <v>2011101130</v>
      </c>
      <c r="C333" s="10">
        <v>69.78</v>
      </c>
      <c r="D333" s="8"/>
    </row>
    <row r="334" spans="1:4" ht="22.5" customHeight="1">
      <c r="A334" s="8" t="s">
        <v>17</v>
      </c>
      <c r="B334" s="9" t="str">
        <f>"2011101201"</f>
        <v>2011101201</v>
      </c>
      <c r="C334" s="10">
        <v>0</v>
      </c>
      <c r="D334" s="11" t="s">
        <v>6</v>
      </c>
    </row>
    <row r="335" spans="1:4" ht="22.5" customHeight="1">
      <c r="A335" s="8" t="s">
        <v>17</v>
      </c>
      <c r="B335" s="9" t="str">
        <f>"2011101202"</f>
        <v>2011101202</v>
      </c>
      <c r="C335" s="10">
        <v>0</v>
      </c>
      <c r="D335" s="11" t="s">
        <v>6</v>
      </c>
    </row>
    <row r="336" spans="1:4" ht="22.5" customHeight="1">
      <c r="A336" s="8" t="s">
        <v>17</v>
      </c>
      <c r="B336" s="9" t="str">
        <f>"2011101203"</f>
        <v>2011101203</v>
      </c>
      <c r="C336" s="10">
        <v>62.4</v>
      </c>
      <c r="D336" s="8"/>
    </row>
    <row r="337" spans="1:4" ht="22.5" customHeight="1">
      <c r="A337" s="8" t="s">
        <v>17</v>
      </c>
      <c r="B337" s="9" t="str">
        <f>"2011101204"</f>
        <v>2011101204</v>
      </c>
      <c r="C337" s="10">
        <v>63.5</v>
      </c>
      <c r="D337" s="8"/>
    </row>
    <row r="338" spans="1:4" ht="22.5" customHeight="1">
      <c r="A338" s="8" t="s">
        <v>17</v>
      </c>
      <c r="B338" s="9" t="str">
        <f>"2011101205"</f>
        <v>2011101205</v>
      </c>
      <c r="C338" s="10">
        <v>63.24</v>
      </c>
      <c r="D338" s="8"/>
    </row>
    <row r="339" spans="1:4" ht="22.5" customHeight="1">
      <c r="A339" s="8" t="s">
        <v>17</v>
      </c>
      <c r="B339" s="9" t="str">
        <f>"2011101206"</f>
        <v>2011101206</v>
      </c>
      <c r="C339" s="10">
        <v>0</v>
      </c>
      <c r="D339" s="11" t="s">
        <v>6</v>
      </c>
    </row>
    <row r="340" spans="1:4" ht="22.5" customHeight="1">
      <c r="A340" s="8" t="s">
        <v>17</v>
      </c>
      <c r="B340" s="9" t="str">
        <f>"2011101207"</f>
        <v>2011101207</v>
      </c>
      <c r="C340" s="10">
        <v>65.84</v>
      </c>
      <c r="D340" s="8"/>
    </row>
    <row r="341" spans="1:4" ht="22.5" customHeight="1">
      <c r="A341" s="8" t="s">
        <v>17</v>
      </c>
      <c r="B341" s="9" t="str">
        <f>"2011101208"</f>
        <v>2011101208</v>
      </c>
      <c r="C341" s="10">
        <v>66.26</v>
      </c>
      <c r="D341" s="8"/>
    </row>
    <row r="342" spans="1:4" ht="22.5" customHeight="1">
      <c r="A342" s="8" t="s">
        <v>17</v>
      </c>
      <c r="B342" s="9" t="str">
        <f>"2011101209"</f>
        <v>2011101209</v>
      </c>
      <c r="C342" s="10">
        <v>0</v>
      </c>
      <c r="D342" s="11" t="s">
        <v>6</v>
      </c>
    </row>
    <row r="343" spans="1:4" ht="22.5" customHeight="1">
      <c r="A343" s="8" t="s">
        <v>17</v>
      </c>
      <c r="B343" s="9" t="str">
        <f>"2011101210"</f>
        <v>2011101210</v>
      </c>
      <c r="C343" s="10">
        <v>0</v>
      </c>
      <c r="D343" s="11" t="s">
        <v>6</v>
      </c>
    </row>
    <row r="344" spans="1:4" ht="22.5" customHeight="1">
      <c r="A344" s="8" t="s">
        <v>17</v>
      </c>
      <c r="B344" s="9" t="str">
        <f>"2011101211"</f>
        <v>2011101211</v>
      </c>
      <c r="C344" s="10">
        <v>0</v>
      </c>
      <c r="D344" s="11" t="s">
        <v>6</v>
      </c>
    </row>
    <row r="345" spans="1:4" ht="22.5" customHeight="1">
      <c r="A345" s="8" t="s">
        <v>17</v>
      </c>
      <c r="B345" s="9" t="str">
        <f>"2011101212"</f>
        <v>2011101212</v>
      </c>
      <c r="C345" s="10">
        <v>0</v>
      </c>
      <c r="D345" s="11" t="s">
        <v>6</v>
      </c>
    </row>
    <row r="346" spans="1:4" ht="22.5" customHeight="1">
      <c r="A346" s="8" t="s">
        <v>17</v>
      </c>
      <c r="B346" s="9" t="str">
        <f>"2011101213"</f>
        <v>2011101213</v>
      </c>
      <c r="C346" s="10">
        <v>64.92</v>
      </c>
      <c r="D346" s="8"/>
    </row>
    <row r="347" spans="1:4" ht="22.5" customHeight="1">
      <c r="A347" s="8" t="s">
        <v>17</v>
      </c>
      <c r="B347" s="9" t="str">
        <f>"2011101214"</f>
        <v>2011101214</v>
      </c>
      <c r="C347" s="10">
        <v>51.7</v>
      </c>
      <c r="D347" s="8"/>
    </row>
    <row r="348" spans="1:4" ht="22.5" customHeight="1">
      <c r="A348" s="8" t="s">
        <v>17</v>
      </c>
      <c r="B348" s="9" t="str">
        <f>"2011101215"</f>
        <v>2011101215</v>
      </c>
      <c r="C348" s="10">
        <v>56.26</v>
      </c>
      <c r="D348" s="8"/>
    </row>
    <row r="349" spans="1:4" ht="22.5" customHeight="1">
      <c r="A349" s="8" t="s">
        <v>17</v>
      </c>
      <c r="B349" s="9" t="str">
        <f>"2011101216"</f>
        <v>2011101216</v>
      </c>
      <c r="C349" s="10">
        <v>64.28</v>
      </c>
      <c r="D349" s="8"/>
    </row>
    <row r="350" spans="1:4" ht="22.5" customHeight="1">
      <c r="A350" s="8" t="s">
        <v>17</v>
      </c>
      <c r="B350" s="9" t="str">
        <f>"2011101217"</f>
        <v>2011101217</v>
      </c>
      <c r="C350" s="10">
        <v>51.74</v>
      </c>
      <c r="D350" s="8"/>
    </row>
    <row r="351" spans="1:4" ht="22.5" customHeight="1">
      <c r="A351" s="8" t="s">
        <v>17</v>
      </c>
      <c r="B351" s="9" t="str">
        <f>"2011101218"</f>
        <v>2011101218</v>
      </c>
      <c r="C351" s="10">
        <v>23.64</v>
      </c>
      <c r="D351" s="8"/>
    </row>
    <row r="352" spans="1:4" ht="22.5" customHeight="1">
      <c r="A352" s="8" t="s">
        <v>17</v>
      </c>
      <c r="B352" s="9" t="str">
        <f>"2011101219"</f>
        <v>2011101219</v>
      </c>
      <c r="C352" s="10">
        <v>0</v>
      </c>
      <c r="D352" s="11" t="s">
        <v>6</v>
      </c>
    </row>
    <row r="353" spans="1:4" ht="22.5" customHeight="1">
      <c r="A353" s="8" t="s">
        <v>17</v>
      </c>
      <c r="B353" s="9" t="str">
        <f>"2011101220"</f>
        <v>2011101220</v>
      </c>
      <c r="C353" s="10">
        <v>0</v>
      </c>
      <c r="D353" s="11" t="s">
        <v>6</v>
      </c>
    </row>
    <row r="354" spans="1:4" ht="22.5" customHeight="1">
      <c r="A354" s="8" t="s">
        <v>17</v>
      </c>
      <c r="B354" s="9" t="str">
        <f>"2011101221"</f>
        <v>2011101221</v>
      </c>
      <c r="C354" s="10">
        <v>0</v>
      </c>
      <c r="D354" s="11" t="s">
        <v>6</v>
      </c>
    </row>
    <row r="355" spans="1:4" ht="22.5" customHeight="1">
      <c r="A355" s="8" t="s">
        <v>17</v>
      </c>
      <c r="B355" s="9" t="str">
        <f>"2011101222"</f>
        <v>2011101222</v>
      </c>
      <c r="C355" s="10">
        <v>0</v>
      </c>
      <c r="D355" s="11" t="s">
        <v>6</v>
      </c>
    </row>
    <row r="356" spans="1:4" ht="22.5" customHeight="1">
      <c r="A356" s="8" t="s">
        <v>17</v>
      </c>
      <c r="B356" s="9" t="str">
        <f>"2011101223"</f>
        <v>2011101223</v>
      </c>
      <c r="C356" s="10">
        <v>62.24</v>
      </c>
      <c r="D356" s="8"/>
    </row>
    <row r="357" spans="1:4" ht="22.5" customHeight="1">
      <c r="A357" s="8" t="s">
        <v>17</v>
      </c>
      <c r="B357" s="9" t="str">
        <f>"2011101224"</f>
        <v>2011101224</v>
      </c>
      <c r="C357" s="10">
        <v>52.54</v>
      </c>
      <c r="D357" s="8"/>
    </row>
    <row r="358" spans="1:4" ht="22.5" customHeight="1">
      <c r="A358" s="8" t="s">
        <v>17</v>
      </c>
      <c r="B358" s="9" t="str">
        <f>"2011101225"</f>
        <v>2011101225</v>
      </c>
      <c r="C358" s="10">
        <v>50.8</v>
      </c>
      <c r="D358" s="8"/>
    </row>
    <row r="359" spans="1:4" ht="22.5" customHeight="1">
      <c r="A359" s="8" t="s">
        <v>17</v>
      </c>
      <c r="B359" s="9" t="str">
        <f>"2011101226"</f>
        <v>2011101226</v>
      </c>
      <c r="C359" s="10">
        <v>0</v>
      </c>
      <c r="D359" s="11" t="s">
        <v>6</v>
      </c>
    </row>
    <row r="360" spans="1:4" ht="22.5" customHeight="1">
      <c r="A360" s="8" t="s">
        <v>17</v>
      </c>
      <c r="B360" s="9" t="str">
        <f>"2011101227"</f>
        <v>2011101227</v>
      </c>
      <c r="C360" s="10">
        <v>59.34</v>
      </c>
      <c r="D360" s="8"/>
    </row>
    <row r="361" spans="1:4" ht="22.5" customHeight="1">
      <c r="A361" s="8" t="s">
        <v>17</v>
      </c>
      <c r="B361" s="9" t="str">
        <f>"2011101228"</f>
        <v>2011101228</v>
      </c>
      <c r="C361" s="10">
        <v>73.1</v>
      </c>
      <c r="D361" s="8"/>
    </row>
    <row r="362" spans="1:4" ht="22.5" customHeight="1">
      <c r="A362" s="8" t="s">
        <v>17</v>
      </c>
      <c r="B362" s="9" t="str">
        <f>"2011101229"</f>
        <v>2011101229</v>
      </c>
      <c r="C362" s="10">
        <v>53.18</v>
      </c>
      <c r="D362" s="8"/>
    </row>
    <row r="363" spans="1:4" ht="22.5" customHeight="1">
      <c r="A363" s="8" t="s">
        <v>17</v>
      </c>
      <c r="B363" s="9" t="str">
        <f>"2011101230"</f>
        <v>2011101230</v>
      </c>
      <c r="C363" s="10">
        <v>0</v>
      </c>
      <c r="D363" s="11" t="s">
        <v>6</v>
      </c>
    </row>
    <row r="364" spans="1:4" ht="22.5" customHeight="1">
      <c r="A364" s="8" t="s">
        <v>18</v>
      </c>
      <c r="B364" s="9" t="str">
        <f>"2011101301"</f>
        <v>2011101301</v>
      </c>
      <c r="C364" s="10">
        <v>50.58</v>
      </c>
      <c r="D364" s="8"/>
    </row>
    <row r="365" spans="1:4" ht="22.5" customHeight="1">
      <c r="A365" s="8" t="s">
        <v>18</v>
      </c>
      <c r="B365" s="9" t="str">
        <f>"2011101302"</f>
        <v>2011101302</v>
      </c>
      <c r="C365" s="10">
        <v>60.62</v>
      </c>
      <c r="D365" s="8"/>
    </row>
    <row r="366" spans="1:4" ht="22.5" customHeight="1">
      <c r="A366" s="8" t="s">
        <v>18</v>
      </c>
      <c r="B366" s="9" t="str">
        <f>"2011101303"</f>
        <v>2011101303</v>
      </c>
      <c r="C366" s="10">
        <v>50.38</v>
      </c>
      <c r="D366" s="8"/>
    </row>
    <row r="367" spans="1:4" ht="22.5" customHeight="1">
      <c r="A367" s="8" t="s">
        <v>18</v>
      </c>
      <c r="B367" s="9" t="str">
        <f>"2011101304"</f>
        <v>2011101304</v>
      </c>
      <c r="C367" s="10">
        <v>59.3</v>
      </c>
      <c r="D367" s="8"/>
    </row>
    <row r="368" spans="1:4" ht="22.5" customHeight="1">
      <c r="A368" s="8" t="s">
        <v>18</v>
      </c>
      <c r="B368" s="9" t="str">
        <f>"2011101305"</f>
        <v>2011101305</v>
      </c>
      <c r="C368" s="10">
        <v>54.32</v>
      </c>
      <c r="D368" s="8"/>
    </row>
    <row r="369" spans="1:4" ht="22.5" customHeight="1">
      <c r="A369" s="8" t="s">
        <v>18</v>
      </c>
      <c r="B369" s="9" t="str">
        <f>"2011101306"</f>
        <v>2011101306</v>
      </c>
      <c r="C369" s="10">
        <v>0</v>
      </c>
      <c r="D369" s="11" t="s">
        <v>6</v>
      </c>
    </row>
    <row r="370" spans="1:4" ht="22.5" customHeight="1">
      <c r="A370" s="8" t="s">
        <v>18</v>
      </c>
      <c r="B370" s="9" t="str">
        <f>"2011101307"</f>
        <v>2011101307</v>
      </c>
      <c r="C370" s="10">
        <v>0</v>
      </c>
      <c r="D370" s="11" t="s">
        <v>6</v>
      </c>
    </row>
    <row r="371" spans="1:4" ht="22.5" customHeight="1">
      <c r="A371" s="8" t="s">
        <v>18</v>
      </c>
      <c r="B371" s="9" t="str">
        <f>"2011101308"</f>
        <v>2011101308</v>
      </c>
      <c r="C371" s="10">
        <v>58</v>
      </c>
      <c r="D371" s="8"/>
    </row>
    <row r="372" spans="1:4" ht="22.5" customHeight="1">
      <c r="A372" s="8" t="s">
        <v>18</v>
      </c>
      <c r="B372" s="9" t="str">
        <f>"2011101309"</f>
        <v>2011101309</v>
      </c>
      <c r="C372" s="10">
        <v>61.44</v>
      </c>
      <c r="D372" s="8"/>
    </row>
    <row r="373" spans="1:4" ht="22.5" customHeight="1">
      <c r="A373" s="8" t="s">
        <v>18</v>
      </c>
      <c r="B373" s="9" t="str">
        <f>"2011101310"</f>
        <v>2011101310</v>
      </c>
      <c r="C373" s="10">
        <v>70</v>
      </c>
      <c r="D373" s="8"/>
    </row>
    <row r="374" spans="1:4" ht="22.5" customHeight="1">
      <c r="A374" s="8" t="s">
        <v>18</v>
      </c>
      <c r="B374" s="9" t="str">
        <f>"2011101311"</f>
        <v>2011101311</v>
      </c>
      <c r="C374" s="10">
        <v>0</v>
      </c>
      <c r="D374" s="11" t="s">
        <v>6</v>
      </c>
    </row>
    <row r="375" spans="1:4" ht="22.5" customHeight="1">
      <c r="A375" s="8" t="s">
        <v>18</v>
      </c>
      <c r="B375" s="9" t="str">
        <f>"2011101312"</f>
        <v>2011101312</v>
      </c>
      <c r="C375" s="10">
        <v>65.62</v>
      </c>
      <c r="D375" s="8"/>
    </row>
    <row r="376" spans="1:4" ht="22.5" customHeight="1">
      <c r="A376" s="8" t="s">
        <v>18</v>
      </c>
      <c r="B376" s="9" t="str">
        <f>"2011101313"</f>
        <v>2011101313</v>
      </c>
      <c r="C376" s="10">
        <v>53.58</v>
      </c>
      <c r="D376" s="8"/>
    </row>
    <row r="377" spans="1:4" ht="22.5" customHeight="1">
      <c r="A377" s="8" t="s">
        <v>18</v>
      </c>
      <c r="B377" s="9" t="str">
        <f>"2011101314"</f>
        <v>2011101314</v>
      </c>
      <c r="C377" s="10">
        <v>59.3</v>
      </c>
      <c r="D377" s="8"/>
    </row>
    <row r="378" spans="1:4" ht="22.5" customHeight="1">
      <c r="A378" s="8" t="s">
        <v>18</v>
      </c>
      <c r="B378" s="9" t="str">
        <f>"2011101315"</f>
        <v>2011101315</v>
      </c>
      <c r="C378" s="10">
        <v>0</v>
      </c>
      <c r="D378" s="11" t="s">
        <v>6</v>
      </c>
    </row>
    <row r="379" spans="1:4" ht="22.5" customHeight="1">
      <c r="A379" s="8" t="s">
        <v>18</v>
      </c>
      <c r="B379" s="9" t="str">
        <f>"2011101316"</f>
        <v>2011101316</v>
      </c>
      <c r="C379" s="10">
        <v>0</v>
      </c>
      <c r="D379" s="11" t="s">
        <v>6</v>
      </c>
    </row>
    <row r="380" spans="1:4" ht="22.5" customHeight="1">
      <c r="A380" s="8" t="s">
        <v>18</v>
      </c>
      <c r="B380" s="9" t="str">
        <f>"2011101317"</f>
        <v>2011101317</v>
      </c>
      <c r="C380" s="10">
        <v>0</v>
      </c>
      <c r="D380" s="11" t="s">
        <v>6</v>
      </c>
    </row>
    <row r="381" spans="1:4" ht="22.5" customHeight="1">
      <c r="A381" s="8" t="s">
        <v>18</v>
      </c>
      <c r="B381" s="9" t="str">
        <f>"2011101318"</f>
        <v>2011101318</v>
      </c>
      <c r="C381" s="10">
        <v>55.22</v>
      </c>
      <c r="D381" s="8"/>
    </row>
    <row r="382" spans="1:4" ht="22.5" customHeight="1">
      <c r="A382" s="8" t="s">
        <v>18</v>
      </c>
      <c r="B382" s="9" t="str">
        <f>"2011101319"</f>
        <v>2011101319</v>
      </c>
      <c r="C382" s="10">
        <v>0</v>
      </c>
      <c r="D382" s="11" t="s">
        <v>6</v>
      </c>
    </row>
    <row r="383" spans="1:4" ht="22.5" customHeight="1">
      <c r="A383" s="8" t="s">
        <v>18</v>
      </c>
      <c r="B383" s="9" t="str">
        <f>"2011101320"</f>
        <v>2011101320</v>
      </c>
      <c r="C383" s="10">
        <v>0</v>
      </c>
      <c r="D383" s="11" t="s">
        <v>6</v>
      </c>
    </row>
    <row r="384" spans="1:4" ht="22.5" customHeight="1">
      <c r="A384" s="8" t="s">
        <v>18</v>
      </c>
      <c r="B384" s="9" t="str">
        <f>"2011101321"</f>
        <v>2011101321</v>
      </c>
      <c r="C384" s="10">
        <v>57.78</v>
      </c>
      <c r="D384" s="8"/>
    </row>
    <row r="385" spans="1:4" ht="22.5" customHeight="1">
      <c r="A385" s="8" t="s">
        <v>18</v>
      </c>
      <c r="B385" s="9" t="str">
        <f>"2011101322"</f>
        <v>2011101322</v>
      </c>
      <c r="C385" s="10">
        <v>71.18</v>
      </c>
      <c r="D385" s="8"/>
    </row>
    <row r="386" spans="1:4" ht="22.5" customHeight="1">
      <c r="A386" s="8" t="s">
        <v>18</v>
      </c>
      <c r="B386" s="9" t="str">
        <f>"2011101323"</f>
        <v>2011101323</v>
      </c>
      <c r="C386" s="10">
        <v>51.4</v>
      </c>
      <c r="D386" s="8"/>
    </row>
    <row r="387" spans="1:4" ht="22.5" customHeight="1">
      <c r="A387" s="8" t="s">
        <v>18</v>
      </c>
      <c r="B387" s="9" t="str">
        <f>"2011101324"</f>
        <v>2011101324</v>
      </c>
      <c r="C387" s="10">
        <v>0</v>
      </c>
      <c r="D387" s="11" t="s">
        <v>6</v>
      </c>
    </row>
    <row r="388" spans="1:4" ht="22.5" customHeight="1">
      <c r="A388" s="8" t="s">
        <v>18</v>
      </c>
      <c r="B388" s="9" t="str">
        <f>"2011101325"</f>
        <v>2011101325</v>
      </c>
      <c r="C388" s="10">
        <v>42.92</v>
      </c>
      <c r="D388" s="8"/>
    </row>
  </sheetData>
  <sheetProtection/>
  <mergeCells count="1">
    <mergeCell ref="A1:D1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MatebookD15</dc:creator>
  <cp:keywords/>
  <dc:description/>
  <cp:lastModifiedBy>＆抽烟吐圈圈＆</cp:lastModifiedBy>
  <dcterms:created xsi:type="dcterms:W3CDTF">2020-10-18T06:51:43Z</dcterms:created>
  <dcterms:modified xsi:type="dcterms:W3CDTF">2020-10-18T07:21:58Z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