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美兰区通过人员名单" sheetId="1" r:id="rId1"/>
  </sheets>
  <definedNames>
    <definedName name="_xlnm._FilterDatabase" localSheetId="0" hidden="1">'美兰区通过人员名单'!$A$2:$D$124</definedName>
  </definedNames>
  <calcPr fullCalcOnLoad="1"/>
</workbook>
</file>

<file path=xl/sharedStrings.xml><?xml version="1.0" encoding="utf-8"?>
<sst xmlns="http://schemas.openxmlformats.org/spreadsheetml/2006/main" count="141" uniqueCount="20">
  <si>
    <t>2020年海口市美兰区园长公开招聘资格初审通过人员名单</t>
  </si>
  <si>
    <t>序号</t>
  </si>
  <si>
    <t>报考号</t>
  </si>
  <si>
    <t>报考岗位</t>
  </si>
  <si>
    <t>姓名</t>
  </si>
  <si>
    <t>0101_公办幼儿园园长（含副园长）</t>
  </si>
  <si>
    <t>25762020082614024625</t>
  </si>
  <si>
    <t>吴雅</t>
  </si>
  <si>
    <t>25762020082619145935</t>
  </si>
  <si>
    <t>曾玲</t>
  </si>
  <si>
    <t>25762020082713415264</t>
  </si>
  <si>
    <t>何少果</t>
  </si>
  <si>
    <t>25762020082813391295</t>
  </si>
  <si>
    <t>顾小玲</t>
  </si>
  <si>
    <t>257620200829190407111</t>
  </si>
  <si>
    <t>刘桂伶</t>
  </si>
  <si>
    <t>257620200830215739123</t>
  </si>
  <si>
    <t>吴秋青</t>
  </si>
  <si>
    <t>257620200831235825150</t>
  </si>
  <si>
    <t>陈铭玲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</si>
</sst>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workbookViewId="0" topLeftCell="A1">
      <selection activeCell="C8" sqref="C8"/>
    </sheetView>
  </sheetViews>
  <sheetFormatPr defaultColWidth="9.00390625" defaultRowHeight="27" customHeight="1"/>
  <cols>
    <col min="1" max="1" width="11.00390625" style="1" customWidth="1"/>
    <col min="2" max="2" width="28.8515625" style="1" customWidth="1"/>
    <col min="3" max="3" width="38.421875" style="1" customWidth="1"/>
    <col min="4" max="4" width="14.28125" style="1" customWidth="1"/>
    <col min="5" max="16384" width="9.00390625" style="1" customWidth="1"/>
  </cols>
  <sheetData>
    <row r="1" spans="1:4" s="1" customFormat="1" ht="33" customHeight="1">
      <c r="A1" s="2" t="s">
        <v>0</v>
      </c>
      <c r="B1" s="2"/>
      <c r="C1" s="2"/>
      <c r="D1" s="2"/>
    </row>
    <row r="2" spans="1:4" ht="27" customHeight="1">
      <c r="A2" s="3" t="s">
        <v>1</v>
      </c>
      <c r="B2" s="4" t="s">
        <v>2</v>
      </c>
      <c r="C2" s="4" t="s">
        <v>3</v>
      </c>
      <c r="D2" s="4" t="s">
        <v>4</v>
      </c>
    </row>
    <row r="3" spans="1:4" ht="21.75" customHeight="1">
      <c r="A3" s="5">
        <v>1</v>
      </c>
      <c r="B3" s="5" t="str">
        <f>"2576202008260837412"</f>
        <v>2576202008260837412</v>
      </c>
      <c r="C3" s="5" t="s">
        <v>5</v>
      </c>
      <c r="D3" s="5" t="str">
        <f>"唐思琴"</f>
        <v>唐思琴</v>
      </c>
    </row>
    <row r="4" spans="1:4" ht="21.75" customHeight="1">
      <c r="A4" s="5">
        <v>2</v>
      </c>
      <c r="B4" s="5" t="str">
        <f>"2576202008260844113"</f>
        <v>2576202008260844113</v>
      </c>
      <c r="C4" s="5" t="s">
        <v>5</v>
      </c>
      <c r="D4" s="5" t="str">
        <f>"陈丽"</f>
        <v>陈丽</v>
      </c>
    </row>
    <row r="5" spans="1:4" ht="21.75" customHeight="1">
      <c r="A5" s="5">
        <v>3</v>
      </c>
      <c r="B5" s="5" t="str">
        <f>"2576202008260846444"</f>
        <v>2576202008260846444</v>
      </c>
      <c r="C5" s="5" t="s">
        <v>5</v>
      </c>
      <c r="D5" s="5" t="str">
        <f>"陈贞贞"</f>
        <v>陈贞贞</v>
      </c>
    </row>
    <row r="6" spans="1:4" ht="21.75" customHeight="1">
      <c r="A6" s="5">
        <v>4</v>
      </c>
      <c r="B6" s="5" t="str">
        <f>"2576202008260901535"</f>
        <v>2576202008260901535</v>
      </c>
      <c r="C6" s="5" t="s">
        <v>5</v>
      </c>
      <c r="D6" s="5" t="str">
        <f>"曾丽娜"</f>
        <v>曾丽娜</v>
      </c>
    </row>
    <row r="7" spans="1:4" ht="21.75" customHeight="1">
      <c r="A7" s="5">
        <v>5</v>
      </c>
      <c r="B7" s="5" t="str">
        <f>"2576202008261000526"</f>
        <v>2576202008261000526</v>
      </c>
      <c r="C7" s="5" t="s">
        <v>5</v>
      </c>
      <c r="D7" s="5" t="str">
        <f>"张丹"</f>
        <v>张丹</v>
      </c>
    </row>
    <row r="8" spans="1:4" ht="21.75" customHeight="1">
      <c r="A8" s="5">
        <v>6</v>
      </c>
      <c r="B8" s="5" t="str">
        <f>"2576202008261005517"</f>
        <v>2576202008261005517</v>
      </c>
      <c r="C8" s="5" t="s">
        <v>5</v>
      </c>
      <c r="D8" s="5" t="str">
        <f>"王安妮"</f>
        <v>王安妮</v>
      </c>
    </row>
    <row r="9" spans="1:4" ht="21.75" customHeight="1">
      <c r="A9" s="5">
        <v>7</v>
      </c>
      <c r="B9" s="5" t="str">
        <f>"2576202008261014018"</f>
        <v>2576202008261014018</v>
      </c>
      <c r="C9" s="5" t="s">
        <v>5</v>
      </c>
      <c r="D9" s="5" t="str">
        <f>"黎香韵"</f>
        <v>黎香韵</v>
      </c>
    </row>
    <row r="10" spans="1:4" ht="21.75" customHeight="1">
      <c r="A10" s="5">
        <v>8</v>
      </c>
      <c r="B10" s="5" t="str">
        <f>"25762020082610373511"</f>
        <v>25762020082610373511</v>
      </c>
      <c r="C10" s="5" t="s">
        <v>5</v>
      </c>
      <c r="D10" s="5" t="str">
        <f>"钟丹铝"</f>
        <v>钟丹铝</v>
      </c>
    </row>
    <row r="11" spans="1:4" ht="21.75" customHeight="1">
      <c r="A11" s="5">
        <v>9</v>
      </c>
      <c r="B11" s="5" t="str">
        <f>"25762020082610450312"</f>
        <v>25762020082610450312</v>
      </c>
      <c r="C11" s="5" t="s">
        <v>5</v>
      </c>
      <c r="D11" s="5" t="str">
        <f>"林云瑜"</f>
        <v>林云瑜</v>
      </c>
    </row>
    <row r="12" spans="1:4" ht="21.75" customHeight="1">
      <c r="A12" s="5">
        <v>10</v>
      </c>
      <c r="B12" s="5" t="str">
        <f>"25762020082610551613"</f>
        <v>25762020082610551613</v>
      </c>
      <c r="C12" s="5" t="s">
        <v>5</v>
      </c>
      <c r="D12" s="5" t="str">
        <f>"何平"</f>
        <v>何平</v>
      </c>
    </row>
    <row r="13" spans="1:4" ht="21.75" customHeight="1">
      <c r="A13" s="5">
        <v>11</v>
      </c>
      <c r="B13" s="5" t="str">
        <f>"25762020082611053615"</f>
        <v>25762020082611053615</v>
      </c>
      <c r="C13" s="5" t="s">
        <v>5</v>
      </c>
      <c r="D13" s="5" t="str">
        <f>"曾雅"</f>
        <v>曾雅</v>
      </c>
    </row>
    <row r="14" spans="1:4" ht="21.75" customHeight="1">
      <c r="A14" s="5">
        <v>12</v>
      </c>
      <c r="B14" s="5" t="str">
        <f>"25762020082611185016"</f>
        <v>25762020082611185016</v>
      </c>
      <c r="C14" s="5" t="s">
        <v>5</v>
      </c>
      <c r="D14" s="5" t="str">
        <f>"苏海燕"</f>
        <v>苏海燕</v>
      </c>
    </row>
    <row r="15" spans="1:4" ht="21.75" customHeight="1">
      <c r="A15" s="5">
        <v>13</v>
      </c>
      <c r="B15" s="5" t="str">
        <f>"25762020082611303917"</f>
        <v>25762020082611303917</v>
      </c>
      <c r="C15" s="5" t="s">
        <v>5</v>
      </c>
      <c r="D15" s="5" t="str">
        <f>"陈燕妮"</f>
        <v>陈燕妮</v>
      </c>
    </row>
    <row r="16" spans="1:4" ht="21.75" customHeight="1">
      <c r="A16" s="5">
        <v>14</v>
      </c>
      <c r="B16" s="5" t="str">
        <f>"25762020082611545418"</f>
        <v>25762020082611545418</v>
      </c>
      <c r="C16" s="5" t="s">
        <v>5</v>
      </c>
      <c r="D16" s="5" t="str">
        <f>"伍寒君"</f>
        <v>伍寒君</v>
      </c>
    </row>
    <row r="17" spans="1:4" ht="21.75" customHeight="1">
      <c r="A17" s="5">
        <v>15</v>
      </c>
      <c r="B17" s="5" t="str">
        <f>"25762020082612251319"</f>
        <v>25762020082612251319</v>
      </c>
      <c r="C17" s="5" t="s">
        <v>5</v>
      </c>
      <c r="D17" s="5" t="str">
        <f>"林云"</f>
        <v>林云</v>
      </c>
    </row>
    <row r="18" spans="1:4" ht="21.75" customHeight="1">
      <c r="A18" s="5">
        <v>16</v>
      </c>
      <c r="B18" s="5" t="str">
        <f>"25762020082612324920"</f>
        <v>25762020082612324920</v>
      </c>
      <c r="C18" s="5" t="s">
        <v>5</v>
      </c>
      <c r="D18" s="5" t="str">
        <f>"云君"</f>
        <v>云君</v>
      </c>
    </row>
    <row r="19" spans="1:4" ht="21.75" customHeight="1">
      <c r="A19" s="5">
        <v>17</v>
      </c>
      <c r="B19" s="5" t="str">
        <f>"25762020082612434321"</f>
        <v>25762020082612434321</v>
      </c>
      <c r="C19" s="5" t="s">
        <v>5</v>
      </c>
      <c r="D19" s="5" t="str">
        <f>"李秋菊"</f>
        <v>李秋菊</v>
      </c>
    </row>
    <row r="20" spans="1:4" ht="21.75" customHeight="1">
      <c r="A20" s="5">
        <v>18</v>
      </c>
      <c r="B20" s="5" t="str">
        <f>"25762020082612470422"</f>
        <v>25762020082612470422</v>
      </c>
      <c r="C20" s="5" t="s">
        <v>5</v>
      </c>
      <c r="D20" s="5" t="str">
        <f>"郝国民"</f>
        <v>郝国民</v>
      </c>
    </row>
    <row r="21" spans="1:4" ht="21.75" customHeight="1">
      <c r="A21" s="5">
        <v>19</v>
      </c>
      <c r="B21" s="5" t="str">
        <f>"25762020082613123223"</f>
        <v>25762020082613123223</v>
      </c>
      <c r="C21" s="5" t="s">
        <v>5</v>
      </c>
      <c r="D21" s="5" t="str">
        <f>"林凤"</f>
        <v>林凤</v>
      </c>
    </row>
    <row r="22" spans="1:4" ht="21.75" customHeight="1">
      <c r="A22" s="5">
        <v>20</v>
      </c>
      <c r="B22" s="5" t="str">
        <f>"25762020082613153524"</f>
        <v>25762020082613153524</v>
      </c>
      <c r="C22" s="5" t="s">
        <v>5</v>
      </c>
      <c r="D22" s="5" t="str">
        <f>"林椿梅"</f>
        <v>林椿梅</v>
      </c>
    </row>
    <row r="23" spans="1:4" ht="21.75" customHeight="1">
      <c r="A23" s="5">
        <v>21</v>
      </c>
      <c r="B23" s="5" t="str">
        <f>"25762020082614101826"</f>
        <v>25762020082614101826</v>
      </c>
      <c r="C23" s="5" t="s">
        <v>5</v>
      </c>
      <c r="D23" s="5" t="str">
        <f>"王文霞"</f>
        <v>王文霞</v>
      </c>
    </row>
    <row r="24" spans="1:4" ht="21.75" customHeight="1">
      <c r="A24" s="5">
        <v>22</v>
      </c>
      <c r="B24" s="5" t="str">
        <f>"25762020082616143328"</f>
        <v>25762020082616143328</v>
      </c>
      <c r="C24" s="5" t="s">
        <v>5</v>
      </c>
      <c r="D24" s="5" t="str">
        <f>"王美静"</f>
        <v>王美静</v>
      </c>
    </row>
    <row r="25" spans="1:4" ht="21.75" customHeight="1">
      <c r="A25" s="5">
        <v>23</v>
      </c>
      <c r="B25" s="5" t="str">
        <f>"25762020082616293629"</f>
        <v>25762020082616293629</v>
      </c>
      <c r="C25" s="5" t="s">
        <v>5</v>
      </c>
      <c r="D25" s="5" t="str">
        <f>"陈明月"</f>
        <v>陈明月</v>
      </c>
    </row>
    <row r="26" spans="1:4" ht="21.75" customHeight="1">
      <c r="A26" s="5">
        <v>24</v>
      </c>
      <c r="B26" s="5" t="str">
        <f>"25762020082616395130"</f>
        <v>25762020082616395130</v>
      </c>
      <c r="C26" s="5" t="s">
        <v>5</v>
      </c>
      <c r="D26" s="5" t="str">
        <f>"钟小娜"</f>
        <v>钟小娜</v>
      </c>
    </row>
    <row r="27" spans="1:4" ht="21.75" customHeight="1">
      <c r="A27" s="5">
        <v>25</v>
      </c>
      <c r="B27" s="5" t="str">
        <f>"25762020082616421831"</f>
        <v>25762020082616421831</v>
      </c>
      <c r="C27" s="5" t="s">
        <v>5</v>
      </c>
      <c r="D27" s="5" t="str">
        <f>"吴阳"</f>
        <v>吴阳</v>
      </c>
    </row>
    <row r="28" spans="1:4" ht="21.75" customHeight="1">
      <c r="A28" s="5">
        <v>26</v>
      </c>
      <c r="B28" s="5" t="str">
        <f>"25762020082616543132"</f>
        <v>25762020082616543132</v>
      </c>
      <c r="C28" s="5" t="s">
        <v>5</v>
      </c>
      <c r="D28" s="5" t="str">
        <f>"陈玲"</f>
        <v>陈玲</v>
      </c>
    </row>
    <row r="29" spans="1:4" ht="21.75" customHeight="1">
      <c r="A29" s="5">
        <v>27</v>
      </c>
      <c r="B29" s="5" t="str">
        <f>"25762020082617052633"</f>
        <v>25762020082617052633</v>
      </c>
      <c r="C29" s="5" t="s">
        <v>5</v>
      </c>
      <c r="D29" s="5" t="str">
        <f>"陈曼曼"</f>
        <v>陈曼曼</v>
      </c>
    </row>
    <row r="30" spans="1:4" ht="21.75" customHeight="1">
      <c r="A30" s="5">
        <v>28</v>
      </c>
      <c r="B30" s="5" t="str">
        <f>"25762020082619040534"</f>
        <v>25762020082619040534</v>
      </c>
      <c r="C30" s="5" t="s">
        <v>5</v>
      </c>
      <c r="D30" s="5" t="str">
        <f>"陈云妹"</f>
        <v>陈云妹</v>
      </c>
    </row>
    <row r="31" spans="1:4" ht="21.75" customHeight="1">
      <c r="A31" s="5">
        <v>29</v>
      </c>
      <c r="B31" s="5" t="str">
        <f>"25762020082620482636"</f>
        <v>25762020082620482636</v>
      </c>
      <c r="C31" s="5" t="s">
        <v>5</v>
      </c>
      <c r="D31" s="5" t="str">
        <f>"刘彦彤"</f>
        <v>刘彦彤</v>
      </c>
    </row>
    <row r="32" spans="1:4" ht="21.75" customHeight="1">
      <c r="A32" s="5">
        <v>30</v>
      </c>
      <c r="B32" s="5" t="str">
        <f>"25762020082621243637"</f>
        <v>25762020082621243637</v>
      </c>
      <c r="C32" s="5" t="s">
        <v>5</v>
      </c>
      <c r="D32" s="5" t="str">
        <f>"乔燕红"</f>
        <v>乔燕红</v>
      </c>
    </row>
    <row r="33" spans="1:4" ht="21.75" customHeight="1">
      <c r="A33" s="5">
        <v>31</v>
      </c>
      <c r="B33" s="5" t="str">
        <f>"25762020082621354438"</f>
        <v>25762020082621354438</v>
      </c>
      <c r="C33" s="5" t="s">
        <v>5</v>
      </c>
      <c r="D33" s="5" t="str">
        <f>"杜丽娟"</f>
        <v>杜丽娟</v>
      </c>
    </row>
    <row r="34" spans="1:4" ht="21.75" customHeight="1">
      <c r="A34" s="5">
        <v>32</v>
      </c>
      <c r="B34" s="5" t="str">
        <f>"25762020082621454239"</f>
        <v>25762020082621454239</v>
      </c>
      <c r="C34" s="5" t="s">
        <v>5</v>
      </c>
      <c r="D34" s="5" t="str">
        <f>"唐以妃"</f>
        <v>唐以妃</v>
      </c>
    </row>
    <row r="35" spans="1:4" ht="21.75" customHeight="1">
      <c r="A35" s="5">
        <v>33</v>
      </c>
      <c r="B35" s="5" t="str">
        <f>"25762020082621530840"</f>
        <v>25762020082621530840</v>
      </c>
      <c r="C35" s="5" t="s">
        <v>5</v>
      </c>
      <c r="D35" s="5" t="str">
        <f>"王江梅"</f>
        <v>王江梅</v>
      </c>
    </row>
    <row r="36" spans="1:4" ht="21.75" customHeight="1">
      <c r="A36" s="5">
        <v>34</v>
      </c>
      <c r="B36" s="5" t="str">
        <f>"25762020082622153841"</f>
        <v>25762020082622153841</v>
      </c>
      <c r="C36" s="5" t="s">
        <v>5</v>
      </c>
      <c r="D36" s="5" t="str">
        <f>"刘彩虹"</f>
        <v>刘彩虹</v>
      </c>
    </row>
    <row r="37" spans="1:4" ht="21.75" customHeight="1">
      <c r="A37" s="5">
        <v>35</v>
      </c>
      <c r="B37" s="5" t="str">
        <f>"25762020082622204842"</f>
        <v>25762020082622204842</v>
      </c>
      <c r="C37" s="5" t="s">
        <v>5</v>
      </c>
      <c r="D37" s="5" t="str">
        <f>"邓李娇"</f>
        <v>邓李娇</v>
      </c>
    </row>
    <row r="38" spans="1:4" ht="21.75" customHeight="1">
      <c r="A38" s="5">
        <v>36</v>
      </c>
      <c r="B38" s="5" t="str">
        <f>"25762020082622412943"</f>
        <v>25762020082622412943</v>
      </c>
      <c r="C38" s="5" t="s">
        <v>5</v>
      </c>
      <c r="D38" s="5" t="str">
        <f>"冯春香"</f>
        <v>冯春香</v>
      </c>
    </row>
    <row r="39" spans="1:4" ht="21.75" customHeight="1">
      <c r="A39" s="5">
        <v>37</v>
      </c>
      <c r="B39" s="5" t="str">
        <f>"25762020082623030644"</f>
        <v>25762020082623030644</v>
      </c>
      <c r="C39" s="5" t="s">
        <v>5</v>
      </c>
      <c r="D39" s="5" t="str">
        <f>"陈磊"</f>
        <v>陈磊</v>
      </c>
    </row>
    <row r="40" spans="1:4" ht="21.75" customHeight="1">
      <c r="A40" s="5">
        <v>38</v>
      </c>
      <c r="B40" s="5" t="str">
        <f>"25762020082623190945"</f>
        <v>25762020082623190945</v>
      </c>
      <c r="C40" s="5" t="s">
        <v>5</v>
      </c>
      <c r="D40" s="5" t="str">
        <f>"张怡菲"</f>
        <v>张怡菲</v>
      </c>
    </row>
    <row r="41" spans="1:4" ht="21.75" customHeight="1">
      <c r="A41" s="5">
        <v>39</v>
      </c>
      <c r="B41" s="5" t="str">
        <f>"25762020082700005347"</f>
        <v>25762020082700005347</v>
      </c>
      <c r="C41" s="5" t="s">
        <v>5</v>
      </c>
      <c r="D41" s="5" t="str">
        <f>"王桂容"</f>
        <v>王桂容</v>
      </c>
    </row>
    <row r="42" spans="1:4" ht="21.75" customHeight="1">
      <c r="A42" s="5">
        <v>40</v>
      </c>
      <c r="B42" s="5" t="str">
        <f>"25762020082701093248"</f>
        <v>25762020082701093248</v>
      </c>
      <c r="C42" s="5" t="s">
        <v>5</v>
      </c>
      <c r="D42" s="5" t="str">
        <f>"赵娅萍"</f>
        <v>赵娅萍</v>
      </c>
    </row>
    <row r="43" spans="1:4" ht="21.75" customHeight="1">
      <c r="A43" s="5">
        <v>41</v>
      </c>
      <c r="B43" s="5" t="str">
        <f>"25762020082709101949"</f>
        <v>25762020082709101949</v>
      </c>
      <c r="C43" s="5" t="s">
        <v>5</v>
      </c>
      <c r="D43" s="5" t="str">
        <f>"陈延丽"</f>
        <v>陈延丽</v>
      </c>
    </row>
    <row r="44" spans="1:4" ht="21.75" customHeight="1">
      <c r="A44" s="5">
        <v>42</v>
      </c>
      <c r="B44" s="5" t="str">
        <f>"25762020082710071550"</f>
        <v>25762020082710071550</v>
      </c>
      <c r="C44" s="5" t="s">
        <v>5</v>
      </c>
      <c r="D44" s="5" t="str">
        <f>"唐世天"</f>
        <v>唐世天</v>
      </c>
    </row>
    <row r="45" spans="1:4" ht="21.75" customHeight="1">
      <c r="A45" s="5">
        <v>43</v>
      </c>
      <c r="B45" s="5" t="str">
        <f>"25762020082710242151"</f>
        <v>25762020082710242151</v>
      </c>
      <c r="C45" s="5" t="s">
        <v>5</v>
      </c>
      <c r="D45" s="5" t="str">
        <f>"曾芳芳"</f>
        <v>曾芳芳</v>
      </c>
    </row>
    <row r="46" spans="1:4" ht="21.75" customHeight="1">
      <c r="A46" s="5">
        <v>44</v>
      </c>
      <c r="B46" s="5" t="str">
        <f>"25762020082710450353"</f>
        <v>25762020082710450353</v>
      </c>
      <c r="C46" s="5" t="s">
        <v>5</v>
      </c>
      <c r="D46" s="5" t="str">
        <f>"严雪芬"</f>
        <v>严雪芬</v>
      </c>
    </row>
    <row r="47" spans="1:4" ht="21.75" customHeight="1">
      <c r="A47" s="5">
        <v>45</v>
      </c>
      <c r="B47" s="5" t="str">
        <f>"25762020082710594554"</f>
        <v>25762020082710594554</v>
      </c>
      <c r="C47" s="5" t="s">
        <v>5</v>
      </c>
      <c r="D47" s="5" t="str">
        <f>"杜妮"</f>
        <v>杜妮</v>
      </c>
    </row>
    <row r="48" spans="1:4" ht="21.75" customHeight="1">
      <c r="A48" s="5">
        <v>46</v>
      </c>
      <c r="B48" s="5" t="str">
        <f>"25762020082711073355"</f>
        <v>25762020082711073355</v>
      </c>
      <c r="C48" s="5" t="s">
        <v>5</v>
      </c>
      <c r="D48" s="5" t="str">
        <f>"黄娟"</f>
        <v>黄娟</v>
      </c>
    </row>
    <row r="49" spans="1:4" ht="21.75" customHeight="1">
      <c r="A49" s="5">
        <v>47</v>
      </c>
      <c r="B49" s="5" t="str">
        <f>"25762020082711235956"</f>
        <v>25762020082711235956</v>
      </c>
      <c r="C49" s="5" t="s">
        <v>5</v>
      </c>
      <c r="D49" s="5" t="str">
        <f>"童声波"</f>
        <v>童声波</v>
      </c>
    </row>
    <row r="50" spans="1:4" ht="21.75" customHeight="1">
      <c r="A50" s="5">
        <v>48</v>
      </c>
      <c r="B50" s="5" t="str">
        <f>"25762020082711520557"</f>
        <v>25762020082711520557</v>
      </c>
      <c r="C50" s="5" t="s">
        <v>5</v>
      </c>
      <c r="D50" s="5" t="str">
        <f>"张平"</f>
        <v>张平</v>
      </c>
    </row>
    <row r="51" spans="1:4" ht="21.75" customHeight="1">
      <c r="A51" s="5">
        <v>49</v>
      </c>
      <c r="B51" s="5" t="str">
        <f>"25762020082712501459"</f>
        <v>25762020082712501459</v>
      </c>
      <c r="C51" s="5" t="s">
        <v>5</v>
      </c>
      <c r="D51" s="5" t="str">
        <f>"余颖颖"</f>
        <v>余颖颖</v>
      </c>
    </row>
    <row r="52" spans="1:4" ht="21.75" customHeight="1">
      <c r="A52" s="5">
        <v>50</v>
      </c>
      <c r="B52" s="5" t="str">
        <f>"25762020082712514860"</f>
        <v>25762020082712514860</v>
      </c>
      <c r="C52" s="5" t="s">
        <v>5</v>
      </c>
      <c r="D52" s="5" t="str">
        <f>"许丹虹"</f>
        <v>许丹虹</v>
      </c>
    </row>
    <row r="53" spans="1:4" ht="21.75" customHeight="1">
      <c r="A53" s="5">
        <v>51</v>
      </c>
      <c r="B53" s="5" t="str">
        <f>"25762020082713141161"</f>
        <v>25762020082713141161</v>
      </c>
      <c r="C53" s="5" t="s">
        <v>5</v>
      </c>
      <c r="D53" s="5" t="str">
        <f>"曾小玲"</f>
        <v>曾小玲</v>
      </c>
    </row>
    <row r="54" spans="1:4" ht="21.75" customHeight="1">
      <c r="A54" s="5">
        <v>52</v>
      </c>
      <c r="B54" s="5" t="str">
        <f>"25762020082713174362"</f>
        <v>25762020082713174362</v>
      </c>
      <c r="C54" s="5" t="s">
        <v>5</v>
      </c>
      <c r="D54" s="5" t="str">
        <f>"吴平玉"</f>
        <v>吴平玉</v>
      </c>
    </row>
    <row r="55" spans="1:4" ht="21.75" customHeight="1">
      <c r="A55" s="5">
        <v>53</v>
      </c>
      <c r="B55" s="5" t="str">
        <f>"25762020082713301663"</f>
        <v>25762020082713301663</v>
      </c>
      <c r="C55" s="5" t="s">
        <v>5</v>
      </c>
      <c r="D55" s="5" t="str">
        <f>"符丽菊"</f>
        <v>符丽菊</v>
      </c>
    </row>
    <row r="56" spans="1:4" ht="21.75" customHeight="1">
      <c r="A56" s="5">
        <v>54</v>
      </c>
      <c r="B56" s="5" t="str">
        <f>"25762020082714100066"</f>
        <v>25762020082714100066</v>
      </c>
      <c r="C56" s="5" t="s">
        <v>5</v>
      </c>
      <c r="D56" s="5" t="str">
        <f>"湛莉"</f>
        <v>湛莉</v>
      </c>
    </row>
    <row r="57" spans="1:4" ht="21.75" customHeight="1">
      <c r="A57" s="5">
        <v>55</v>
      </c>
      <c r="B57" s="5" t="str">
        <f>"25762020082714303767"</f>
        <v>25762020082714303767</v>
      </c>
      <c r="C57" s="5" t="s">
        <v>5</v>
      </c>
      <c r="D57" s="5" t="str">
        <f>"符淑霞"</f>
        <v>符淑霞</v>
      </c>
    </row>
    <row r="58" spans="1:4" ht="21.75" customHeight="1">
      <c r="A58" s="5">
        <v>56</v>
      </c>
      <c r="B58" s="5" t="str">
        <f>"25762020082714582968"</f>
        <v>25762020082714582968</v>
      </c>
      <c r="C58" s="5" t="s">
        <v>5</v>
      </c>
      <c r="D58" s="5" t="str">
        <f>"王吉南"</f>
        <v>王吉南</v>
      </c>
    </row>
    <row r="59" spans="1:4" ht="21.75" customHeight="1">
      <c r="A59" s="5">
        <v>57</v>
      </c>
      <c r="B59" s="5" t="str">
        <f>"25762020082715445569"</f>
        <v>25762020082715445569</v>
      </c>
      <c r="C59" s="5" t="s">
        <v>5</v>
      </c>
      <c r="D59" s="5" t="str">
        <f>"吴芳"</f>
        <v>吴芳</v>
      </c>
    </row>
    <row r="60" spans="1:4" ht="21.75" customHeight="1">
      <c r="A60" s="5">
        <v>58</v>
      </c>
      <c r="B60" s="5" t="str">
        <f>"25762020082716230570"</f>
        <v>25762020082716230570</v>
      </c>
      <c r="C60" s="5" t="s">
        <v>5</v>
      </c>
      <c r="D60" s="5" t="str">
        <f>"云晓丹"</f>
        <v>云晓丹</v>
      </c>
    </row>
    <row r="61" spans="1:4" ht="21.75" customHeight="1">
      <c r="A61" s="5">
        <v>59</v>
      </c>
      <c r="B61" s="5" t="str">
        <f>"25762020082717161271"</f>
        <v>25762020082717161271</v>
      </c>
      <c r="C61" s="5" t="s">
        <v>5</v>
      </c>
      <c r="D61" s="5" t="str">
        <f>"孙桃源"</f>
        <v>孙桃源</v>
      </c>
    </row>
    <row r="62" spans="1:4" ht="21.75" customHeight="1">
      <c r="A62" s="5">
        <v>60</v>
      </c>
      <c r="B62" s="5" t="str">
        <f>"25762020082717460172"</f>
        <v>25762020082717460172</v>
      </c>
      <c r="C62" s="5" t="s">
        <v>5</v>
      </c>
      <c r="D62" s="5" t="str">
        <f>" 许振妹"</f>
        <v> 许振妹</v>
      </c>
    </row>
    <row r="63" spans="1:4" ht="21.75" customHeight="1">
      <c r="A63" s="5">
        <v>61</v>
      </c>
      <c r="B63" s="5" t="str">
        <f>"25762020082718190073"</f>
        <v>25762020082718190073</v>
      </c>
      <c r="C63" s="5" t="s">
        <v>5</v>
      </c>
      <c r="D63" s="5" t="str">
        <f>"王兰清"</f>
        <v>王兰清</v>
      </c>
    </row>
    <row r="64" spans="1:4" ht="21.75" customHeight="1">
      <c r="A64" s="5">
        <v>62</v>
      </c>
      <c r="B64" s="5" t="str">
        <f>"25762020082719063476"</f>
        <v>25762020082719063476</v>
      </c>
      <c r="C64" s="5" t="s">
        <v>5</v>
      </c>
      <c r="D64" s="5" t="str">
        <f>"王韵尧"</f>
        <v>王韵尧</v>
      </c>
    </row>
    <row r="65" spans="1:4" ht="21.75" customHeight="1">
      <c r="A65" s="5">
        <v>63</v>
      </c>
      <c r="B65" s="5" t="str">
        <f>"25762020082719470177"</f>
        <v>25762020082719470177</v>
      </c>
      <c r="C65" s="5" t="s">
        <v>5</v>
      </c>
      <c r="D65" s="5" t="str">
        <f>"邓碧云"</f>
        <v>邓碧云</v>
      </c>
    </row>
    <row r="66" spans="1:4" ht="21.75" customHeight="1">
      <c r="A66" s="5">
        <v>64</v>
      </c>
      <c r="B66" s="5" t="str">
        <f>"25762020082721383879"</f>
        <v>25762020082721383879</v>
      </c>
      <c r="C66" s="5" t="s">
        <v>5</v>
      </c>
      <c r="D66" s="5" t="str">
        <f>"方建芬"</f>
        <v>方建芬</v>
      </c>
    </row>
    <row r="67" spans="1:4" ht="21.75" customHeight="1">
      <c r="A67" s="5">
        <v>65</v>
      </c>
      <c r="B67" s="5" t="str">
        <f>"25762020082721520980"</f>
        <v>25762020082721520980</v>
      </c>
      <c r="C67" s="5" t="s">
        <v>5</v>
      </c>
      <c r="D67" s="5" t="str">
        <f>"罗晓平"</f>
        <v>罗晓平</v>
      </c>
    </row>
    <row r="68" spans="1:4" ht="21.75" customHeight="1">
      <c r="A68" s="5">
        <v>66</v>
      </c>
      <c r="B68" s="5" t="str">
        <f>"25762020082721522381"</f>
        <v>25762020082721522381</v>
      </c>
      <c r="C68" s="5" t="s">
        <v>5</v>
      </c>
      <c r="D68" s="5" t="str">
        <f>"邓飞"</f>
        <v>邓飞</v>
      </c>
    </row>
    <row r="69" spans="1:4" ht="21.75" customHeight="1">
      <c r="A69" s="5">
        <v>67</v>
      </c>
      <c r="B69" s="5" t="str">
        <f>"25762020082722274182"</f>
        <v>25762020082722274182</v>
      </c>
      <c r="C69" s="5" t="s">
        <v>5</v>
      </c>
      <c r="D69" s="5" t="str">
        <f>"秦小垠"</f>
        <v>秦小垠</v>
      </c>
    </row>
    <row r="70" spans="1:4" ht="21.75" customHeight="1">
      <c r="A70" s="5">
        <v>68</v>
      </c>
      <c r="B70" s="5" t="str">
        <f>"25762020082723100384"</f>
        <v>25762020082723100384</v>
      </c>
      <c r="C70" s="5" t="s">
        <v>5</v>
      </c>
      <c r="D70" s="5" t="str">
        <f>"文婷柳"</f>
        <v>文婷柳</v>
      </c>
    </row>
    <row r="71" spans="1:4" ht="21.75" customHeight="1">
      <c r="A71" s="5">
        <v>69</v>
      </c>
      <c r="B71" s="5" t="str">
        <f>"25762020082800041186"</f>
        <v>25762020082800041186</v>
      </c>
      <c r="C71" s="5" t="s">
        <v>5</v>
      </c>
      <c r="D71" s="5" t="str">
        <f>"王梅"</f>
        <v>王梅</v>
      </c>
    </row>
    <row r="72" spans="1:4" ht="21.75" customHeight="1">
      <c r="A72" s="5">
        <v>70</v>
      </c>
      <c r="B72" s="5" t="str">
        <f>"25762020082800455287"</f>
        <v>25762020082800455287</v>
      </c>
      <c r="C72" s="5" t="s">
        <v>5</v>
      </c>
      <c r="D72" s="5" t="str">
        <f>"刘冬梅"</f>
        <v>刘冬梅</v>
      </c>
    </row>
    <row r="73" spans="1:4" ht="21.75" customHeight="1">
      <c r="A73" s="5">
        <v>71</v>
      </c>
      <c r="B73" s="5" t="str">
        <f>"25762020082808311589"</f>
        <v>25762020082808311589</v>
      </c>
      <c r="C73" s="5" t="s">
        <v>5</v>
      </c>
      <c r="D73" s="5" t="str">
        <f>"麦珍梅"</f>
        <v>麦珍梅</v>
      </c>
    </row>
    <row r="74" spans="1:4" ht="21.75" customHeight="1">
      <c r="A74" s="5">
        <v>72</v>
      </c>
      <c r="B74" s="5" t="str">
        <f>"25762020082809185190"</f>
        <v>25762020082809185190</v>
      </c>
      <c r="C74" s="5" t="s">
        <v>5</v>
      </c>
      <c r="D74" s="5" t="str">
        <f>"吴烈环"</f>
        <v>吴烈环</v>
      </c>
    </row>
    <row r="75" spans="1:4" ht="21.75" customHeight="1">
      <c r="A75" s="5">
        <v>73</v>
      </c>
      <c r="B75" s="5" t="str">
        <f>"25762020082810482491"</f>
        <v>25762020082810482491</v>
      </c>
      <c r="C75" s="5" t="s">
        <v>5</v>
      </c>
      <c r="D75" s="5" t="str">
        <f>"官玉婷"</f>
        <v>官玉婷</v>
      </c>
    </row>
    <row r="76" spans="1:4" ht="21.75" customHeight="1">
      <c r="A76" s="5">
        <v>74</v>
      </c>
      <c r="B76" s="5" t="str">
        <f>"25762020082811032692"</f>
        <v>25762020082811032692</v>
      </c>
      <c r="C76" s="5" t="s">
        <v>5</v>
      </c>
      <c r="D76" s="5" t="str">
        <f>"符芳云"</f>
        <v>符芳云</v>
      </c>
    </row>
    <row r="77" spans="1:4" ht="21.75" customHeight="1">
      <c r="A77" s="5">
        <v>75</v>
      </c>
      <c r="B77" s="5" t="str">
        <f>"25762020082811551093"</f>
        <v>25762020082811551093</v>
      </c>
      <c r="C77" s="5" t="s">
        <v>5</v>
      </c>
      <c r="D77" s="5" t="str">
        <f>"陈善河"</f>
        <v>陈善河</v>
      </c>
    </row>
    <row r="78" spans="1:4" ht="21.75" customHeight="1">
      <c r="A78" s="5">
        <v>76</v>
      </c>
      <c r="B78" s="5" t="str">
        <f>"25762020082815512197"</f>
        <v>25762020082815512197</v>
      </c>
      <c r="C78" s="5" t="s">
        <v>5</v>
      </c>
      <c r="D78" s="5" t="str">
        <f>"王燕兰"</f>
        <v>王燕兰</v>
      </c>
    </row>
    <row r="79" spans="1:4" ht="21.75" customHeight="1">
      <c r="A79" s="5">
        <v>77</v>
      </c>
      <c r="B79" s="5" t="str">
        <f>"25762020082816250498"</f>
        <v>25762020082816250498</v>
      </c>
      <c r="C79" s="5" t="s">
        <v>5</v>
      </c>
      <c r="D79" s="5" t="str">
        <f>"王丽英"</f>
        <v>王丽英</v>
      </c>
    </row>
    <row r="80" spans="1:4" ht="21.75" customHeight="1">
      <c r="A80" s="5">
        <v>78</v>
      </c>
      <c r="B80" s="5" t="str">
        <f>"257620200828201747100"</f>
        <v>257620200828201747100</v>
      </c>
      <c r="C80" s="5" t="s">
        <v>5</v>
      </c>
      <c r="D80" s="5" t="str">
        <f>"李婷燕"</f>
        <v>李婷燕</v>
      </c>
    </row>
    <row r="81" spans="1:4" ht="21.75" customHeight="1">
      <c r="A81" s="5">
        <v>79</v>
      </c>
      <c r="B81" s="5" t="str">
        <f>"257620200828202839101"</f>
        <v>257620200828202839101</v>
      </c>
      <c r="C81" s="5" t="s">
        <v>5</v>
      </c>
      <c r="D81" s="5" t="str">
        <f>"李丽丽"</f>
        <v>李丽丽</v>
      </c>
    </row>
    <row r="82" spans="1:4" ht="21.75" customHeight="1">
      <c r="A82" s="5">
        <v>80</v>
      </c>
      <c r="B82" s="5" t="str">
        <f>"257620200829033256103"</f>
        <v>257620200829033256103</v>
      </c>
      <c r="C82" s="5" t="s">
        <v>5</v>
      </c>
      <c r="D82" s="5" t="str">
        <f>"郭亚卿"</f>
        <v>郭亚卿</v>
      </c>
    </row>
    <row r="83" spans="1:4" ht="21.75" customHeight="1">
      <c r="A83" s="5">
        <v>81</v>
      </c>
      <c r="B83" s="5" t="str">
        <f>"257620200829080044104"</f>
        <v>257620200829080044104</v>
      </c>
      <c r="C83" s="5" t="s">
        <v>5</v>
      </c>
      <c r="D83" s="5" t="str">
        <f>"姚心利"</f>
        <v>姚心利</v>
      </c>
    </row>
    <row r="84" spans="1:4" ht="21.75" customHeight="1">
      <c r="A84" s="5">
        <v>82</v>
      </c>
      <c r="B84" s="5" t="str">
        <f>"257620200829083024105"</f>
        <v>257620200829083024105</v>
      </c>
      <c r="C84" s="5" t="s">
        <v>5</v>
      </c>
      <c r="D84" s="5" t="str">
        <f>"吴飞"</f>
        <v>吴飞</v>
      </c>
    </row>
    <row r="85" spans="1:4" ht="21.75" customHeight="1">
      <c r="A85" s="5">
        <v>83</v>
      </c>
      <c r="B85" s="5" t="str">
        <f>"257620200829084813106"</f>
        <v>257620200829084813106</v>
      </c>
      <c r="C85" s="5" t="s">
        <v>5</v>
      </c>
      <c r="D85" s="5" t="str">
        <f>"谢芳"</f>
        <v>谢芳</v>
      </c>
    </row>
    <row r="86" spans="1:4" ht="21.75" customHeight="1">
      <c r="A86" s="5">
        <v>84</v>
      </c>
      <c r="B86" s="5" t="str">
        <f>"257620200829162308108"</f>
        <v>257620200829162308108</v>
      </c>
      <c r="C86" s="5" t="s">
        <v>5</v>
      </c>
      <c r="D86" s="5" t="str">
        <f>"赖雪雯"</f>
        <v>赖雪雯</v>
      </c>
    </row>
    <row r="87" spans="1:4" ht="21.75" customHeight="1">
      <c r="A87" s="5">
        <v>85</v>
      </c>
      <c r="B87" s="5" t="str">
        <f>"257620200829173307109"</f>
        <v>257620200829173307109</v>
      </c>
      <c r="C87" s="5" t="s">
        <v>5</v>
      </c>
      <c r="D87" s="5" t="str">
        <f>"郑虹"</f>
        <v>郑虹</v>
      </c>
    </row>
    <row r="88" spans="1:4" ht="21.75" customHeight="1">
      <c r="A88" s="5">
        <v>86</v>
      </c>
      <c r="B88" s="5" t="str">
        <f>"257620200829202132112"</f>
        <v>257620200829202132112</v>
      </c>
      <c r="C88" s="5" t="s">
        <v>5</v>
      </c>
      <c r="D88" s="5" t="str">
        <f>"莫和宝"</f>
        <v>莫和宝</v>
      </c>
    </row>
    <row r="89" spans="1:4" ht="21.75" customHeight="1">
      <c r="A89" s="5">
        <v>87</v>
      </c>
      <c r="B89" s="5" t="str">
        <f>"257620200829204500113"</f>
        <v>257620200829204500113</v>
      </c>
      <c r="C89" s="5" t="s">
        <v>5</v>
      </c>
      <c r="D89" s="5" t="str">
        <f>"周挺玉"</f>
        <v>周挺玉</v>
      </c>
    </row>
    <row r="90" spans="1:4" ht="21.75" customHeight="1">
      <c r="A90" s="5">
        <v>88</v>
      </c>
      <c r="B90" s="5" t="str">
        <f>"257620200829205419114"</f>
        <v>257620200829205419114</v>
      </c>
      <c r="C90" s="5" t="s">
        <v>5</v>
      </c>
      <c r="D90" s="5" t="str">
        <f>"韩春娇"</f>
        <v>韩春娇</v>
      </c>
    </row>
    <row r="91" spans="1:4" ht="21.75" customHeight="1">
      <c r="A91" s="5">
        <v>89</v>
      </c>
      <c r="B91" s="5" t="str">
        <f>"257620200829232432116"</f>
        <v>257620200829232432116</v>
      </c>
      <c r="C91" s="5" t="s">
        <v>5</v>
      </c>
      <c r="D91" s="5" t="str">
        <f>"陈瑜"</f>
        <v>陈瑜</v>
      </c>
    </row>
    <row r="92" spans="1:4" ht="21.75" customHeight="1">
      <c r="A92" s="5">
        <v>90</v>
      </c>
      <c r="B92" s="5" t="str">
        <f>"257620200830110918117"</f>
        <v>257620200830110918117</v>
      </c>
      <c r="C92" s="5" t="s">
        <v>5</v>
      </c>
      <c r="D92" s="5" t="str">
        <f>"李莎莎"</f>
        <v>李莎莎</v>
      </c>
    </row>
    <row r="93" spans="1:4" ht="21.75" customHeight="1">
      <c r="A93" s="5">
        <v>91</v>
      </c>
      <c r="B93" s="5" t="str">
        <f>"257620200830154904119"</f>
        <v>257620200830154904119</v>
      </c>
      <c r="C93" s="5" t="s">
        <v>5</v>
      </c>
      <c r="D93" s="5" t="str">
        <f>"陈飞"</f>
        <v>陈飞</v>
      </c>
    </row>
    <row r="94" spans="1:4" ht="21.75" customHeight="1">
      <c r="A94" s="5">
        <v>92</v>
      </c>
      <c r="B94" s="5" t="str">
        <f>"257620200830210153122"</f>
        <v>257620200830210153122</v>
      </c>
      <c r="C94" s="5" t="s">
        <v>5</v>
      </c>
      <c r="D94" s="5" t="str">
        <f>"王娇"</f>
        <v>王娇</v>
      </c>
    </row>
    <row r="95" spans="1:4" ht="21.75" customHeight="1">
      <c r="A95" s="5">
        <v>93</v>
      </c>
      <c r="B95" s="5" t="str">
        <f>"257620200831101559125"</f>
        <v>257620200831101559125</v>
      </c>
      <c r="C95" s="5" t="s">
        <v>5</v>
      </c>
      <c r="D95" s="5" t="str">
        <f>"陈小棉"</f>
        <v>陈小棉</v>
      </c>
    </row>
    <row r="96" spans="1:4" ht="21.75" customHeight="1">
      <c r="A96" s="5">
        <v>94</v>
      </c>
      <c r="B96" s="5" t="str">
        <f>"257620200831102314126"</f>
        <v>257620200831102314126</v>
      </c>
      <c r="C96" s="5" t="s">
        <v>5</v>
      </c>
      <c r="D96" s="5" t="str">
        <f>"胡红丹"</f>
        <v>胡红丹</v>
      </c>
    </row>
    <row r="97" spans="1:4" ht="21.75" customHeight="1">
      <c r="A97" s="5">
        <v>95</v>
      </c>
      <c r="B97" s="5" t="str">
        <f>"257620200831122154127"</f>
        <v>257620200831122154127</v>
      </c>
      <c r="C97" s="5" t="s">
        <v>5</v>
      </c>
      <c r="D97" s="5" t="str">
        <f>"黎海香"</f>
        <v>黎海香</v>
      </c>
    </row>
    <row r="98" spans="1:4" ht="21.75" customHeight="1">
      <c r="A98" s="5">
        <v>96</v>
      </c>
      <c r="B98" s="5" t="str">
        <f>"257620200831122453128"</f>
        <v>257620200831122453128</v>
      </c>
      <c r="C98" s="5" t="s">
        <v>5</v>
      </c>
      <c r="D98" s="5" t="str">
        <f>"王小烂"</f>
        <v>王小烂</v>
      </c>
    </row>
    <row r="99" spans="1:4" ht="21.75" customHeight="1">
      <c r="A99" s="5">
        <v>97</v>
      </c>
      <c r="B99" s="5" t="str">
        <f>"257620200831125503129"</f>
        <v>257620200831125503129</v>
      </c>
      <c r="C99" s="5" t="s">
        <v>5</v>
      </c>
      <c r="D99" s="5" t="str">
        <f>"刘秋菊"</f>
        <v>刘秋菊</v>
      </c>
    </row>
    <row r="100" spans="1:4" ht="21.75" customHeight="1">
      <c r="A100" s="5">
        <v>98</v>
      </c>
      <c r="B100" s="5" t="str">
        <f>"257620200831130507131"</f>
        <v>257620200831130507131</v>
      </c>
      <c r="C100" s="5" t="s">
        <v>5</v>
      </c>
      <c r="D100" s="5" t="str">
        <f>"吴少敏"</f>
        <v>吴少敏</v>
      </c>
    </row>
    <row r="101" spans="1:4" ht="21.75" customHeight="1">
      <c r="A101" s="5">
        <v>99</v>
      </c>
      <c r="B101" s="5" t="str">
        <f>"257620200831162340135"</f>
        <v>257620200831162340135</v>
      </c>
      <c r="C101" s="5" t="s">
        <v>5</v>
      </c>
      <c r="D101" s="5" t="str">
        <f>"张玲"</f>
        <v>张玲</v>
      </c>
    </row>
    <row r="102" spans="1:4" ht="21.75" customHeight="1">
      <c r="A102" s="5">
        <v>100</v>
      </c>
      <c r="B102" s="5" t="str">
        <f>"257620200831182037139"</f>
        <v>257620200831182037139</v>
      </c>
      <c r="C102" s="5" t="s">
        <v>5</v>
      </c>
      <c r="D102" s="5" t="str">
        <f>"林冰"</f>
        <v>林冰</v>
      </c>
    </row>
    <row r="103" spans="1:4" ht="21.75" customHeight="1">
      <c r="A103" s="5">
        <v>101</v>
      </c>
      <c r="B103" s="5" t="str">
        <f>"257620200831182549140"</f>
        <v>257620200831182549140</v>
      </c>
      <c r="C103" s="5" t="s">
        <v>5</v>
      </c>
      <c r="D103" s="5" t="str">
        <f>"王莹"</f>
        <v>王莹</v>
      </c>
    </row>
    <row r="104" spans="1:4" ht="21.75" customHeight="1">
      <c r="A104" s="5">
        <v>102</v>
      </c>
      <c r="B104" s="5" t="str">
        <f>"257620200831183432141"</f>
        <v>257620200831183432141</v>
      </c>
      <c r="C104" s="5" t="s">
        <v>5</v>
      </c>
      <c r="D104" s="5" t="str">
        <f>"王金月"</f>
        <v>王金月</v>
      </c>
    </row>
    <row r="105" spans="1:4" ht="21.75" customHeight="1">
      <c r="A105" s="5">
        <v>103</v>
      </c>
      <c r="B105" s="5" t="str">
        <f>"257620200831193230142"</f>
        <v>257620200831193230142</v>
      </c>
      <c r="C105" s="5" t="s">
        <v>5</v>
      </c>
      <c r="D105" s="5" t="str">
        <f>"童呈祥"</f>
        <v>童呈祥</v>
      </c>
    </row>
    <row r="106" spans="1:4" ht="21.75" customHeight="1">
      <c r="A106" s="5">
        <v>104</v>
      </c>
      <c r="B106" s="5" t="str">
        <f>"257620200831200814143"</f>
        <v>257620200831200814143</v>
      </c>
      <c r="C106" s="5" t="s">
        <v>5</v>
      </c>
      <c r="D106" s="5" t="str">
        <f>"李健"</f>
        <v>李健</v>
      </c>
    </row>
    <row r="107" spans="1:4" ht="21.75" customHeight="1">
      <c r="A107" s="5">
        <v>105</v>
      </c>
      <c r="B107" s="5" t="str">
        <f>"257620200831210128144"</f>
        <v>257620200831210128144</v>
      </c>
      <c r="C107" s="5" t="s">
        <v>5</v>
      </c>
      <c r="D107" s="5" t="str">
        <f>"王翠青"</f>
        <v>王翠青</v>
      </c>
    </row>
    <row r="108" spans="1:4" ht="21.75" customHeight="1">
      <c r="A108" s="5">
        <v>106</v>
      </c>
      <c r="B108" s="5" t="str">
        <f>"257620200831210600145"</f>
        <v>257620200831210600145</v>
      </c>
      <c r="C108" s="5" t="s">
        <v>5</v>
      </c>
      <c r="D108" s="5" t="str">
        <f>"许源梓"</f>
        <v>许源梓</v>
      </c>
    </row>
    <row r="109" spans="1:4" ht="21.75" customHeight="1">
      <c r="A109" s="5">
        <v>107</v>
      </c>
      <c r="B109" s="5" t="str">
        <f>"257620200831222126146"</f>
        <v>257620200831222126146</v>
      </c>
      <c r="C109" s="5" t="s">
        <v>5</v>
      </c>
      <c r="D109" s="5" t="str">
        <f>"孙静"</f>
        <v>孙静</v>
      </c>
    </row>
    <row r="110" spans="1:4" ht="21.75" customHeight="1">
      <c r="A110" s="5">
        <v>108</v>
      </c>
      <c r="B110" s="5" t="str">
        <f>"257620200831231251147"</f>
        <v>257620200831231251147</v>
      </c>
      <c r="C110" s="5" t="s">
        <v>5</v>
      </c>
      <c r="D110" s="5" t="str">
        <f>"王永爱"</f>
        <v>王永爱</v>
      </c>
    </row>
    <row r="111" spans="1:4" ht="21.75" customHeight="1">
      <c r="A111" s="5">
        <v>109</v>
      </c>
      <c r="B111" s="5" t="str">
        <f>"257620200831231441148"</f>
        <v>257620200831231441148</v>
      </c>
      <c r="C111" s="5" t="s">
        <v>5</v>
      </c>
      <c r="D111" s="5" t="str">
        <f>"谢晓卿"</f>
        <v>谢晓卿</v>
      </c>
    </row>
    <row r="112" spans="1:4" ht="21.75" customHeight="1">
      <c r="A112" s="5">
        <v>110</v>
      </c>
      <c r="B112" s="5" t="str">
        <f>"257620200901052640151"</f>
        <v>257620200901052640151</v>
      </c>
      <c r="C112" s="5" t="s">
        <v>5</v>
      </c>
      <c r="D112" s="5" t="str">
        <f>"孙中雅"</f>
        <v>孙中雅</v>
      </c>
    </row>
    <row r="113" spans="1:4" ht="21.75" customHeight="1">
      <c r="A113" s="5">
        <v>111</v>
      </c>
      <c r="B113" s="5" t="str">
        <f>"257620200901100945152"</f>
        <v>257620200901100945152</v>
      </c>
      <c r="C113" s="5" t="s">
        <v>5</v>
      </c>
      <c r="D113" s="5" t="str">
        <f>"陈小荣"</f>
        <v>陈小荣</v>
      </c>
    </row>
    <row r="114" spans="1:4" ht="21.75" customHeight="1">
      <c r="A114" s="5">
        <v>112</v>
      </c>
      <c r="B114" s="5" t="str">
        <f>"257620200901112012153"</f>
        <v>257620200901112012153</v>
      </c>
      <c r="C114" s="5" t="s">
        <v>5</v>
      </c>
      <c r="D114" s="5" t="str">
        <f>"周启兰"</f>
        <v>周启兰</v>
      </c>
    </row>
    <row r="115" spans="1:4" ht="21.75" customHeight="1">
      <c r="A115" s="5">
        <v>113</v>
      </c>
      <c r="B115" s="5" t="str">
        <f>"257620200901132953156"</f>
        <v>257620200901132953156</v>
      </c>
      <c r="C115" s="5" t="s">
        <v>5</v>
      </c>
      <c r="D115" s="5" t="str">
        <f>"潘叶"</f>
        <v>潘叶</v>
      </c>
    </row>
    <row r="116" spans="1:4" ht="21.75" customHeight="1">
      <c r="A116" s="5">
        <v>114</v>
      </c>
      <c r="B116" s="5" t="str">
        <f>"257620200901161230159"</f>
        <v>257620200901161230159</v>
      </c>
      <c r="C116" s="5" t="s">
        <v>5</v>
      </c>
      <c r="D116" s="5" t="str">
        <f>"梁少梅"</f>
        <v>梁少梅</v>
      </c>
    </row>
    <row r="117" spans="1:4" ht="21.75" customHeight="1">
      <c r="A117" s="5">
        <v>115</v>
      </c>
      <c r="B117" s="5" t="str">
        <f>"257620200901164855161"</f>
        <v>257620200901164855161</v>
      </c>
      <c r="C117" s="5" t="s">
        <v>5</v>
      </c>
      <c r="D117" s="5" t="str">
        <f>"吴银梅"</f>
        <v>吴银梅</v>
      </c>
    </row>
    <row r="118" spans="1:4" ht="21.75" customHeight="1">
      <c r="A118" s="5">
        <v>116</v>
      </c>
      <c r="B118" s="5" t="s">
        <v>6</v>
      </c>
      <c r="C118" s="5" t="s">
        <v>5</v>
      </c>
      <c r="D118" s="5" t="s">
        <v>7</v>
      </c>
    </row>
    <row r="119" spans="1:4" ht="21.75" customHeight="1">
      <c r="A119" s="5">
        <v>117</v>
      </c>
      <c r="B119" s="5" t="s">
        <v>8</v>
      </c>
      <c r="C119" s="5" t="s">
        <v>5</v>
      </c>
      <c r="D119" s="5" t="s">
        <v>9</v>
      </c>
    </row>
    <row r="120" spans="1:4" ht="21.75" customHeight="1">
      <c r="A120" s="5">
        <v>118</v>
      </c>
      <c r="B120" s="5" t="s">
        <v>10</v>
      </c>
      <c r="C120" s="5" t="s">
        <v>5</v>
      </c>
      <c r="D120" s="5" t="s">
        <v>11</v>
      </c>
    </row>
    <row r="121" spans="1:4" ht="21.75" customHeight="1">
      <c r="A121" s="5">
        <v>119</v>
      </c>
      <c r="B121" s="5" t="s">
        <v>12</v>
      </c>
      <c r="C121" s="5" t="s">
        <v>5</v>
      </c>
      <c r="D121" s="5" t="s">
        <v>13</v>
      </c>
    </row>
    <row r="122" spans="1:4" ht="21.75" customHeight="1">
      <c r="A122" s="5">
        <v>120</v>
      </c>
      <c r="B122" s="5" t="s">
        <v>14</v>
      </c>
      <c r="C122" s="5" t="s">
        <v>5</v>
      </c>
      <c r="D122" s="5" t="s">
        <v>15</v>
      </c>
    </row>
    <row r="123" spans="1:4" ht="21.75" customHeight="1">
      <c r="A123" s="5">
        <v>121</v>
      </c>
      <c r="B123" s="5" t="s">
        <v>16</v>
      </c>
      <c r="C123" s="5" t="s">
        <v>5</v>
      </c>
      <c r="D123" s="5" t="s">
        <v>17</v>
      </c>
    </row>
    <row r="124" spans="1:4" ht="21.75" customHeight="1">
      <c r="A124" s="5">
        <v>122</v>
      </c>
      <c r="B124" s="5" t="s">
        <v>18</v>
      </c>
      <c r="C124" s="5" t="s">
        <v>5</v>
      </c>
      <c r="D124" s="5" t="s">
        <v>19</v>
      </c>
    </row>
  </sheetData>
  <sheetProtection/>
  <autoFilter ref="A2:D124"/>
  <mergeCells count="1">
    <mergeCell ref="A1:D1"/>
  </mergeCells>
  <printOptions/>
  <pageMargins left="0.5548611111111111" right="0.5548611111111111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王光宇</cp:lastModifiedBy>
  <dcterms:created xsi:type="dcterms:W3CDTF">2019-09-04T06:30:23Z</dcterms:created>
  <dcterms:modified xsi:type="dcterms:W3CDTF">2020-09-08T00:57:06Z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