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<sst xmlns="http://schemas.openxmlformats.org/spreadsheetml/2006/main" count="188" uniqueCount="26">
  <si>
    <t>附件</t>
  </si>
  <si>
    <t>临高县人力资源和社会保障局招聘事业单位中高级特设岗位工作人员面试资格复审人员名单</t>
  </si>
  <si>
    <t>序号</t>
  </si>
  <si>
    <t>报考号</t>
  </si>
  <si>
    <t>招聘单位</t>
  </si>
  <si>
    <t>报考岗位</t>
  </si>
  <si>
    <t>姓名</t>
  </si>
  <si>
    <t>是否入围面试资格复审</t>
  </si>
  <si>
    <t>临高县波莲镇人民政府</t>
  </si>
  <si>
    <t>0101_技术岗01</t>
  </si>
  <si>
    <t>是</t>
  </si>
  <si>
    <t>临高县东英镇人民政府</t>
  </si>
  <si>
    <t>0301_技术岗04</t>
  </si>
  <si>
    <t>临高县调楼镇人民政府</t>
  </si>
  <si>
    <t>0401_技术岗05</t>
  </si>
  <si>
    <t>临高县地方公路管理站</t>
  </si>
  <si>
    <t>1201_工程管理</t>
  </si>
  <si>
    <t>临高县融媒体中心</t>
  </si>
  <si>
    <t>2101_中心副主任兼副总编</t>
  </si>
  <si>
    <t>2102_融媒体专业技术人才</t>
  </si>
  <si>
    <t>临高县市场监督管理局</t>
  </si>
  <si>
    <t>2201_机械类计量检定岗</t>
  </si>
  <si>
    <t>临高县住房和城乡建设局</t>
  </si>
  <si>
    <t>2602_水电工程师</t>
  </si>
  <si>
    <t>2603_造价师</t>
  </si>
  <si>
    <t>2604_规划师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</si>
</sst>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1"/>
      <name val="宋体"/>
      <charset val="134"/>
      <scheme val="minor"/>
    </font>
    <font>
      <b/>
      <sz val="18"/>
      <name val="宋体"/>
      <charset val="134"/>
      <scheme val="minor"/>
    </font>
    <font>
      <sz val="14"/>
      <name val="宋体"/>
      <charset val="134"/>
      <scheme val="minor"/>
    </font>
    <font>
      <sz val="14"/>
      <color theme="1"/>
      <name val="宋体"/>
      <charset val="134"/>
      <scheme val="minor"/>
    </font>
    <font>
      <sz val="11"/>
      <color theme="0"/>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u/>
      <sz val="11"/>
      <color rgb="FF0000F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rgb="FFF2F2F2"/>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14" fillId="1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3" borderId="9" applyNumberFormat="0" applyFont="0" applyAlignment="0" applyProtection="0">
      <alignment vertical="center"/>
    </xf>
    <xf numFmtId="0" fontId="5" fillId="14"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2" applyNumberFormat="0" applyFill="0" applyAlignment="0" applyProtection="0">
      <alignment vertical="center"/>
    </xf>
    <xf numFmtId="0" fontId="13" fillId="0" borderId="2" applyNumberFormat="0" applyFill="0" applyAlignment="0" applyProtection="0">
      <alignment vertical="center"/>
    </xf>
    <xf numFmtId="0" fontId="5" fillId="17" borderId="0" applyNumberFormat="0" applyBorder="0" applyAlignment="0" applyProtection="0">
      <alignment vertical="center"/>
    </xf>
    <xf numFmtId="0" fontId="19" fillId="0" borderId="7" applyNumberFormat="0" applyFill="0" applyAlignment="0" applyProtection="0">
      <alignment vertical="center"/>
    </xf>
    <xf numFmtId="0" fontId="5" fillId="24" borderId="0" applyNumberFormat="0" applyBorder="0" applyAlignment="0" applyProtection="0">
      <alignment vertical="center"/>
    </xf>
    <xf numFmtId="0" fontId="15" fillId="21" borderId="5" applyNumberFormat="0" applyAlignment="0" applyProtection="0">
      <alignment vertical="center"/>
    </xf>
    <xf numFmtId="0" fontId="18" fillId="21" borderId="4" applyNumberFormat="0" applyAlignment="0" applyProtection="0">
      <alignment vertical="center"/>
    </xf>
    <xf numFmtId="0" fontId="21" fillId="28" borderId="8" applyNumberFormat="0" applyAlignment="0" applyProtection="0">
      <alignment vertical="center"/>
    </xf>
    <xf numFmtId="0" fontId="6" fillId="32" borderId="0" applyNumberFormat="0" applyBorder="0" applyAlignment="0" applyProtection="0">
      <alignment vertical="center"/>
    </xf>
    <xf numFmtId="0" fontId="5" fillId="23" borderId="0" applyNumberFormat="0" applyBorder="0" applyAlignment="0" applyProtection="0">
      <alignment vertical="center"/>
    </xf>
    <xf numFmtId="0" fontId="17" fillId="0" borderId="6" applyNumberFormat="0" applyFill="0" applyAlignment="0" applyProtection="0">
      <alignment vertical="center"/>
    </xf>
    <xf numFmtId="0" fontId="11" fillId="0" borderId="3" applyNumberFormat="0" applyFill="0" applyAlignment="0" applyProtection="0">
      <alignment vertical="center"/>
    </xf>
    <xf numFmtId="0" fontId="9" fillId="9" borderId="0" applyNumberFormat="0" applyBorder="0" applyAlignment="0" applyProtection="0">
      <alignment vertical="center"/>
    </xf>
    <xf numFmtId="0" fontId="23" fillId="31" borderId="0" applyNumberFormat="0" applyBorder="0" applyAlignment="0" applyProtection="0">
      <alignment vertical="center"/>
    </xf>
    <xf numFmtId="0" fontId="6" fillId="22" borderId="0" applyNumberFormat="0" applyBorder="0" applyAlignment="0" applyProtection="0">
      <alignment vertical="center"/>
    </xf>
    <xf numFmtId="0" fontId="5" fillId="13" borderId="0" applyNumberFormat="0" applyBorder="0" applyAlignment="0" applyProtection="0">
      <alignment vertical="center"/>
    </xf>
    <xf numFmtId="0" fontId="6" fillId="27" borderId="0" applyNumberFormat="0" applyBorder="0" applyAlignment="0" applyProtection="0">
      <alignment vertical="center"/>
    </xf>
    <xf numFmtId="0" fontId="6" fillId="5" borderId="0" applyNumberFormat="0" applyBorder="0" applyAlignment="0" applyProtection="0">
      <alignment vertical="center"/>
    </xf>
    <xf numFmtId="0" fontId="6" fillId="16" borderId="0" applyNumberFormat="0" applyBorder="0" applyAlignment="0" applyProtection="0">
      <alignment vertical="center"/>
    </xf>
    <xf numFmtId="0" fontId="6" fillId="30" borderId="0" applyNumberFormat="0" applyBorder="0" applyAlignment="0" applyProtection="0">
      <alignment vertical="center"/>
    </xf>
    <xf numFmtId="0" fontId="5" fillId="12" borderId="0" applyNumberFormat="0" applyBorder="0" applyAlignment="0" applyProtection="0">
      <alignment vertical="center"/>
    </xf>
    <xf numFmtId="0" fontId="5" fillId="20" borderId="0" applyNumberFormat="0" applyBorder="0" applyAlignment="0" applyProtection="0">
      <alignment vertical="center"/>
    </xf>
    <xf numFmtId="0" fontId="6" fillId="19" borderId="0" applyNumberFormat="0" applyBorder="0" applyAlignment="0" applyProtection="0">
      <alignment vertical="center"/>
    </xf>
    <xf numFmtId="0" fontId="6" fillId="15" borderId="0" applyNumberFormat="0" applyBorder="0" applyAlignment="0" applyProtection="0">
      <alignment vertical="center"/>
    </xf>
    <xf numFmtId="0" fontId="5" fillId="26" borderId="0" applyNumberFormat="0" applyBorder="0" applyAlignment="0" applyProtection="0">
      <alignment vertical="center"/>
    </xf>
    <xf numFmtId="0" fontId="6" fillId="25" borderId="0" applyNumberFormat="0" applyBorder="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6" fillId="29" borderId="0" applyNumberFormat="0" applyBorder="0" applyAlignment="0" applyProtection="0">
      <alignment vertical="center"/>
    </xf>
    <xf numFmtId="0" fontId="5" fillId="3"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horizontal="center" vertical="center"/>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3"/>
  <sheetViews>
    <sheetView tabSelected="1" workbookViewId="0">
      <selection activeCell="K5" sqref="K5"/>
    </sheetView>
  </sheetViews>
  <sheetFormatPr defaultColWidth="9" defaultRowHeight="30.95" customHeight="1" outlineLevelCol="5"/>
  <cols>
    <col min="1" max="1" width="7.25" style="1" customWidth="1"/>
    <col min="2" max="2" width="24.125" style="1" customWidth="1"/>
    <col min="3" max="3" width="14" style="1" customWidth="1"/>
    <col min="4" max="4" width="15.5" style="2" customWidth="1"/>
    <col min="5" max="5" width="9.25" style="1" customWidth="1"/>
    <col min="6" max="6" width="15.25" style="3" customWidth="1"/>
    <col min="7" max="16376" width="9" style="1"/>
  </cols>
  <sheetData>
    <row r="1" ht="15" customHeight="1" spans="1:1">
      <c r="A1" s="1" t="s">
        <v>0</v>
      </c>
    </row>
    <row r="2" s="1" customFormat="1" ht="56.25" customHeight="1" spans="1:6">
      <c r="A2" s="4" t="s">
        <v>1</v>
      </c>
      <c r="B2" s="4"/>
      <c r="C2" s="4"/>
      <c r="D2" s="5"/>
      <c r="E2" s="4"/>
      <c r="F2" s="4"/>
    </row>
    <row r="3" s="1" customFormat="1" ht="48" customHeight="1" spans="1:6">
      <c r="A3" s="6" t="s">
        <v>2</v>
      </c>
      <c r="B3" s="6" t="s">
        <v>3</v>
      </c>
      <c r="C3" s="6" t="s">
        <v>4</v>
      </c>
      <c r="D3" s="7" t="s">
        <v>5</v>
      </c>
      <c r="E3" s="6" t="s">
        <v>6</v>
      </c>
      <c r="F3" s="8" t="s">
        <v>7</v>
      </c>
    </row>
    <row r="4" s="1" customFormat="1" customHeight="1" spans="1:6">
      <c r="A4" s="9">
        <v>1</v>
      </c>
      <c r="B4" s="10" t="str">
        <f>"2361202004212054403033"</f>
        <v>2361202004212054403033</v>
      </c>
      <c r="C4" s="10" t="s">
        <v>8</v>
      </c>
      <c r="D4" s="11" t="s">
        <v>9</v>
      </c>
      <c r="E4" s="10" t="str">
        <f>"杨霞"</f>
        <v>杨霞</v>
      </c>
      <c r="F4" s="12" t="s">
        <v>10</v>
      </c>
    </row>
    <row r="5" s="1" customFormat="1" customHeight="1" spans="1:6">
      <c r="A5" s="9">
        <v>2</v>
      </c>
      <c r="B5" s="10" t="str">
        <f>"2361202004301629094385"</f>
        <v>2361202004301629094385</v>
      </c>
      <c r="C5" s="10" t="s">
        <v>8</v>
      </c>
      <c r="D5" s="11" t="s">
        <v>9</v>
      </c>
      <c r="E5" s="10" t="str">
        <f>"辛曙丽"</f>
        <v>辛曙丽</v>
      </c>
      <c r="F5" s="12" t="s">
        <v>10</v>
      </c>
    </row>
    <row r="6" s="1" customFormat="1" customHeight="1" spans="1:6">
      <c r="A6" s="9">
        <v>3</v>
      </c>
      <c r="B6" s="10" t="str">
        <f>"2361202004292148044150"</f>
        <v>2361202004292148044150</v>
      </c>
      <c r="C6" s="10" t="s">
        <v>8</v>
      </c>
      <c r="D6" s="11" t="s">
        <v>9</v>
      </c>
      <c r="E6" s="10" t="str">
        <f>"柳红娟"</f>
        <v>柳红娟</v>
      </c>
      <c r="F6" s="12" t="s">
        <v>10</v>
      </c>
    </row>
    <row r="7" s="1" customFormat="1" customHeight="1" spans="1:6">
      <c r="A7" s="9">
        <v>4</v>
      </c>
      <c r="B7" s="10" t="str">
        <f>"236120200402214310212"</f>
        <v>236120200402214310212</v>
      </c>
      <c r="C7" s="10" t="s">
        <v>11</v>
      </c>
      <c r="D7" s="11" t="s">
        <v>12</v>
      </c>
      <c r="E7" s="10" t="str">
        <f>"郭妙玲"</f>
        <v>郭妙玲</v>
      </c>
      <c r="F7" s="12" t="s">
        <v>10</v>
      </c>
    </row>
    <row r="8" s="1" customFormat="1" customHeight="1" spans="1:6">
      <c r="A8" s="9">
        <v>5</v>
      </c>
      <c r="B8" s="10" t="str">
        <f>"2361202004070931191146"</f>
        <v>2361202004070931191146</v>
      </c>
      <c r="C8" s="10" t="s">
        <v>11</v>
      </c>
      <c r="D8" s="11" t="s">
        <v>12</v>
      </c>
      <c r="E8" s="10" t="str">
        <f>"葛仙梅"</f>
        <v>葛仙梅</v>
      </c>
      <c r="F8" s="12" t="s">
        <v>10</v>
      </c>
    </row>
    <row r="9" s="1" customFormat="1" customHeight="1" spans="1:6">
      <c r="A9" s="9">
        <v>6</v>
      </c>
      <c r="B9" s="10" t="str">
        <f>"2361202004071151581198"</f>
        <v>2361202004071151581198</v>
      </c>
      <c r="C9" s="10" t="s">
        <v>11</v>
      </c>
      <c r="D9" s="11" t="s">
        <v>12</v>
      </c>
      <c r="E9" s="10" t="str">
        <f>"王笃飞"</f>
        <v>王笃飞</v>
      </c>
      <c r="F9" s="12" t="s">
        <v>10</v>
      </c>
    </row>
    <row r="10" s="1" customFormat="1" customHeight="1" spans="1:6">
      <c r="A10" s="9">
        <v>7</v>
      </c>
      <c r="B10" s="10" t="str">
        <f>"2361202004090915361593"</f>
        <v>2361202004090915361593</v>
      </c>
      <c r="C10" s="10" t="s">
        <v>11</v>
      </c>
      <c r="D10" s="11" t="s">
        <v>12</v>
      </c>
      <c r="E10" s="10" t="str">
        <f>"谢秀婷"</f>
        <v>谢秀婷</v>
      </c>
      <c r="F10" s="12" t="s">
        <v>10</v>
      </c>
    </row>
    <row r="11" s="1" customFormat="1" customHeight="1" spans="1:6">
      <c r="A11" s="9">
        <v>8</v>
      </c>
      <c r="B11" s="10" t="str">
        <f>"2361202004111158291877"</f>
        <v>2361202004111158291877</v>
      </c>
      <c r="C11" s="10" t="s">
        <v>11</v>
      </c>
      <c r="D11" s="11" t="s">
        <v>12</v>
      </c>
      <c r="E11" s="10" t="str">
        <f>"冯立君"</f>
        <v>冯立君</v>
      </c>
      <c r="F11" s="12" t="s">
        <v>10</v>
      </c>
    </row>
    <row r="12" s="1" customFormat="1" customHeight="1" spans="1:6">
      <c r="A12" s="9">
        <v>9</v>
      </c>
      <c r="B12" s="10" t="str">
        <f>"2361202004122126312032"</f>
        <v>2361202004122126312032</v>
      </c>
      <c r="C12" s="10" t="s">
        <v>11</v>
      </c>
      <c r="D12" s="11" t="s">
        <v>12</v>
      </c>
      <c r="E12" s="10" t="str">
        <f>"陈凤英"</f>
        <v>陈凤英</v>
      </c>
      <c r="F12" s="12" t="s">
        <v>10</v>
      </c>
    </row>
    <row r="13" s="1" customFormat="1" customHeight="1" spans="1:6">
      <c r="A13" s="9">
        <v>10</v>
      </c>
      <c r="B13" s="10" t="str">
        <f>"2361202004151518182383"</f>
        <v>2361202004151518182383</v>
      </c>
      <c r="C13" s="10" t="s">
        <v>11</v>
      </c>
      <c r="D13" s="11" t="s">
        <v>12</v>
      </c>
      <c r="E13" s="10" t="str">
        <f>"李美佳"</f>
        <v>李美佳</v>
      </c>
      <c r="F13" s="12" t="s">
        <v>10</v>
      </c>
    </row>
    <row r="14" s="1" customFormat="1" customHeight="1" spans="1:6">
      <c r="A14" s="9">
        <v>11</v>
      </c>
      <c r="B14" s="10" t="str">
        <f>"2361202004181626122683"</f>
        <v>2361202004181626122683</v>
      </c>
      <c r="C14" s="10" t="s">
        <v>11</v>
      </c>
      <c r="D14" s="11" t="s">
        <v>12</v>
      </c>
      <c r="E14" s="10" t="str">
        <f>"吕媛媛"</f>
        <v>吕媛媛</v>
      </c>
      <c r="F14" s="12" t="s">
        <v>10</v>
      </c>
    </row>
    <row r="15" s="1" customFormat="1" customHeight="1" spans="1:6">
      <c r="A15" s="9">
        <v>12</v>
      </c>
      <c r="B15" s="10" t="str">
        <f>"2361202004181830532692"</f>
        <v>2361202004181830532692</v>
      </c>
      <c r="C15" s="10" t="s">
        <v>11</v>
      </c>
      <c r="D15" s="11" t="s">
        <v>12</v>
      </c>
      <c r="E15" s="10" t="str">
        <f>"杜海龙"</f>
        <v>杜海龙</v>
      </c>
      <c r="F15" s="12" t="s">
        <v>10</v>
      </c>
    </row>
    <row r="16" s="1" customFormat="1" customHeight="1" spans="1:6">
      <c r="A16" s="9">
        <v>13</v>
      </c>
      <c r="B16" s="10" t="str">
        <f>"2361202004271050093694"</f>
        <v>2361202004271050093694</v>
      </c>
      <c r="C16" s="10" t="s">
        <v>11</v>
      </c>
      <c r="D16" s="11" t="s">
        <v>12</v>
      </c>
      <c r="E16" s="10" t="str">
        <f>"王蒙"</f>
        <v>王蒙</v>
      </c>
      <c r="F16" s="12" t="s">
        <v>10</v>
      </c>
    </row>
    <row r="17" s="1" customFormat="1" customHeight="1" spans="1:6">
      <c r="A17" s="9">
        <v>14</v>
      </c>
      <c r="B17" s="10" t="str">
        <f>"2361202005221823524841"</f>
        <v>2361202005221823524841</v>
      </c>
      <c r="C17" s="10" t="s">
        <v>11</v>
      </c>
      <c r="D17" s="11" t="s">
        <v>12</v>
      </c>
      <c r="E17" s="10" t="str">
        <f>"邓小颜"</f>
        <v>邓小颜</v>
      </c>
      <c r="F17" s="12" t="s">
        <v>10</v>
      </c>
    </row>
    <row r="18" s="1" customFormat="1" customHeight="1" spans="1:6">
      <c r="A18" s="9">
        <v>15</v>
      </c>
      <c r="B18" s="10" t="str">
        <f>"2361202005272325164955"</f>
        <v>2361202005272325164955</v>
      </c>
      <c r="C18" s="10" t="s">
        <v>11</v>
      </c>
      <c r="D18" s="11" t="s">
        <v>12</v>
      </c>
      <c r="E18" s="10" t="str">
        <f>"叶丰恺"</f>
        <v>叶丰恺</v>
      </c>
      <c r="F18" s="12" t="s">
        <v>10</v>
      </c>
    </row>
    <row r="19" s="1" customFormat="1" customHeight="1" spans="1:6">
      <c r="A19" s="9">
        <v>16</v>
      </c>
      <c r="B19" s="10" t="str">
        <f>"236120200404165115727"</f>
        <v>236120200404165115727</v>
      </c>
      <c r="C19" s="10" t="s">
        <v>13</v>
      </c>
      <c r="D19" s="11" t="s">
        <v>14</v>
      </c>
      <c r="E19" s="10" t="str">
        <f>"吴廷昌"</f>
        <v>吴廷昌</v>
      </c>
      <c r="F19" s="12" t="s">
        <v>10</v>
      </c>
    </row>
    <row r="20" s="1" customFormat="1" customHeight="1" spans="1:6">
      <c r="A20" s="9">
        <v>17</v>
      </c>
      <c r="B20" s="10" t="str">
        <f>"2361202004082324581573"</f>
        <v>2361202004082324581573</v>
      </c>
      <c r="C20" s="10" t="s">
        <v>13</v>
      </c>
      <c r="D20" s="11" t="s">
        <v>14</v>
      </c>
      <c r="E20" s="10" t="str">
        <f>"卢家兴"</f>
        <v>卢家兴</v>
      </c>
      <c r="F20" s="12" t="s">
        <v>10</v>
      </c>
    </row>
    <row r="21" s="1" customFormat="1" customHeight="1" spans="1:6">
      <c r="A21" s="9">
        <v>18</v>
      </c>
      <c r="B21" s="10" t="str">
        <f>"2361202004121436041979"</f>
        <v>2361202004121436041979</v>
      </c>
      <c r="C21" s="10" t="s">
        <v>15</v>
      </c>
      <c r="D21" s="11" t="s">
        <v>16</v>
      </c>
      <c r="E21" s="10" t="str">
        <f>"刘庞砣"</f>
        <v>刘庞砣</v>
      </c>
      <c r="F21" s="12" t="s">
        <v>10</v>
      </c>
    </row>
    <row r="22" s="1" customFormat="1" customHeight="1" spans="1:6">
      <c r="A22" s="9">
        <v>19</v>
      </c>
      <c r="B22" s="10" t="str">
        <f>"2361202004281006453827"</f>
        <v>2361202004281006453827</v>
      </c>
      <c r="C22" s="10" t="s">
        <v>15</v>
      </c>
      <c r="D22" s="11" t="s">
        <v>16</v>
      </c>
      <c r="E22" s="10" t="str">
        <f>"秦儒"</f>
        <v>秦儒</v>
      </c>
      <c r="F22" s="12" t="s">
        <v>10</v>
      </c>
    </row>
    <row r="23" s="1" customFormat="1" customHeight="1" spans="1:6">
      <c r="A23" s="9">
        <v>20</v>
      </c>
      <c r="B23" s="10" t="str">
        <f>"236120200404195429756"</f>
        <v>236120200404195429756</v>
      </c>
      <c r="C23" s="10" t="s">
        <v>17</v>
      </c>
      <c r="D23" s="11" t="s">
        <v>18</v>
      </c>
      <c r="E23" s="10" t="str">
        <f>"李洪志"</f>
        <v>李洪志</v>
      </c>
      <c r="F23" s="12" t="s">
        <v>10</v>
      </c>
    </row>
    <row r="24" s="1" customFormat="1" customHeight="1" spans="1:6">
      <c r="A24" s="9">
        <v>21</v>
      </c>
      <c r="B24" s="10" t="str">
        <f>"236120200406092130951"</f>
        <v>236120200406092130951</v>
      </c>
      <c r="C24" s="10" t="s">
        <v>17</v>
      </c>
      <c r="D24" s="11" t="s">
        <v>18</v>
      </c>
      <c r="E24" s="10" t="str">
        <f>"余洋"</f>
        <v>余洋</v>
      </c>
      <c r="F24" s="12" t="s">
        <v>10</v>
      </c>
    </row>
    <row r="25" s="1" customFormat="1" customHeight="1" spans="1:6">
      <c r="A25" s="9">
        <v>22</v>
      </c>
      <c r="B25" s="10" t="str">
        <f>"2361202004241619583339"</f>
        <v>2361202004241619583339</v>
      </c>
      <c r="C25" s="10" t="s">
        <v>17</v>
      </c>
      <c r="D25" s="11" t="s">
        <v>18</v>
      </c>
      <c r="E25" s="10" t="str">
        <f>"秦婧"</f>
        <v>秦婧</v>
      </c>
      <c r="F25" s="12" t="s">
        <v>10</v>
      </c>
    </row>
    <row r="26" s="1" customFormat="1" customHeight="1" spans="1:6">
      <c r="A26" s="9">
        <v>23</v>
      </c>
      <c r="B26" s="10" t="str">
        <f>"2361202004241929573356"</f>
        <v>2361202004241929573356</v>
      </c>
      <c r="C26" s="10" t="s">
        <v>17</v>
      </c>
      <c r="D26" s="11" t="s">
        <v>18</v>
      </c>
      <c r="E26" s="10" t="str">
        <f>"赵文环"</f>
        <v>赵文环</v>
      </c>
      <c r="F26" s="12" t="s">
        <v>10</v>
      </c>
    </row>
    <row r="27" s="1" customFormat="1" customHeight="1" spans="1:6">
      <c r="A27" s="9">
        <v>24</v>
      </c>
      <c r="B27" s="10" t="str">
        <f>"236120200403112952419"</f>
        <v>236120200403112952419</v>
      </c>
      <c r="C27" s="10" t="s">
        <v>17</v>
      </c>
      <c r="D27" s="11" t="s">
        <v>19</v>
      </c>
      <c r="E27" s="10" t="str">
        <f>"于磊"</f>
        <v>于磊</v>
      </c>
      <c r="F27" s="12" t="s">
        <v>10</v>
      </c>
    </row>
    <row r="28" s="1" customFormat="1" customHeight="1" spans="1:6">
      <c r="A28" s="9">
        <v>25</v>
      </c>
      <c r="B28" s="10" t="str">
        <f>"236120200403145149490"</f>
        <v>236120200403145149490</v>
      </c>
      <c r="C28" s="10" t="s">
        <v>17</v>
      </c>
      <c r="D28" s="11" t="s">
        <v>19</v>
      </c>
      <c r="E28" s="10" t="str">
        <f>"罗运志"</f>
        <v>罗运志</v>
      </c>
      <c r="F28" s="12" t="s">
        <v>10</v>
      </c>
    </row>
    <row r="29" s="1" customFormat="1" customHeight="1" spans="1:6">
      <c r="A29" s="9">
        <v>26</v>
      </c>
      <c r="B29" s="10" t="str">
        <f>"2361202004101207081773"</f>
        <v>2361202004101207081773</v>
      </c>
      <c r="C29" s="10" t="s">
        <v>17</v>
      </c>
      <c r="D29" s="11" t="s">
        <v>19</v>
      </c>
      <c r="E29" s="10" t="str">
        <f>"郑丕梁"</f>
        <v>郑丕梁</v>
      </c>
      <c r="F29" s="12" t="s">
        <v>10</v>
      </c>
    </row>
    <row r="30" s="1" customFormat="1" customHeight="1" spans="1:6">
      <c r="A30" s="9">
        <v>27</v>
      </c>
      <c r="B30" s="10" t="str">
        <f>"2361202004170836032565"</f>
        <v>2361202004170836032565</v>
      </c>
      <c r="C30" s="10" t="s">
        <v>17</v>
      </c>
      <c r="D30" s="11" t="s">
        <v>19</v>
      </c>
      <c r="E30" s="10" t="str">
        <f>"李德皇"</f>
        <v>李德皇</v>
      </c>
      <c r="F30" s="12" t="s">
        <v>10</v>
      </c>
    </row>
    <row r="31" s="1" customFormat="1" customHeight="1" spans="1:6">
      <c r="A31" s="9">
        <v>28</v>
      </c>
      <c r="B31" s="10" t="str">
        <f>"236120200402202706161"</f>
        <v>236120200402202706161</v>
      </c>
      <c r="C31" s="10" t="s">
        <v>20</v>
      </c>
      <c r="D31" s="11" t="s">
        <v>21</v>
      </c>
      <c r="E31" s="10" t="str">
        <f>"苏军焕"</f>
        <v>苏军焕</v>
      </c>
      <c r="F31" s="12" t="s">
        <v>10</v>
      </c>
    </row>
    <row r="32" s="1" customFormat="1" customHeight="1" spans="1:6">
      <c r="A32" s="9">
        <v>29</v>
      </c>
      <c r="B32" s="10" t="str">
        <f>"236120200403111523407"</f>
        <v>236120200403111523407</v>
      </c>
      <c r="C32" s="10" t="s">
        <v>20</v>
      </c>
      <c r="D32" s="11" t="s">
        <v>21</v>
      </c>
      <c r="E32" s="10" t="str">
        <f>"张昌能"</f>
        <v>张昌能</v>
      </c>
      <c r="F32" s="12" t="s">
        <v>10</v>
      </c>
    </row>
    <row r="33" s="1" customFormat="1" customHeight="1" spans="1:6">
      <c r="A33" s="9">
        <v>30</v>
      </c>
      <c r="B33" s="10" t="str">
        <f>"236120200403192305594"</f>
        <v>236120200403192305594</v>
      </c>
      <c r="C33" s="10" t="s">
        <v>20</v>
      </c>
      <c r="D33" s="11" t="s">
        <v>21</v>
      </c>
      <c r="E33" s="10" t="str">
        <f>"许丁智"</f>
        <v>许丁智</v>
      </c>
      <c r="F33" s="12" t="s">
        <v>10</v>
      </c>
    </row>
    <row r="34" s="1" customFormat="1" customHeight="1" spans="1:6">
      <c r="A34" s="9">
        <v>31</v>
      </c>
      <c r="B34" s="10" t="str">
        <f>"236120200406131917997"</f>
        <v>236120200406131917997</v>
      </c>
      <c r="C34" s="10" t="s">
        <v>20</v>
      </c>
      <c r="D34" s="11" t="s">
        <v>21</v>
      </c>
      <c r="E34" s="10" t="str">
        <f>"林鸣精"</f>
        <v>林鸣精</v>
      </c>
      <c r="F34" s="12" t="s">
        <v>10</v>
      </c>
    </row>
    <row r="35" s="1" customFormat="1" customHeight="1" spans="1:6">
      <c r="A35" s="9">
        <v>32</v>
      </c>
      <c r="B35" s="10" t="str">
        <f>"2361202004091930241703"</f>
        <v>2361202004091930241703</v>
      </c>
      <c r="C35" s="10" t="s">
        <v>20</v>
      </c>
      <c r="D35" s="11" t="s">
        <v>21</v>
      </c>
      <c r="E35" s="10" t="str">
        <f>"杨全成"</f>
        <v>杨全成</v>
      </c>
      <c r="F35" s="12" t="s">
        <v>10</v>
      </c>
    </row>
    <row r="36" s="1" customFormat="1" customHeight="1" spans="1:6">
      <c r="A36" s="9">
        <v>33</v>
      </c>
      <c r="B36" s="10" t="str">
        <f>"2361202004121050481963"</f>
        <v>2361202004121050481963</v>
      </c>
      <c r="C36" s="10" t="s">
        <v>20</v>
      </c>
      <c r="D36" s="11" t="s">
        <v>21</v>
      </c>
      <c r="E36" s="10" t="str">
        <f>"韩文定"</f>
        <v>韩文定</v>
      </c>
      <c r="F36" s="12" t="s">
        <v>10</v>
      </c>
    </row>
    <row r="37" s="1" customFormat="1" customHeight="1" spans="1:6">
      <c r="A37" s="9">
        <v>34</v>
      </c>
      <c r="B37" s="10" t="str">
        <f>"2361202004161009232459"</f>
        <v>2361202004161009232459</v>
      </c>
      <c r="C37" s="10" t="s">
        <v>20</v>
      </c>
      <c r="D37" s="11" t="s">
        <v>21</v>
      </c>
      <c r="E37" s="10" t="str">
        <f>"钟鼎"</f>
        <v>钟鼎</v>
      </c>
      <c r="F37" s="12" t="s">
        <v>10</v>
      </c>
    </row>
    <row r="38" s="1" customFormat="1" customHeight="1" spans="1:6">
      <c r="A38" s="9">
        <v>35</v>
      </c>
      <c r="B38" s="10" t="str">
        <f>"2361202004161705492516"</f>
        <v>2361202004161705492516</v>
      </c>
      <c r="C38" s="10" t="s">
        <v>20</v>
      </c>
      <c r="D38" s="11" t="s">
        <v>21</v>
      </c>
      <c r="E38" s="10" t="str">
        <f>"唐春远"</f>
        <v>唐春远</v>
      </c>
      <c r="F38" s="12" t="s">
        <v>10</v>
      </c>
    </row>
    <row r="39" s="1" customFormat="1" customHeight="1" spans="1:6">
      <c r="A39" s="9">
        <v>36</v>
      </c>
      <c r="B39" s="10" t="str">
        <f>"2361202004241050453305"</f>
        <v>2361202004241050453305</v>
      </c>
      <c r="C39" s="10" t="s">
        <v>20</v>
      </c>
      <c r="D39" s="11" t="s">
        <v>21</v>
      </c>
      <c r="E39" s="10" t="str">
        <f>"黄尚才"</f>
        <v>黄尚才</v>
      </c>
      <c r="F39" s="12" t="s">
        <v>10</v>
      </c>
    </row>
    <row r="40" s="1" customFormat="1" customHeight="1" spans="1:6">
      <c r="A40" s="9">
        <v>37</v>
      </c>
      <c r="B40" s="10" t="str">
        <f>"2361202004291326274038"</f>
        <v>2361202004291326274038</v>
      </c>
      <c r="C40" s="10" t="s">
        <v>20</v>
      </c>
      <c r="D40" s="11" t="s">
        <v>21</v>
      </c>
      <c r="E40" s="10" t="str">
        <f>"张石金"</f>
        <v>张石金</v>
      </c>
      <c r="F40" s="12" t="s">
        <v>10</v>
      </c>
    </row>
    <row r="41" s="1" customFormat="1" customHeight="1" spans="1:6">
      <c r="A41" s="9">
        <v>38</v>
      </c>
      <c r="B41" s="10" t="str">
        <f>"2361202004291816244099"</f>
        <v>2361202004291816244099</v>
      </c>
      <c r="C41" s="10" t="s">
        <v>20</v>
      </c>
      <c r="D41" s="11" t="s">
        <v>21</v>
      </c>
      <c r="E41" s="10" t="str">
        <f>"陈不友"</f>
        <v>陈不友</v>
      </c>
      <c r="F41" s="12" t="s">
        <v>10</v>
      </c>
    </row>
    <row r="42" s="1" customFormat="1" customHeight="1" spans="1:6">
      <c r="A42" s="9">
        <v>39</v>
      </c>
      <c r="B42" s="10" t="str">
        <f>"2361202004292118564142"</f>
        <v>2361202004292118564142</v>
      </c>
      <c r="C42" s="10" t="s">
        <v>20</v>
      </c>
      <c r="D42" s="11" t="s">
        <v>21</v>
      </c>
      <c r="E42" s="10" t="str">
        <f>"陈雄胜"</f>
        <v>陈雄胜</v>
      </c>
      <c r="F42" s="12" t="s">
        <v>10</v>
      </c>
    </row>
    <row r="43" s="1" customFormat="1" customHeight="1" spans="1:6">
      <c r="A43" s="9">
        <v>40</v>
      </c>
      <c r="B43" s="10" t="str">
        <f>"2361202005201355174798"</f>
        <v>2361202005201355174798</v>
      </c>
      <c r="C43" s="10" t="s">
        <v>20</v>
      </c>
      <c r="D43" s="11" t="s">
        <v>21</v>
      </c>
      <c r="E43" s="10" t="str">
        <f>"周聪"</f>
        <v>周聪</v>
      </c>
      <c r="F43" s="12" t="s">
        <v>10</v>
      </c>
    </row>
    <row r="44" s="1" customFormat="1" customHeight="1" spans="1:6">
      <c r="A44" s="9">
        <v>41</v>
      </c>
      <c r="B44" s="10" t="str">
        <f>"2361202005262208054914"</f>
        <v>2361202005262208054914</v>
      </c>
      <c r="C44" s="10" t="s">
        <v>20</v>
      </c>
      <c r="D44" s="11" t="s">
        <v>21</v>
      </c>
      <c r="E44" s="10" t="str">
        <f>"庄琼阳"</f>
        <v>庄琼阳</v>
      </c>
      <c r="F44" s="12" t="s">
        <v>10</v>
      </c>
    </row>
    <row r="45" s="1" customFormat="1" customHeight="1" spans="1:6">
      <c r="A45" s="9">
        <v>42</v>
      </c>
      <c r="B45" s="10" t="str">
        <f>"2361202004070811311129"</f>
        <v>2361202004070811311129</v>
      </c>
      <c r="C45" s="10" t="s">
        <v>22</v>
      </c>
      <c r="D45" s="11" t="s">
        <v>23</v>
      </c>
      <c r="E45" s="10" t="str">
        <f>"邓平正"</f>
        <v>邓平正</v>
      </c>
      <c r="F45" s="12" t="s">
        <v>10</v>
      </c>
    </row>
    <row r="46" s="1" customFormat="1" customHeight="1" spans="1:6">
      <c r="A46" s="9">
        <v>43</v>
      </c>
      <c r="B46" s="10" t="str">
        <f>"2361202004292053164138"</f>
        <v>2361202004292053164138</v>
      </c>
      <c r="C46" s="10" t="s">
        <v>22</v>
      </c>
      <c r="D46" s="11" t="s">
        <v>23</v>
      </c>
      <c r="E46" s="10" t="str">
        <f>"王海波"</f>
        <v>王海波</v>
      </c>
      <c r="F46" s="12" t="s">
        <v>10</v>
      </c>
    </row>
    <row r="47" s="1" customFormat="1" customHeight="1" spans="1:6">
      <c r="A47" s="9">
        <v>44</v>
      </c>
      <c r="B47" s="10" t="str">
        <f>"2361202005151516354665"</f>
        <v>2361202005151516354665</v>
      </c>
      <c r="C47" s="10" t="s">
        <v>22</v>
      </c>
      <c r="D47" s="11" t="s">
        <v>23</v>
      </c>
      <c r="E47" s="10" t="str">
        <f>"郑彦斌"</f>
        <v>郑彦斌</v>
      </c>
      <c r="F47" s="12" t="s">
        <v>10</v>
      </c>
    </row>
    <row r="48" s="1" customFormat="1" customHeight="1" spans="1:6">
      <c r="A48" s="9">
        <v>45</v>
      </c>
      <c r="B48" s="10" t="str">
        <f>"236120200403143932486"</f>
        <v>236120200403143932486</v>
      </c>
      <c r="C48" s="10" t="s">
        <v>22</v>
      </c>
      <c r="D48" s="11" t="s">
        <v>24</v>
      </c>
      <c r="E48" s="10" t="str">
        <f>"李业总"</f>
        <v>李业总</v>
      </c>
      <c r="F48" s="12" t="s">
        <v>10</v>
      </c>
    </row>
    <row r="49" s="1" customFormat="1" customHeight="1" spans="1:6">
      <c r="A49" s="9">
        <v>46</v>
      </c>
      <c r="B49" s="10" t="str">
        <f>"236120200405222222933"</f>
        <v>236120200405222222933</v>
      </c>
      <c r="C49" s="10" t="s">
        <v>22</v>
      </c>
      <c r="D49" s="11" t="s">
        <v>24</v>
      </c>
      <c r="E49" s="10" t="str">
        <f>"蒋祖丽"</f>
        <v>蒋祖丽</v>
      </c>
      <c r="F49" s="12" t="s">
        <v>10</v>
      </c>
    </row>
    <row r="50" s="1" customFormat="1" customHeight="1" spans="1:6">
      <c r="A50" s="9">
        <v>47</v>
      </c>
      <c r="B50" s="10" t="str">
        <f>"2361202004061612581028"</f>
        <v>2361202004061612581028</v>
      </c>
      <c r="C50" s="10" t="s">
        <v>22</v>
      </c>
      <c r="D50" s="11" t="s">
        <v>24</v>
      </c>
      <c r="E50" s="10" t="str">
        <f>"黄汉汕"</f>
        <v>黄汉汕</v>
      </c>
      <c r="F50" s="12" t="s">
        <v>10</v>
      </c>
    </row>
    <row r="51" s="1" customFormat="1" customHeight="1" spans="1:6">
      <c r="A51" s="9">
        <v>48</v>
      </c>
      <c r="B51" s="10" t="str">
        <f>"2361202004091546121662"</f>
        <v>2361202004091546121662</v>
      </c>
      <c r="C51" s="10" t="s">
        <v>22</v>
      </c>
      <c r="D51" s="11" t="s">
        <v>24</v>
      </c>
      <c r="E51" s="10" t="str">
        <f>"秦明晖"</f>
        <v>秦明晖</v>
      </c>
      <c r="F51" s="12" t="s">
        <v>10</v>
      </c>
    </row>
    <row r="52" s="1" customFormat="1" ht="37" customHeight="1" spans="1:6">
      <c r="A52" s="9">
        <v>49</v>
      </c>
      <c r="B52" s="10" t="str">
        <f>"2361202004091734381690"</f>
        <v>2361202004091734381690</v>
      </c>
      <c r="C52" s="10" t="s">
        <v>22</v>
      </c>
      <c r="D52" s="11" t="s">
        <v>24</v>
      </c>
      <c r="E52" s="10" t="str">
        <f>"王冠朝"</f>
        <v>王冠朝</v>
      </c>
      <c r="F52" s="12" t="s">
        <v>10</v>
      </c>
    </row>
    <row r="53" s="1" customFormat="1" customHeight="1" spans="1:6">
      <c r="A53" s="9">
        <v>50</v>
      </c>
      <c r="B53" s="10" t="str">
        <f>"2361202004151550232390"</f>
        <v>2361202004151550232390</v>
      </c>
      <c r="C53" s="10" t="s">
        <v>22</v>
      </c>
      <c r="D53" s="11" t="s">
        <v>24</v>
      </c>
      <c r="E53" s="10" t="str">
        <f>"吴金娇"</f>
        <v>吴金娇</v>
      </c>
      <c r="F53" s="12" t="s">
        <v>10</v>
      </c>
    </row>
    <row r="54" s="1" customFormat="1" customHeight="1" spans="1:6">
      <c r="A54" s="9">
        <v>51</v>
      </c>
      <c r="B54" s="10" t="str">
        <f>"2361202004151625122398"</f>
        <v>2361202004151625122398</v>
      </c>
      <c r="C54" s="10" t="s">
        <v>22</v>
      </c>
      <c r="D54" s="11" t="s">
        <v>24</v>
      </c>
      <c r="E54" s="10" t="str">
        <f>"谢锡瑞"</f>
        <v>谢锡瑞</v>
      </c>
      <c r="F54" s="12" t="s">
        <v>10</v>
      </c>
    </row>
    <row r="55" s="1" customFormat="1" customHeight="1" spans="1:6">
      <c r="A55" s="9">
        <v>52</v>
      </c>
      <c r="B55" s="10" t="str">
        <f>"2361202004211511442989"</f>
        <v>2361202004211511442989</v>
      </c>
      <c r="C55" s="10" t="s">
        <v>22</v>
      </c>
      <c r="D55" s="11" t="s">
        <v>24</v>
      </c>
      <c r="E55" s="10" t="str">
        <f>"王传恩"</f>
        <v>王传恩</v>
      </c>
      <c r="F55" s="12" t="s">
        <v>10</v>
      </c>
    </row>
    <row r="56" s="1" customFormat="1" customHeight="1" spans="1:6">
      <c r="A56" s="9">
        <v>53</v>
      </c>
      <c r="B56" s="10" t="str">
        <f>"2361202004261216123549"</f>
        <v>2361202004261216123549</v>
      </c>
      <c r="C56" s="10" t="s">
        <v>22</v>
      </c>
      <c r="D56" s="11" t="s">
        <v>24</v>
      </c>
      <c r="E56" s="10" t="str">
        <f>"杨琪"</f>
        <v>杨琪</v>
      </c>
      <c r="F56" s="12" t="s">
        <v>10</v>
      </c>
    </row>
    <row r="57" s="1" customFormat="1" ht="36" customHeight="1" spans="1:6">
      <c r="A57" s="9">
        <v>54</v>
      </c>
      <c r="B57" s="10" t="str">
        <f>"2361202004272044313775"</f>
        <v>2361202004272044313775</v>
      </c>
      <c r="C57" s="10" t="s">
        <v>22</v>
      </c>
      <c r="D57" s="11" t="s">
        <v>24</v>
      </c>
      <c r="E57" s="10" t="str">
        <f>"郑荷"</f>
        <v>郑荷</v>
      </c>
      <c r="F57" s="12" t="s">
        <v>10</v>
      </c>
    </row>
    <row r="58" s="1" customFormat="1" customHeight="1" spans="1:6">
      <c r="A58" s="9">
        <v>55</v>
      </c>
      <c r="B58" s="10" t="str">
        <f>"2361202005281501514985"</f>
        <v>2361202005281501514985</v>
      </c>
      <c r="C58" s="10" t="s">
        <v>22</v>
      </c>
      <c r="D58" s="11" t="s">
        <v>24</v>
      </c>
      <c r="E58" s="10" t="str">
        <f>"刘红"</f>
        <v>刘红</v>
      </c>
      <c r="F58" s="12" t="s">
        <v>10</v>
      </c>
    </row>
    <row r="59" s="1" customFormat="1" customHeight="1" spans="1:6">
      <c r="A59" s="9">
        <v>56</v>
      </c>
      <c r="B59" s="10" t="str">
        <f>"236120200402232402266"</f>
        <v>236120200402232402266</v>
      </c>
      <c r="C59" s="10" t="s">
        <v>22</v>
      </c>
      <c r="D59" s="11" t="s">
        <v>25</v>
      </c>
      <c r="E59" s="10" t="str">
        <f>"王勇升"</f>
        <v>王勇升</v>
      </c>
      <c r="F59" s="12" t="s">
        <v>10</v>
      </c>
    </row>
    <row r="60" s="1" customFormat="1" customHeight="1" spans="1:6">
      <c r="A60" s="9">
        <v>57</v>
      </c>
      <c r="B60" s="10" t="str">
        <f>"236120200403192742595"</f>
        <v>236120200403192742595</v>
      </c>
      <c r="C60" s="10" t="s">
        <v>22</v>
      </c>
      <c r="D60" s="11" t="s">
        <v>25</v>
      </c>
      <c r="E60" s="10" t="str">
        <f>"张博"</f>
        <v>张博</v>
      </c>
      <c r="F60" s="12" t="s">
        <v>10</v>
      </c>
    </row>
    <row r="61" s="1" customFormat="1" customHeight="1" spans="1:6">
      <c r="A61" s="9">
        <v>58</v>
      </c>
      <c r="B61" s="10" t="str">
        <f>"236120200403214000620"</f>
        <v>236120200403214000620</v>
      </c>
      <c r="C61" s="10" t="s">
        <v>22</v>
      </c>
      <c r="D61" s="11" t="s">
        <v>25</v>
      </c>
      <c r="E61" s="10" t="str">
        <f>"罗友良"</f>
        <v>罗友良</v>
      </c>
      <c r="F61" s="12" t="s">
        <v>10</v>
      </c>
    </row>
    <row r="62" s="1" customFormat="1" customHeight="1" spans="1:6">
      <c r="A62" s="9">
        <v>59</v>
      </c>
      <c r="B62" s="10" t="str">
        <f>"236120200406130855996"</f>
        <v>236120200406130855996</v>
      </c>
      <c r="C62" s="10" t="s">
        <v>22</v>
      </c>
      <c r="D62" s="11" t="s">
        <v>25</v>
      </c>
      <c r="E62" s="10" t="str">
        <f>"王怡达"</f>
        <v>王怡达</v>
      </c>
      <c r="F62" s="12" t="s">
        <v>10</v>
      </c>
    </row>
    <row r="63" s="1" customFormat="1" customHeight="1" spans="1:6">
      <c r="A63" s="9">
        <v>60</v>
      </c>
      <c r="B63" s="10" t="str">
        <f>"2361202004141125332226"</f>
        <v>2361202004141125332226</v>
      </c>
      <c r="C63" s="10" t="s">
        <v>22</v>
      </c>
      <c r="D63" s="11" t="s">
        <v>25</v>
      </c>
      <c r="E63" s="10" t="str">
        <f>"王来源"</f>
        <v>王来源</v>
      </c>
      <c r="F63" s="12" t="s">
        <v>10</v>
      </c>
    </row>
  </sheetData>
  <mergeCells count="1">
    <mergeCell ref="A2:F2"/>
  </mergeCells>
  <pageMargins left="0.708333333333333" right="0.511805555555556"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LALA</dc:creator>
  <cp:lastModifiedBy>肖</cp:lastModifiedBy>
  <dcterms:created xsi:type="dcterms:W3CDTF">2020-07-23T01:10:00Z</dcterms:created>
  <dcterms:modified xsi:type="dcterms:W3CDTF">2020-08-27T07:51:51Z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