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进入面试人员" sheetId="1" r:id="rId1"/>
  </sheets>
  <definedNames>
    <definedName name="_xlnm.Print_Titles" localSheetId="0">'进入面试人员'!$3:$3</definedName>
  </definedNames>
  <calcPr fullCalcOnLoad="1"/>
</workbook>
</file>

<file path=xl/sharedStrings.xml><?xml version="1.0" encoding="utf-8"?>
<sst xmlns="http://schemas.openxmlformats.org/spreadsheetml/2006/main" count="112" uniqueCount="30">
  <si>
    <t>鄂尔多斯市中心医院2019年度第二次面向社会公开招聘工作人员（第二轮）考试进入面试范围人员</t>
  </si>
  <si>
    <t>序号</t>
  </si>
  <si>
    <t>报考岗位</t>
  </si>
  <si>
    <t>姓名</t>
  </si>
  <si>
    <t>性别</t>
  </si>
  <si>
    <t>民族</t>
  </si>
  <si>
    <t>出生日期</t>
  </si>
  <si>
    <t>101_血液内科</t>
  </si>
  <si>
    <t>102_麻醉科</t>
  </si>
  <si>
    <t>103_心胸外科</t>
  </si>
  <si>
    <t>104_普外科2</t>
  </si>
  <si>
    <t>105_儿科</t>
  </si>
  <si>
    <t>106_皮肤科</t>
  </si>
  <si>
    <t>108_口腔科</t>
  </si>
  <si>
    <t>109_急诊科</t>
  </si>
  <si>
    <t>110_蒙医科
（蒙汉兼通）</t>
  </si>
  <si>
    <t>111_输血科</t>
  </si>
  <si>
    <t>112_影像科/放射科2</t>
  </si>
  <si>
    <t>113_影像科/放射科3</t>
  </si>
  <si>
    <t>115_病理科1</t>
  </si>
  <si>
    <t>116_病理科2</t>
  </si>
  <si>
    <t>117_功能科</t>
  </si>
  <si>
    <t>119_体检科</t>
  </si>
  <si>
    <t>120_体检科
(蒙汉兼通)</t>
  </si>
  <si>
    <t>121_眼科2</t>
  </si>
  <si>
    <t>122_康复科2</t>
  </si>
  <si>
    <t xml:space="preserve">123_康复科3   </t>
  </si>
  <si>
    <t>125_综合办</t>
  </si>
  <si>
    <t>126_审计科</t>
  </si>
  <si>
    <t>127_工程信息科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</si>
</sst>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SheetLayoutView="100" workbookViewId="0" topLeftCell="A1">
      <selection activeCell="B4" sqref="B4"/>
    </sheetView>
  </sheetViews>
  <sheetFormatPr defaultColWidth="9.00390625" defaultRowHeight="14.25" customHeight="1"/>
  <cols>
    <col min="1" max="1" width="10.28125" style="5" customWidth="1"/>
    <col min="2" max="2" width="19.28125" style="6" customWidth="1"/>
    <col min="3" max="3" width="12.7109375" style="5" customWidth="1"/>
    <col min="4" max="4" width="10.28125" style="5" customWidth="1"/>
    <col min="5" max="5" width="11.7109375" style="5" customWidth="1"/>
    <col min="6" max="6" width="17.140625" style="5" customWidth="1"/>
    <col min="7" max="16384" width="9.00390625" style="7" customWidth="1"/>
  </cols>
  <sheetData>
    <row r="1" spans="1:6" ht="45" customHeight="1">
      <c r="A1" s="8" t="s">
        <v>0</v>
      </c>
      <c r="B1" s="9"/>
      <c r="C1" s="9"/>
      <c r="D1" s="9"/>
      <c r="E1" s="9"/>
      <c r="F1" s="9"/>
    </row>
    <row r="2" ht="9.75" customHeight="1"/>
    <row r="3" spans="1:6" s="1" customFormat="1" ht="46.5" customHeight="1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s="2" customFormat="1" ht="57.75" customHeight="1">
      <c r="A4" s="12">
        <v>1</v>
      </c>
      <c r="B4" s="13" t="s">
        <v>7</v>
      </c>
      <c r="C4" s="12" t="str">
        <f>"王瑞平"</f>
        <v>王瑞平</v>
      </c>
      <c r="D4" s="12" t="str">
        <f aca="true" t="shared" si="0" ref="D4:D10">"女"</f>
        <v>女</v>
      </c>
      <c r="E4" s="12" t="str">
        <f aca="true" t="shared" si="1" ref="E4:E11">"汉族"</f>
        <v>汉族</v>
      </c>
      <c r="F4" s="12" t="str">
        <f>"1991-11-06"</f>
        <v>1991-11-06</v>
      </c>
    </row>
    <row r="5" spans="1:6" s="2" customFormat="1" ht="51" customHeight="1">
      <c r="A5" s="12">
        <v>2</v>
      </c>
      <c r="B5" s="13" t="s">
        <v>7</v>
      </c>
      <c r="C5" s="12" t="str">
        <f>"马苑"</f>
        <v>马苑</v>
      </c>
      <c r="D5" s="12" t="str">
        <f t="shared" si="0"/>
        <v>女</v>
      </c>
      <c r="E5" s="12" t="str">
        <f t="shared" si="1"/>
        <v>汉族</v>
      </c>
      <c r="F5" s="12" t="str">
        <f>"1992-10-01"</f>
        <v>1992-10-01</v>
      </c>
    </row>
    <row r="6" spans="1:6" s="2" customFormat="1" ht="45.75" customHeight="1">
      <c r="A6" s="12">
        <v>3</v>
      </c>
      <c r="B6" s="13" t="s">
        <v>7</v>
      </c>
      <c r="C6" s="12" t="str">
        <f>"李爽"</f>
        <v>李爽</v>
      </c>
      <c r="D6" s="12" t="str">
        <f t="shared" si="0"/>
        <v>女</v>
      </c>
      <c r="E6" s="12" t="str">
        <f t="shared" si="1"/>
        <v>汉族</v>
      </c>
      <c r="F6" s="12" t="str">
        <f>"1990-04-27"</f>
        <v>1990-04-27</v>
      </c>
    </row>
    <row r="7" spans="1:6" s="2" customFormat="1" ht="39" customHeight="1">
      <c r="A7" s="12">
        <v>4</v>
      </c>
      <c r="B7" s="13" t="s">
        <v>8</v>
      </c>
      <c r="C7" s="12" t="str">
        <f>"薛娇"</f>
        <v>薛娇</v>
      </c>
      <c r="D7" s="12" t="str">
        <f t="shared" si="0"/>
        <v>女</v>
      </c>
      <c r="E7" s="12" t="str">
        <f t="shared" si="1"/>
        <v>汉族</v>
      </c>
      <c r="F7" s="12" t="str">
        <f>"1993-09-01"</f>
        <v>1993-09-01</v>
      </c>
    </row>
    <row r="8" spans="1:6" s="2" customFormat="1" ht="46.5" customHeight="1">
      <c r="A8" s="12">
        <v>5</v>
      </c>
      <c r="B8" s="13" t="s">
        <v>8</v>
      </c>
      <c r="C8" s="12" t="str">
        <f>"吕冉旭"</f>
        <v>吕冉旭</v>
      </c>
      <c r="D8" s="12" t="str">
        <f t="shared" si="0"/>
        <v>女</v>
      </c>
      <c r="E8" s="12" t="str">
        <f t="shared" si="1"/>
        <v>汉族</v>
      </c>
      <c r="F8" s="12" t="str">
        <f>"1988-11-25"</f>
        <v>1988-11-25</v>
      </c>
    </row>
    <row r="9" spans="1:6" s="2" customFormat="1" ht="51" customHeight="1">
      <c r="A9" s="12">
        <v>6</v>
      </c>
      <c r="B9" s="13" t="s">
        <v>8</v>
      </c>
      <c r="C9" s="12" t="str">
        <f>"王淑娟"</f>
        <v>王淑娟</v>
      </c>
      <c r="D9" s="12" t="str">
        <f t="shared" si="0"/>
        <v>女</v>
      </c>
      <c r="E9" s="12" t="str">
        <f t="shared" si="1"/>
        <v>汉族</v>
      </c>
      <c r="F9" s="12" t="str">
        <f>"1991-10-30"</f>
        <v>1991-10-30</v>
      </c>
    </row>
    <row r="10" spans="1:6" s="2" customFormat="1" ht="42.75" customHeight="1">
      <c r="A10" s="12">
        <v>7</v>
      </c>
      <c r="B10" s="13" t="s">
        <v>9</v>
      </c>
      <c r="C10" s="12" t="str">
        <f>"吉鹏宇"</f>
        <v>吉鹏宇</v>
      </c>
      <c r="D10" s="12" t="str">
        <f>"男"</f>
        <v>男</v>
      </c>
      <c r="E10" s="12" t="str">
        <f t="shared" si="1"/>
        <v>汉族</v>
      </c>
      <c r="F10" s="12" t="str">
        <f>"1994-10-30"</f>
        <v>1994-10-30</v>
      </c>
    </row>
    <row r="11" spans="1:6" s="2" customFormat="1" ht="40.5" customHeight="1">
      <c r="A11" s="12">
        <v>8</v>
      </c>
      <c r="B11" s="13" t="s">
        <v>9</v>
      </c>
      <c r="C11" s="12" t="str">
        <f>"单新亮"</f>
        <v>单新亮</v>
      </c>
      <c r="D11" s="12" t="str">
        <f>"男"</f>
        <v>男</v>
      </c>
      <c r="E11" s="12" t="str">
        <f t="shared" si="1"/>
        <v>汉族</v>
      </c>
      <c r="F11" s="12" t="str">
        <f>"1995-11-28"</f>
        <v>1995-11-28</v>
      </c>
    </row>
    <row r="12" spans="1:6" s="2" customFormat="1" ht="33" customHeight="1">
      <c r="A12" s="12">
        <v>9</v>
      </c>
      <c r="B12" s="13" t="s">
        <v>9</v>
      </c>
      <c r="C12" s="12" t="str">
        <f>"吕安"</f>
        <v>吕安</v>
      </c>
      <c r="D12" s="12" t="str">
        <f>"女"</f>
        <v>女</v>
      </c>
      <c r="E12" s="12" t="str">
        <f aca="true" t="shared" si="2" ref="E12:E18">"汉族"</f>
        <v>汉族</v>
      </c>
      <c r="F12" s="12" t="str">
        <f>"1995-11-06"</f>
        <v>1995-11-06</v>
      </c>
    </row>
    <row r="13" spans="1:6" s="2" customFormat="1" ht="37.5" customHeight="1">
      <c r="A13" s="12">
        <v>10</v>
      </c>
      <c r="B13" s="13" t="s">
        <v>10</v>
      </c>
      <c r="C13" s="12" t="str">
        <f>"赵春旭"</f>
        <v>赵春旭</v>
      </c>
      <c r="D13" s="12" t="str">
        <f>"女"</f>
        <v>女</v>
      </c>
      <c r="E13" s="12" t="str">
        <f t="shared" si="2"/>
        <v>汉族</v>
      </c>
      <c r="F13" s="12" t="str">
        <f>"1996-01-08"</f>
        <v>1996-01-08</v>
      </c>
    </row>
    <row r="14" spans="1:6" s="2" customFormat="1" ht="33.75" customHeight="1">
      <c r="A14" s="12">
        <v>11</v>
      </c>
      <c r="B14" s="13" t="s">
        <v>10</v>
      </c>
      <c r="C14" s="12" t="str">
        <f>"刘洋"</f>
        <v>刘洋</v>
      </c>
      <c r="D14" s="12" t="str">
        <f aca="true" t="shared" si="3" ref="D14:D18">"男"</f>
        <v>男</v>
      </c>
      <c r="E14" s="12" t="str">
        <f t="shared" si="2"/>
        <v>汉族</v>
      </c>
      <c r="F14" s="12" t="str">
        <f>"1994-10-09"</f>
        <v>1994-10-09</v>
      </c>
    </row>
    <row r="15" spans="1:6" s="2" customFormat="1" ht="37.5" customHeight="1">
      <c r="A15" s="12">
        <v>12</v>
      </c>
      <c r="B15" s="14" t="s">
        <v>10</v>
      </c>
      <c r="C15" s="14" t="str">
        <f>"王众"</f>
        <v>王众</v>
      </c>
      <c r="D15" s="14" t="str">
        <f t="shared" si="3"/>
        <v>男</v>
      </c>
      <c r="E15" s="14" t="str">
        <f t="shared" si="2"/>
        <v>汉族</v>
      </c>
      <c r="F15" s="14" t="str">
        <f>"1993-03-30"</f>
        <v>1993-03-30</v>
      </c>
    </row>
    <row r="16" spans="1:6" s="2" customFormat="1" ht="42" customHeight="1">
      <c r="A16" s="12">
        <v>13</v>
      </c>
      <c r="B16" s="13" t="s">
        <v>11</v>
      </c>
      <c r="C16" s="12" t="str">
        <f>"苏海"</f>
        <v>苏海</v>
      </c>
      <c r="D16" s="12" t="str">
        <f t="shared" si="3"/>
        <v>男</v>
      </c>
      <c r="E16" s="12" t="str">
        <f t="shared" si="2"/>
        <v>汉族</v>
      </c>
      <c r="F16" s="12" t="str">
        <f>"1991-05-29"</f>
        <v>1991-05-29</v>
      </c>
    </row>
    <row r="17" spans="1:6" s="2" customFormat="1" ht="33" customHeight="1">
      <c r="A17" s="12">
        <v>14</v>
      </c>
      <c r="B17" s="13" t="s">
        <v>11</v>
      </c>
      <c r="C17" s="12" t="str">
        <f>"张帅"</f>
        <v>张帅</v>
      </c>
      <c r="D17" s="12" t="str">
        <f t="shared" si="3"/>
        <v>男</v>
      </c>
      <c r="E17" s="12" t="str">
        <f t="shared" si="2"/>
        <v>汉族</v>
      </c>
      <c r="F17" s="12" t="str">
        <f>"1994-01-21"</f>
        <v>1994-01-21</v>
      </c>
    </row>
    <row r="18" spans="1:6" s="2" customFormat="1" ht="34.5" customHeight="1">
      <c r="A18" s="12">
        <v>15</v>
      </c>
      <c r="B18" s="13" t="s">
        <v>11</v>
      </c>
      <c r="C18" s="12" t="str">
        <f>"王旭"</f>
        <v>王旭</v>
      </c>
      <c r="D18" s="12" t="str">
        <f t="shared" si="3"/>
        <v>男</v>
      </c>
      <c r="E18" s="12" t="str">
        <f t="shared" si="2"/>
        <v>汉族</v>
      </c>
      <c r="F18" s="12" t="str">
        <f>"1994-08-20"</f>
        <v>1994-08-20</v>
      </c>
    </row>
    <row r="19" spans="1:6" s="2" customFormat="1" ht="33" customHeight="1">
      <c r="A19" s="12">
        <v>16</v>
      </c>
      <c r="B19" s="13" t="s">
        <v>11</v>
      </c>
      <c r="C19" s="12" t="str">
        <f>"苏木娅"</f>
        <v>苏木娅</v>
      </c>
      <c r="D19" s="12" t="str">
        <f aca="true" t="shared" si="4" ref="D19:D24">"女"</f>
        <v>女</v>
      </c>
      <c r="E19" s="12" t="str">
        <f>"蒙古族"</f>
        <v>蒙古族</v>
      </c>
      <c r="F19" s="12" t="str">
        <f>"1995-03-25"</f>
        <v>1995-03-25</v>
      </c>
    </row>
    <row r="20" spans="1:6" s="2" customFormat="1" ht="33.75" customHeight="1">
      <c r="A20" s="12">
        <v>17</v>
      </c>
      <c r="B20" s="13" t="s">
        <v>11</v>
      </c>
      <c r="C20" s="12" t="str">
        <f>"吴燕"</f>
        <v>吴燕</v>
      </c>
      <c r="D20" s="12" t="str">
        <f t="shared" si="4"/>
        <v>女</v>
      </c>
      <c r="E20" s="12" t="str">
        <f>"汉族"</f>
        <v>汉族</v>
      </c>
      <c r="F20" s="12" t="str">
        <f>"1995-11-12"</f>
        <v>1995-11-12</v>
      </c>
    </row>
    <row r="21" spans="1:6" s="2" customFormat="1" ht="33.75" customHeight="1">
      <c r="A21" s="12">
        <v>18</v>
      </c>
      <c r="B21" s="15" t="s">
        <v>11</v>
      </c>
      <c r="C21" s="14" t="str">
        <f>"王迎春"</f>
        <v>王迎春</v>
      </c>
      <c r="D21" s="14" t="str">
        <f t="shared" si="4"/>
        <v>女</v>
      </c>
      <c r="E21" s="14" t="str">
        <f>"满族"</f>
        <v>满族</v>
      </c>
      <c r="F21" s="14" t="str">
        <f>"1993-02-05"</f>
        <v>1993-02-05</v>
      </c>
    </row>
    <row r="22" spans="1:6" s="2" customFormat="1" ht="36" customHeight="1">
      <c r="A22" s="12">
        <v>19</v>
      </c>
      <c r="B22" s="13" t="s">
        <v>12</v>
      </c>
      <c r="C22" s="12" t="str">
        <f>"赵丹阳"</f>
        <v>赵丹阳</v>
      </c>
      <c r="D22" s="12" t="str">
        <f t="shared" si="4"/>
        <v>女</v>
      </c>
      <c r="E22" s="12" t="str">
        <f>"汉族"</f>
        <v>汉族</v>
      </c>
      <c r="F22" s="12" t="str">
        <f>"1996-09-05"</f>
        <v>1996-09-05</v>
      </c>
    </row>
    <row r="23" spans="1:6" s="2" customFormat="1" ht="34.5" customHeight="1">
      <c r="A23" s="12">
        <v>20</v>
      </c>
      <c r="B23" s="13" t="s">
        <v>12</v>
      </c>
      <c r="C23" s="12" t="str">
        <f>"张瑶瑶"</f>
        <v>张瑶瑶</v>
      </c>
      <c r="D23" s="12" t="str">
        <f t="shared" si="4"/>
        <v>女</v>
      </c>
      <c r="E23" s="12" t="str">
        <f>"汉族"</f>
        <v>汉族</v>
      </c>
      <c r="F23" s="12" t="str">
        <f>"1995-01-11"</f>
        <v>1995-01-11</v>
      </c>
    </row>
    <row r="24" spans="1:6" s="2" customFormat="1" ht="34.5" customHeight="1">
      <c r="A24" s="12">
        <v>21</v>
      </c>
      <c r="B24" s="15" t="s">
        <v>12</v>
      </c>
      <c r="C24" s="14" t="str">
        <f>"李娜"</f>
        <v>李娜</v>
      </c>
      <c r="D24" s="14" t="str">
        <f t="shared" si="4"/>
        <v>女</v>
      </c>
      <c r="E24" s="14" t="str">
        <f>"汉族"</f>
        <v>汉族</v>
      </c>
      <c r="F24" s="14" t="str">
        <f>"1996-06-29"</f>
        <v>1996-06-29</v>
      </c>
    </row>
    <row r="25" spans="1:6" s="2" customFormat="1" ht="54.75" customHeight="1">
      <c r="A25" s="12">
        <v>22</v>
      </c>
      <c r="B25" s="13" t="s">
        <v>13</v>
      </c>
      <c r="C25" s="12" t="str">
        <f>"赵炜"</f>
        <v>赵炜</v>
      </c>
      <c r="D25" s="12" t="str">
        <f>"男"</f>
        <v>男</v>
      </c>
      <c r="E25" s="12" t="str">
        <f aca="true" t="shared" si="5" ref="E25:E30">"汉族"</f>
        <v>汉族</v>
      </c>
      <c r="F25" s="12" t="str">
        <f>"1990-01-30"</f>
        <v>1990-01-30</v>
      </c>
    </row>
    <row r="26" spans="1:6" s="2" customFormat="1" ht="33" customHeight="1">
      <c r="A26" s="12">
        <v>23</v>
      </c>
      <c r="B26" s="13" t="s">
        <v>13</v>
      </c>
      <c r="C26" s="12" t="str">
        <f>"田雅欣"</f>
        <v>田雅欣</v>
      </c>
      <c r="D26" s="12" t="str">
        <f aca="true" t="shared" si="6" ref="D26:D28">"女"</f>
        <v>女</v>
      </c>
      <c r="E26" s="12" t="str">
        <f t="shared" si="5"/>
        <v>汉族</v>
      </c>
      <c r="F26" s="12" t="str">
        <f>"1995-11-08"</f>
        <v>1995-11-08</v>
      </c>
    </row>
    <row r="27" spans="1:6" s="2" customFormat="1" ht="58.5" customHeight="1">
      <c r="A27" s="12">
        <v>24</v>
      </c>
      <c r="B27" s="13" t="s">
        <v>13</v>
      </c>
      <c r="C27" s="12" t="str">
        <f>"王茹"</f>
        <v>王茹</v>
      </c>
      <c r="D27" s="12" t="str">
        <f t="shared" si="6"/>
        <v>女</v>
      </c>
      <c r="E27" s="12" t="str">
        <f t="shared" si="5"/>
        <v>汉族</v>
      </c>
      <c r="F27" s="12" t="str">
        <f>"1990-08-15"</f>
        <v>1990-08-15</v>
      </c>
    </row>
    <row r="28" spans="1:6" s="2" customFormat="1" ht="30" customHeight="1">
      <c r="A28" s="12">
        <v>25</v>
      </c>
      <c r="B28" s="13" t="s">
        <v>13</v>
      </c>
      <c r="C28" s="12" t="str">
        <f>"孔超鸿"</f>
        <v>孔超鸿</v>
      </c>
      <c r="D28" s="12" t="str">
        <f t="shared" si="6"/>
        <v>女</v>
      </c>
      <c r="E28" s="12" t="str">
        <f t="shared" si="5"/>
        <v>汉族</v>
      </c>
      <c r="F28" s="12" t="str">
        <f>"1992-02-20"</f>
        <v>1992-02-20</v>
      </c>
    </row>
    <row r="29" spans="1:6" s="2" customFormat="1" ht="36" customHeight="1">
      <c r="A29" s="12">
        <v>26</v>
      </c>
      <c r="B29" s="13" t="s">
        <v>13</v>
      </c>
      <c r="C29" s="12" t="str">
        <f>"张啸天"</f>
        <v>张啸天</v>
      </c>
      <c r="D29" s="12" t="str">
        <f aca="true" t="shared" si="7" ref="D29:D33">"男"</f>
        <v>男</v>
      </c>
      <c r="E29" s="12" t="str">
        <f t="shared" si="5"/>
        <v>汉族</v>
      </c>
      <c r="F29" s="12" t="str">
        <f>"1994-07-01"</f>
        <v>1994-07-01</v>
      </c>
    </row>
    <row r="30" spans="1:6" s="2" customFormat="1" ht="31.5" customHeight="1">
      <c r="A30" s="12">
        <v>27</v>
      </c>
      <c r="B30" s="12" t="s">
        <v>13</v>
      </c>
      <c r="C30" s="12" t="str">
        <f>"郭瑞进"</f>
        <v>郭瑞进</v>
      </c>
      <c r="D30" s="12" t="str">
        <f>"女"</f>
        <v>女</v>
      </c>
      <c r="E30" s="12" t="str">
        <f t="shared" si="5"/>
        <v>汉族</v>
      </c>
      <c r="F30" s="12" t="str">
        <f>"1995-09-27"</f>
        <v>1995-09-27</v>
      </c>
    </row>
    <row r="31" spans="1:6" s="2" customFormat="1" ht="30" customHeight="1">
      <c r="A31" s="12">
        <v>28</v>
      </c>
      <c r="B31" s="13" t="s">
        <v>14</v>
      </c>
      <c r="C31" s="12" t="str">
        <f>"金荣"</f>
        <v>金荣</v>
      </c>
      <c r="D31" s="12" t="str">
        <f aca="true" t="shared" si="8" ref="D30:D40">"女"</f>
        <v>女</v>
      </c>
      <c r="E31" s="12" t="str">
        <f aca="true" t="shared" si="9" ref="E31:E36">"蒙古族"</f>
        <v>蒙古族</v>
      </c>
      <c r="F31" s="12" t="str">
        <f>"1988-05-01"</f>
        <v>1988-05-01</v>
      </c>
    </row>
    <row r="32" spans="1:6" s="2" customFormat="1" ht="36.75" customHeight="1">
      <c r="A32" s="12">
        <v>29</v>
      </c>
      <c r="B32" s="13" t="s">
        <v>14</v>
      </c>
      <c r="C32" s="12" t="str">
        <f>"王博"</f>
        <v>王博</v>
      </c>
      <c r="D32" s="12" t="str">
        <f t="shared" si="7"/>
        <v>男</v>
      </c>
      <c r="E32" s="12" t="str">
        <f aca="true" t="shared" si="10" ref="E32:E38">"汉族"</f>
        <v>汉族</v>
      </c>
      <c r="F32" s="12" t="str">
        <f>"1993-01-13"</f>
        <v>1993-01-13</v>
      </c>
    </row>
    <row r="33" spans="1:6" s="2" customFormat="1" ht="42.75" customHeight="1">
      <c r="A33" s="12">
        <v>30</v>
      </c>
      <c r="B33" s="13" t="s">
        <v>14</v>
      </c>
      <c r="C33" s="12" t="str">
        <f>"郭子华"</f>
        <v>郭子华</v>
      </c>
      <c r="D33" s="12" t="str">
        <f t="shared" si="7"/>
        <v>男</v>
      </c>
      <c r="E33" s="12" t="str">
        <f t="shared" si="10"/>
        <v>汉族</v>
      </c>
      <c r="F33" s="12" t="str">
        <f>"1994-02-25"</f>
        <v>1994-02-25</v>
      </c>
    </row>
    <row r="34" spans="1:6" s="2" customFormat="1" ht="37.5" customHeight="1">
      <c r="A34" s="12">
        <v>31</v>
      </c>
      <c r="B34" s="13" t="s">
        <v>15</v>
      </c>
      <c r="C34" s="12" t="str">
        <f>"明明"</f>
        <v>明明</v>
      </c>
      <c r="D34" s="12" t="str">
        <f t="shared" si="8"/>
        <v>女</v>
      </c>
      <c r="E34" s="12" t="str">
        <f t="shared" si="9"/>
        <v>蒙古族</v>
      </c>
      <c r="F34" s="12" t="str">
        <f>"1992-09-23"</f>
        <v>1992-09-23</v>
      </c>
    </row>
    <row r="35" spans="1:6" s="2" customFormat="1" ht="33" customHeight="1">
      <c r="A35" s="12">
        <v>32</v>
      </c>
      <c r="B35" s="13" t="s">
        <v>15</v>
      </c>
      <c r="C35" s="12" t="str">
        <f>"娜木热"</f>
        <v>娜木热</v>
      </c>
      <c r="D35" s="12" t="str">
        <f t="shared" si="8"/>
        <v>女</v>
      </c>
      <c r="E35" s="12" t="str">
        <f t="shared" si="9"/>
        <v>蒙古族</v>
      </c>
      <c r="F35" s="12" t="str">
        <f>"1995-10-06"</f>
        <v>1995-10-06</v>
      </c>
    </row>
    <row r="36" spans="1:6" s="2" customFormat="1" ht="33" customHeight="1">
      <c r="A36" s="12">
        <v>33</v>
      </c>
      <c r="B36" s="13" t="s">
        <v>15</v>
      </c>
      <c r="C36" s="12" t="str">
        <f>"斯庆高娃"</f>
        <v>斯庆高娃</v>
      </c>
      <c r="D36" s="12" t="str">
        <f t="shared" si="8"/>
        <v>女</v>
      </c>
      <c r="E36" s="12" t="str">
        <f t="shared" si="9"/>
        <v>蒙古族</v>
      </c>
      <c r="F36" s="12" t="str">
        <f>"1988-11-08"</f>
        <v>1988-11-08</v>
      </c>
    </row>
    <row r="37" spans="1:6" s="2" customFormat="1" ht="36" customHeight="1">
      <c r="A37" s="12">
        <v>34</v>
      </c>
      <c r="B37" s="13" t="s">
        <v>16</v>
      </c>
      <c r="C37" s="12" t="str">
        <f>"刘亚星"</f>
        <v>刘亚星</v>
      </c>
      <c r="D37" s="12" t="str">
        <f t="shared" si="8"/>
        <v>女</v>
      </c>
      <c r="E37" s="12" t="str">
        <f t="shared" si="10"/>
        <v>汉族</v>
      </c>
      <c r="F37" s="12" t="str">
        <f>"1993-12-30"</f>
        <v>1993-12-30</v>
      </c>
    </row>
    <row r="38" spans="1:6" s="2" customFormat="1" ht="33" customHeight="1">
      <c r="A38" s="12">
        <v>35</v>
      </c>
      <c r="B38" s="13" t="s">
        <v>16</v>
      </c>
      <c r="C38" s="12" t="str">
        <f>"穆宁"</f>
        <v>穆宁</v>
      </c>
      <c r="D38" s="12" t="str">
        <f t="shared" si="8"/>
        <v>女</v>
      </c>
      <c r="E38" s="12" t="str">
        <f t="shared" si="10"/>
        <v>汉族</v>
      </c>
      <c r="F38" s="12" t="str">
        <f>"1992-05-23"</f>
        <v>1992-05-23</v>
      </c>
    </row>
    <row r="39" spans="1:6" s="2" customFormat="1" ht="39" customHeight="1">
      <c r="A39" s="12">
        <v>36</v>
      </c>
      <c r="B39" s="13" t="s">
        <v>16</v>
      </c>
      <c r="C39" s="12" t="str">
        <f>"张清华"</f>
        <v>张清华</v>
      </c>
      <c r="D39" s="12" t="str">
        <f t="shared" si="8"/>
        <v>女</v>
      </c>
      <c r="E39" s="12" t="str">
        <f>"蒙古族"</f>
        <v>蒙古族</v>
      </c>
      <c r="F39" s="12" t="str">
        <f>"1994-04-05"</f>
        <v>1994-04-05</v>
      </c>
    </row>
    <row r="40" spans="1:6" s="2" customFormat="1" ht="36.75" customHeight="1">
      <c r="A40" s="12">
        <v>37</v>
      </c>
      <c r="B40" s="13" t="s">
        <v>16</v>
      </c>
      <c r="C40" s="12" t="str">
        <f>"陈蓉"</f>
        <v>陈蓉</v>
      </c>
      <c r="D40" s="12" t="str">
        <f t="shared" si="8"/>
        <v>女</v>
      </c>
      <c r="E40" s="12" t="str">
        <f aca="true" t="shared" si="11" ref="E40:E67">"汉族"</f>
        <v>汉族</v>
      </c>
      <c r="F40" s="12" t="str">
        <f>"1988-01-17"</f>
        <v>1988-01-17</v>
      </c>
    </row>
    <row r="41" spans="1:6" s="2" customFormat="1" ht="33.75" customHeight="1">
      <c r="A41" s="12">
        <v>38</v>
      </c>
      <c r="B41" s="13" t="s">
        <v>16</v>
      </c>
      <c r="C41" s="12" t="str">
        <f>"郝东伟"</f>
        <v>郝东伟</v>
      </c>
      <c r="D41" s="12" t="str">
        <f aca="true" t="shared" si="12" ref="D41:D43">"男"</f>
        <v>男</v>
      </c>
      <c r="E41" s="12" t="str">
        <f t="shared" si="11"/>
        <v>汉族</v>
      </c>
      <c r="F41" s="12" t="str">
        <f>"1993-12-15"</f>
        <v>1993-12-15</v>
      </c>
    </row>
    <row r="42" spans="1:6" s="2" customFormat="1" ht="37.5" customHeight="1">
      <c r="A42" s="12">
        <v>39</v>
      </c>
      <c r="B42" s="12" t="s">
        <v>16</v>
      </c>
      <c r="C42" s="12" t="str">
        <f>"丁春叶"</f>
        <v>丁春叶</v>
      </c>
      <c r="D42" s="12" t="str">
        <f>"女"</f>
        <v>女</v>
      </c>
      <c r="E42" s="12" t="str">
        <f>"蒙古族"</f>
        <v>蒙古族</v>
      </c>
      <c r="F42" s="12" t="str">
        <f>"1995-12-27"</f>
        <v>1995-12-27</v>
      </c>
    </row>
    <row r="43" spans="1:6" s="2" customFormat="1" ht="39" customHeight="1">
      <c r="A43" s="12">
        <v>40</v>
      </c>
      <c r="B43" s="13" t="s">
        <v>17</v>
      </c>
      <c r="C43" s="12" t="str">
        <f>"闫尚巍"</f>
        <v>闫尚巍</v>
      </c>
      <c r="D43" s="12" t="str">
        <f t="shared" si="12"/>
        <v>男</v>
      </c>
      <c r="E43" s="12" t="str">
        <f t="shared" si="11"/>
        <v>汉族</v>
      </c>
      <c r="F43" s="12" t="str">
        <f>"1988-12-25"</f>
        <v>1988-12-25</v>
      </c>
    </row>
    <row r="44" spans="1:6" s="2" customFormat="1" ht="39.75" customHeight="1">
      <c r="A44" s="12">
        <v>41</v>
      </c>
      <c r="B44" s="13" t="s">
        <v>17</v>
      </c>
      <c r="C44" s="12" t="str">
        <f>"白燕芬"</f>
        <v>白燕芬</v>
      </c>
      <c r="D44" s="12" t="str">
        <f aca="true" t="shared" si="13" ref="D44:D46">"女"</f>
        <v>女</v>
      </c>
      <c r="E44" s="12" t="str">
        <f t="shared" si="11"/>
        <v>汉族</v>
      </c>
      <c r="F44" s="12" t="str">
        <f>"1994-12-24"</f>
        <v>1994-12-24</v>
      </c>
    </row>
    <row r="45" spans="1:6" s="2" customFormat="1" ht="36.75" customHeight="1">
      <c r="A45" s="12">
        <v>42</v>
      </c>
      <c r="B45" s="13" t="s">
        <v>17</v>
      </c>
      <c r="C45" s="12" t="str">
        <f>"边雪娜"</f>
        <v>边雪娜</v>
      </c>
      <c r="D45" s="12" t="str">
        <f t="shared" si="13"/>
        <v>女</v>
      </c>
      <c r="E45" s="12" t="str">
        <f t="shared" si="11"/>
        <v>汉族</v>
      </c>
      <c r="F45" s="12" t="str">
        <f>"1993-10-01"</f>
        <v>1993-10-01</v>
      </c>
    </row>
    <row r="46" spans="1:6" s="2" customFormat="1" ht="42" customHeight="1">
      <c r="A46" s="12">
        <v>43</v>
      </c>
      <c r="B46" s="13" t="s">
        <v>18</v>
      </c>
      <c r="C46" s="12" t="str">
        <f>"韩彩兰"</f>
        <v>韩彩兰</v>
      </c>
      <c r="D46" s="12" t="str">
        <f t="shared" si="13"/>
        <v>女</v>
      </c>
      <c r="E46" s="12" t="str">
        <f t="shared" si="11"/>
        <v>汉族</v>
      </c>
      <c r="F46" s="12" t="str">
        <f>"1996-03-15"</f>
        <v>1996-03-15</v>
      </c>
    </row>
    <row r="47" spans="1:6" s="2" customFormat="1" ht="33.75" customHeight="1">
      <c r="A47" s="12">
        <v>44</v>
      </c>
      <c r="B47" s="13" t="s">
        <v>18</v>
      </c>
      <c r="C47" s="12" t="str">
        <f>"张嘉伟"</f>
        <v>张嘉伟</v>
      </c>
      <c r="D47" s="12" t="str">
        <f>"男"</f>
        <v>男</v>
      </c>
      <c r="E47" s="12" t="str">
        <f t="shared" si="11"/>
        <v>汉族</v>
      </c>
      <c r="F47" s="12" t="str">
        <f>"1998-12-19"</f>
        <v>1998-12-19</v>
      </c>
    </row>
    <row r="48" spans="1:6" s="2" customFormat="1" ht="36" customHeight="1">
      <c r="A48" s="12">
        <v>45</v>
      </c>
      <c r="B48" s="13" t="s">
        <v>18</v>
      </c>
      <c r="C48" s="12" t="str">
        <f>"刘浩"</f>
        <v>刘浩</v>
      </c>
      <c r="D48" s="12" t="str">
        <f>"男"</f>
        <v>男</v>
      </c>
      <c r="E48" s="12" t="str">
        <f t="shared" si="11"/>
        <v>汉族</v>
      </c>
      <c r="F48" s="12" t="str">
        <f>"1995-05-30"</f>
        <v>1995-05-30</v>
      </c>
    </row>
    <row r="49" spans="1:6" s="2" customFormat="1" ht="30" customHeight="1">
      <c r="A49" s="12">
        <v>46</v>
      </c>
      <c r="B49" s="13" t="s">
        <v>18</v>
      </c>
      <c r="C49" s="12" t="str">
        <f>"姚丽艳"</f>
        <v>姚丽艳</v>
      </c>
      <c r="D49" s="12" t="str">
        <f>"女"</f>
        <v>女</v>
      </c>
      <c r="E49" s="12" t="str">
        <f t="shared" si="11"/>
        <v>汉族</v>
      </c>
      <c r="F49" s="12" t="str">
        <f>"1994-07-12"</f>
        <v>1994-07-12</v>
      </c>
    </row>
    <row r="50" spans="1:6" s="2" customFormat="1" ht="36.75" customHeight="1">
      <c r="A50" s="12">
        <v>47</v>
      </c>
      <c r="B50" s="13" t="s">
        <v>18</v>
      </c>
      <c r="C50" s="12" t="str">
        <f>"王艺"</f>
        <v>王艺</v>
      </c>
      <c r="D50" s="12" t="str">
        <f>"男"</f>
        <v>男</v>
      </c>
      <c r="E50" s="12" t="str">
        <f t="shared" si="11"/>
        <v>汉族</v>
      </c>
      <c r="F50" s="12" t="str">
        <f>"1997-06-03"</f>
        <v>1997-06-03</v>
      </c>
    </row>
    <row r="51" spans="1:6" s="2" customFormat="1" ht="36.75" customHeight="1">
      <c r="A51" s="12">
        <v>48</v>
      </c>
      <c r="B51" s="13" t="s">
        <v>18</v>
      </c>
      <c r="C51" s="12" t="str">
        <f>"邬涛"</f>
        <v>邬涛</v>
      </c>
      <c r="D51" s="12" t="str">
        <f>"男"</f>
        <v>男</v>
      </c>
      <c r="E51" s="12" t="str">
        <f t="shared" si="11"/>
        <v>汉族</v>
      </c>
      <c r="F51" s="12" t="str">
        <f>"1997-03-05"</f>
        <v>1997-03-05</v>
      </c>
    </row>
    <row r="52" spans="1:6" s="2" customFormat="1" ht="36.75" customHeight="1">
      <c r="A52" s="12">
        <v>49</v>
      </c>
      <c r="B52" s="13" t="s">
        <v>18</v>
      </c>
      <c r="C52" s="12" t="str">
        <f>"贾蓉女"</f>
        <v>贾蓉女</v>
      </c>
      <c r="D52" s="12" t="str">
        <f aca="true" t="shared" si="14" ref="D50:D55">"女"</f>
        <v>女</v>
      </c>
      <c r="E52" s="12" t="str">
        <f t="shared" si="11"/>
        <v>汉族</v>
      </c>
      <c r="F52" s="12" t="str">
        <f>"1999-04-08"</f>
        <v>1999-04-08</v>
      </c>
    </row>
    <row r="53" spans="1:6" s="2" customFormat="1" ht="42.75" customHeight="1">
      <c r="A53" s="12">
        <v>50</v>
      </c>
      <c r="B53" s="13" t="s">
        <v>18</v>
      </c>
      <c r="C53" s="12" t="str">
        <f>"侯雯惠"</f>
        <v>侯雯惠</v>
      </c>
      <c r="D53" s="12" t="str">
        <f t="shared" si="14"/>
        <v>女</v>
      </c>
      <c r="E53" s="12" t="str">
        <f t="shared" si="11"/>
        <v>汉族</v>
      </c>
      <c r="F53" s="12" t="str">
        <f>"1994-12-25"</f>
        <v>1994-12-25</v>
      </c>
    </row>
    <row r="54" spans="1:6" s="2" customFormat="1" ht="39.75" customHeight="1">
      <c r="A54" s="12">
        <v>51</v>
      </c>
      <c r="B54" s="13" t="s">
        <v>18</v>
      </c>
      <c r="C54" s="12" t="str">
        <f>"贺晓宇"</f>
        <v>贺晓宇</v>
      </c>
      <c r="D54" s="12" t="str">
        <f t="shared" si="14"/>
        <v>女</v>
      </c>
      <c r="E54" s="12" t="str">
        <f t="shared" si="11"/>
        <v>汉族</v>
      </c>
      <c r="F54" s="12" t="str">
        <f>"1996-04-08"</f>
        <v>1996-04-08</v>
      </c>
    </row>
    <row r="55" spans="1:6" s="2" customFormat="1" ht="36.75" customHeight="1">
      <c r="A55" s="12">
        <v>52</v>
      </c>
      <c r="B55" s="13" t="s">
        <v>18</v>
      </c>
      <c r="C55" s="12" t="str">
        <f>"康岳林"</f>
        <v>康岳林</v>
      </c>
      <c r="D55" s="12" t="str">
        <f t="shared" si="14"/>
        <v>女</v>
      </c>
      <c r="E55" s="12" t="str">
        <f t="shared" si="11"/>
        <v>汉族</v>
      </c>
      <c r="F55" s="12" t="str">
        <f>"1997-04-28"</f>
        <v>1997-04-28</v>
      </c>
    </row>
    <row r="56" spans="1:6" s="2" customFormat="1" ht="37.5" customHeight="1">
      <c r="A56" s="12">
        <v>53</v>
      </c>
      <c r="B56" s="13" t="s">
        <v>18</v>
      </c>
      <c r="C56" s="12" t="str">
        <f>"白志鑫"</f>
        <v>白志鑫</v>
      </c>
      <c r="D56" s="12" t="str">
        <f>"男"</f>
        <v>男</v>
      </c>
      <c r="E56" s="12" t="str">
        <f t="shared" si="11"/>
        <v>汉族</v>
      </c>
      <c r="F56" s="12" t="str">
        <f>"1996-12-20"</f>
        <v>1996-12-20</v>
      </c>
    </row>
    <row r="57" spans="1:6" s="2" customFormat="1" ht="39" customHeight="1">
      <c r="A57" s="12">
        <v>54</v>
      </c>
      <c r="B57" s="13" t="s">
        <v>18</v>
      </c>
      <c r="C57" s="13" t="str">
        <f>"吴奇飞"</f>
        <v>吴奇飞</v>
      </c>
      <c r="D57" s="13" t="str">
        <f>"男"</f>
        <v>男</v>
      </c>
      <c r="E57" s="13" t="str">
        <f t="shared" si="11"/>
        <v>汉族</v>
      </c>
      <c r="F57" s="13" t="str">
        <f>"1999-01-04"</f>
        <v>1999-01-04</v>
      </c>
    </row>
    <row r="58" spans="1:6" s="2" customFormat="1" ht="36" customHeight="1">
      <c r="A58" s="12">
        <v>55</v>
      </c>
      <c r="B58" s="13" t="s">
        <v>19</v>
      </c>
      <c r="C58" s="12" t="str">
        <f>"戴玉"</f>
        <v>戴玉</v>
      </c>
      <c r="D58" s="12" t="str">
        <f>"女"</f>
        <v>女</v>
      </c>
      <c r="E58" s="12" t="str">
        <f t="shared" si="11"/>
        <v>汉族</v>
      </c>
      <c r="F58" s="12" t="str">
        <f>"1990-01-10"</f>
        <v>1990-01-10</v>
      </c>
    </row>
    <row r="59" spans="1:6" s="2" customFormat="1" ht="36" customHeight="1">
      <c r="A59" s="12">
        <v>56</v>
      </c>
      <c r="B59" s="13" t="s">
        <v>19</v>
      </c>
      <c r="C59" s="12" t="str">
        <f>"王丽"</f>
        <v>王丽</v>
      </c>
      <c r="D59" s="12" t="str">
        <f>"女"</f>
        <v>女</v>
      </c>
      <c r="E59" s="12" t="str">
        <f t="shared" si="11"/>
        <v>汉族</v>
      </c>
      <c r="F59" s="12" t="str">
        <f>"1995-11-19"</f>
        <v>1995-11-19</v>
      </c>
    </row>
    <row r="60" spans="1:6" s="2" customFormat="1" ht="42" customHeight="1">
      <c r="A60" s="12">
        <v>57</v>
      </c>
      <c r="B60" s="13" t="s">
        <v>20</v>
      </c>
      <c r="C60" s="12" t="str">
        <f>"刘佳"</f>
        <v>刘佳</v>
      </c>
      <c r="D60" s="12" t="str">
        <f aca="true" t="shared" si="15" ref="D60:D69">"女"</f>
        <v>女</v>
      </c>
      <c r="E60" s="12" t="str">
        <f aca="true" t="shared" si="16" ref="E60:E67">"汉族"</f>
        <v>汉族</v>
      </c>
      <c r="F60" s="12" t="str">
        <f>"1995-01-29"</f>
        <v>1995-01-29</v>
      </c>
    </row>
    <row r="61" spans="1:6" s="2" customFormat="1" ht="39.75" customHeight="1">
      <c r="A61" s="12">
        <v>58</v>
      </c>
      <c r="B61" s="13" t="s">
        <v>20</v>
      </c>
      <c r="C61" s="12" t="str">
        <f>"白露"</f>
        <v>白露</v>
      </c>
      <c r="D61" s="12" t="str">
        <f t="shared" si="15"/>
        <v>女</v>
      </c>
      <c r="E61" s="12" t="str">
        <f t="shared" si="16"/>
        <v>汉族</v>
      </c>
      <c r="F61" s="12" t="str">
        <f>"1996-09-08"</f>
        <v>1996-09-08</v>
      </c>
    </row>
    <row r="62" spans="1:6" s="2" customFormat="1" ht="40.5" customHeight="1">
      <c r="A62" s="12">
        <v>59</v>
      </c>
      <c r="B62" s="13" t="s">
        <v>20</v>
      </c>
      <c r="C62" s="12" t="str">
        <f>"王金伟"</f>
        <v>王金伟</v>
      </c>
      <c r="D62" s="12" t="str">
        <f>"男"</f>
        <v>男</v>
      </c>
      <c r="E62" s="12" t="str">
        <f t="shared" si="16"/>
        <v>汉族</v>
      </c>
      <c r="F62" s="12" t="str">
        <f>"1994-09-08"</f>
        <v>1994-09-08</v>
      </c>
    </row>
    <row r="63" spans="1:6" s="2" customFormat="1" ht="36" customHeight="1">
      <c r="A63" s="12">
        <v>60</v>
      </c>
      <c r="B63" s="13" t="s">
        <v>20</v>
      </c>
      <c r="C63" s="12" t="str">
        <f>"许宏"</f>
        <v>许宏</v>
      </c>
      <c r="D63" s="12" t="str">
        <f t="shared" si="15"/>
        <v>女</v>
      </c>
      <c r="E63" s="12" t="str">
        <f t="shared" si="16"/>
        <v>汉族</v>
      </c>
      <c r="F63" s="12" t="str">
        <f>"1996-05-18"</f>
        <v>1996-05-18</v>
      </c>
    </row>
    <row r="64" spans="1:6" s="2" customFormat="1" ht="36" customHeight="1">
      <c r="A64" s="12">
        <v>61</v>
      </c>
      <c r="B64" s="13" t="s">
        <v>20</v>
      </c>
      <c r="C64" s="14" t="str">
        <f>"邹亚萍"</f>
        <v>邹亚萍</v>
      </c>
      <c r="D64" s="14" t="str">
        <f t="shared" si="15"/>
        <v>女</v>
      </c>
      <c r="E64" s="14" t="str">
        <f t="shared" si="16"/>
        <v>汉族</v>
      </c>
      <c r="F64" s="14" t="str">
        <f>"1997-11-23"</f>
        <v>1997-11-23</v>
      </c>
    </row>
    <row r="65" spans="1:6" s="2" customFormat="1" ht="48" customHeight="1">
      <c r="A65" s="12">
        <v>62</v>
      </c>
      <c r="B65" s="13" t="s">
        <v>20</v>
      </c>
      <c r="C65" s="13" t="str">
        <f>"赵贞"</f>
        <v>赵贞</v>
      </c>
      <c r="D65" s="13" t="str">
        <f t="shared" si="15"/>
        <v>女</v>
      </c>
      <c r="E65" s="13" t="str">
        <f t="shared" si="16"/>
        <v>汉族</v>
      </c>
      <c r="F65" s="16">
        <v>33775</v>
      </c>
    </row>
    <row r="66" spans="1:6" s="2" customFormat="1" ht="37.5" customHeight="1">
      <c r="A66" s="12">
        <v>63</v>
      </c>
      <c r="B66" s="13" t="s">
        <v>21</v>
      </c>
      <c r="C66" s="12" t="str">
        <f>"尚轲"</f>
        <v>尚轲</v>
      </c>
      <c r="D66" s="12" t="str">
        <f t="shared" si="15"/>
        <v>女</v>
      </c>
      <c r="E66" s="12" t="str">
        <f t="shared" si="16"/>
        <v>汉族</v>
      </c>
      <c r="F66" s="12" t="str">
        <f>"1993-05-17"</f>
        <v>1993-05-17</v>
      </c>
    </row>
    <row r="67" spans="1:6" s="2" customFormat="1" ht="45.75" customHeight="1">
      <c r="A67" s="12">
        <v>64</v>
      </c>
      <c r="B67" s="13" t="s">
        <v>21</v>
      </c>
      <c r="C67" s="12" t="str">
        <f>"高佳丽"</f>
        <v>高佳丽</v>
      </c>
      <c r="D67" s="12" t="str">
        <f t="shared" si="15"/>
        <v>女</v>
      </c>
      <c r="E67" s="12" t="str">
        <f t="shared" si="16"/>
        <v>汉族</v>
      </c>
      <c r="F67" s="12" t="str">
        <f>"1990-05-21"</f>
        <v>1990-05-21</v>
      </c>
    </row>
    <row r="68" spans="1:6" s="2" customFormat="1" ht="33.75" customHeight="1">
      <c r="A68" s="12">
        <v>65</v>
      </c>
      <c r="B68" s="13" t="s">
        <v>21</v>
      </c>
      <c r="C68" s="12" t="str">
        <f>"珠兰"</f>
        <v>珠兰</v>
      </c>
      <c r="D68" s="12" t="str">
        <f t="shared" si="15"/>
        <v>女</v>
      </c>
      <c r="E68" s="12" t="str">
        <f>"蒙古族"</f>
        <v>蒙古族</v>
      </c>
      <c r="F68" s="12" t="str">
        <f>"1995-02-17"</f>
        <v>1995-02-17</v>
      </c>
    </row>
    <row r="69" spans="1:6" s="2" customFormat="1" ht="33" customHeight="1">
      <c r="A69" s="12">
        <v>66</v>
      </c>
      <c r="B69" s="13" t="s">
        <v>21</v>
      </c>
      <c r="C69" s="12" t="str">
        <f>"王晓珏"</f>
        <v>王晓珏</v>
      </c>
      <c r="D69" s="12" t="str">
        <f t="shared" si="15"/>
        <v>女</v>
      </c>
      <c r="E69" s="12" t="str">
        <f aca="true" t="shared" si="17" ref="E69:E73">"汉族"</f>
        <v>汉族</v>
      </c>
      <c r="F69" s="12" t="str">
        <f>"1993-04-12"</f>
        <v>1993-04-12</v>
      </c>
    </row>
    <row r="70" spans="1:6" s="2" customFormat="1" ht="39.75" customHeight="1">
      <c r="A70" s="12">
        <v>67</v>
      </c>
      <c r="B70" s="13" t="s">
        <v>21</v>
      </c>
      <c r="C70" s="12" t="str">
        <f>"高立夫"</f>
        <v>高立夫</v>
      </c>
      <c r="D70" s="12" t="str">
        <f aca="true" t="shared" si="18" ref="D70:D74">"男"</f>
        <v>男</v>
      </c>
      <c r="E70" s="12" t="str">
        <f t="shared" si="17"/>
        <v>汉族</v>
      </c>
      <c r="F70" s="12" t="str">
        <f>"1995-04-22"</f>
        <v>1995-04-22</v>
      </c>
    </row>
    <row r="71" spans="1:6" s="2" customFormat="1" ht="36.75" customHeight="1">
      <c r="A71" s="12">
        <v>68</v>
      </c>
      <c r="B71" s="13" t="s">
        <v>21</v>
      </c>
      <c r="C71" s="12" t="str">
        <f>"韩慧"</f>
        <v>韩慧</v>
      </c>
      <c r="D71" s="12" t="str">
        <f aca="true" t="shared" si="19" ref="D71:D75">"女"</f>
        <v>女</v>
      </c>
      <c r="E71" s="12" t="str">
        <f t="shared" si="17"/>
        <v>汉族</v>
      </c>
      <c r="F71" s="12" t="str">
        <f>"1987-10-05"</f>
        <v>1987-10-05</v>
      </c>
    </row>
    <row r="72" spans="1:6" s="2" customFormat="1" ht="36.75" customHeight="1">
      <c r="A72" s="12">
        <v>69</v>
      </c>
      <c r="B72" s="13" t="s">
        <v>21</v>
      </c>
      <c r="C72" s="12" t="str">
        <f>"杨靖元"</f>
        <v>杨靖元</v>
      </c>
      <c r="D72" s="12" t="str">
        <f t="shared" si="18"/>
        <v>男</v>
      </c>
      <c r="E72" s="12" t="str">
        <f t="shared" si="17"/>
        <v>汉族</v>
      </c>
      <c r="F72" s="12" t="str">
        <f>"1995-08-24"</f>
        <v>1995-08-24</v>
      </c>
    </row>
    <row r="73" spans="1:6" s="2" customFormat="1" ht="33.75" customHeight="1">
      <c r="A73" s="12">
        <v>70</v>
      </c>
      <c r="B73" s="13" t="s">
        <v>21</v>
      </c>
      <c r="C73" s="12" t="str">
        <f>"牛苡芙"</f>
        <v>牛苡芙</v>
      </c>
      <c r="D73" s="12" t="str">
        <f t="shared" si="19"/>
        <v>女</v>
      </c>
      <c r="E73" s="12" t="str">
        <f t="shared" si="17"/>
        <v>汉族</v>
      </c>
      <c r="F73" s="12" t="str">
        <f>"1991-05-20"</f>
        <v>1991-05-20</v>
      </c>
    </row>
    <row r="74" spans="1:6" s="2" customFormat="1" ht="36.75" customHeight="1">
      <c r="A74" s="12">
        <v>71</v>
      </c>
      <c r="B74" s="13" t="s">
        <v>21</v>
      </c>
      <c r="C74" s="12" t="str">
        <f>"张瑞环"</f>
        <v>张瑞环</v>
      </c>
      <c r="D74" s="12" t="str">
        <f t="shared" si="18"/>
        <v>男</v>
      </c>
      <c r="E74" s="12" t="str">
        <f aca="true" t="shared" si="20" ref="E74:E79">"蒙古族"</f>
        <v>蒙古族</v>
      </c>
      <c r="F74" s="12" t="str">
        <f>"1992-01-09"</f>
        <v>1992-01-09</v>
      </c>
    </row>
    <row r="75" spans="1:6" s="2" customFormat="1" ht="51.75" customHeight="1">
      <c r="A75" s="12">
        <v>72</v>
      </c>
      <c r="B75" s="13" t="s">
        <v>22</v>
      </c>
      <c r="C75" s="12" t="str">
        <f>"王楠"</f>
        <v>王楠</v>
      </c>
      <c r="D75" s="12" t="str">
        <f t="shared" si="19"/>
        <v>女</v>
      </c>
      <c r="E75" s="12" t="str">
        <f aca="true" t="shared" si="21" ref="E75:E77">"汉族"</f>
        <v>汉族</v>
      </c>
      <c r="F75" s="12" t="str">
        <f>"1992-10-20"</f>
        <v>1992-10-20</v>
      </c>
    </row>
    <row r="76" spans="1:6" s="2" customFormat="1" ht="30.75" customHeight="1">
      <c r="A76" s="12">
        <v>73</v>
      </c>
      <c r="B76" s="13" t="s">
        <v>22</v>
      </c>
      <c r="C76" s="12" t="str">
        <f>"石瑞峰"</f>
        <v>石瑞峰</v>
      </c>
      <c r="D76" s="12" t="str">
        <f aca="true" t="shared" si="22" ref="D76:D79">"男"</f>
        <v>男</v>
      </c>
      <c r="E76" s="12" t="str">
        <f t="shared" si="21"/>
        <v>汉族</v>
      </c>
      <c r="F76" s="12" t="str">
        <f>"1994-08-23"</f>
        <v>1994-08-23</v>
      </c>
    </row>
    <row r="77" spans="1:6" s="2" customFormat="1" ht="31.5" customHeight="1">
      <c r="A77" s="12">
        <v>74</v>
      </c>
      <c r="B77" s="13" t="s">
        <v>22</v>
      </c>
      <c r="C77" s="12" t="str">
        <f>"白二蓉"</f>
        <v>白二蓉</v>
      </c>
      <c r="D77" s="12" t="str">
        <f>"女"</f>
        <v>女</v>
      </c>
      <c r="E77" s="12" t="str">
        <f t="shared" si="21"/>
        <v>汉族</v>
      </c>
      <c r="F77" s="12" t="str">
        <f>"1995-03-27"</f>
        <v>1995-03-27</v>
      </c>
    </row>
    <row r="78" spans="1:6" s="2" customFormat="1" ht="48" customHeight="1">
      <c r="A78" s="12">
        <v>75</v>
      </c>
      <c r="B78" s="13" t="s">
        <v>23</v>
      </c>
      <c r="C78" s="13" t="str">
        <f>"呼格吉勒"</f>
        <v>呼格吉勒</v>
      </c>
      <c r="D78" s="12" t="str">
        <f t="shared" si="22"/>
        <v>男</v>
      </c>
      <c r="E78" s="12" t="str">
        <f t="shared" si="20"/>
        <v>蒙古族</v>
      </c>
      <c r="F78" s="12" t="str">
        <f>"1992-07-28"</f>
        <v>1992-07-28</v>
      </c>
    </row>
    <row r="79" spans="1:6" s="2" customFormat="1" ht="34.5" customHeight="1">
      <c r="A79" s="12">
        <v>76</v>
      </c>
      <c r="B79" s="13" t="s">
        <v>23</v>
      </c>
      <c r="C79" s="13" t="str">
        <f>"包乌云毕力格"</f>
        <v>包乌云毕力格</v>
      </c>
      <c r="D79" s="12" t="str">
        <f t="shared" si="22"/>
        <v>男</v>
      </c>
      <c r="E79" s="12" t="str">
        <f t="shared" si="20"/>
        <v>蒙古族</v>
      </c>
      <c r="F79" s="12" t="str">
        <f>"1993-02-17"</f>
        <v>1993-02-17</v>
      </c>
    </row>
    <row r="80" spans="1:6" s="2" customFormat="1" ht="33.75" customHeight="1">
      <c r="A80" s="12">
        <v>77</v>
      </c>
      <c r="B80" s="13" t="s">
        <v>24</v>
      </c>
      <c r="C80" s="12" t="str">
        <f>"武凡艳"</f>
        <v>武凡艳</v>
      </c>
      <c r="D80" s="12" t="str">
        <f aca="true" t="shared" si="23" ref="D80:D85">"女"</f>
        <v>女</v>
      </c>
      <c r="E80" s="12" t="str">
        <f aca="true" t="shared" si="24" ref="E80:E90">"汉族"</f>
        <v>汉族</v>
      </c>
      <c r="F80" s="12" t="str">
        <f>"1990-04-27"</f>
        <v>1990-04-27</v>
      </c>
    </row>
    <row r="81" spans="1:6" s="2" customFormat="1" ht="33.75" customHeight="1">
      <c r="A81" s="12">
        <v>78</v>
      </c>
      <c r="B81" s="13" t="s">
        <v>24</v>
      </c>
      <c r="C81" s="12" t="str">
        <f>"王又乐"</f>
        <v>王又乐</v>
      </c>
      <c r="D81" s="12" t="str">
        <f>"男"</f>
        <v>男</v>
      </c>
      <c r="E81" s="12" t="str">
        <f t="shared" si="24"/>
        <v>汉族</v>
      </c>
      <c r="F81" s="12" t="str">
        <f>"1995-08-16"</f>
        <v>1995-08-16</v>
      </c>
    </row>
    <row r="82" spans="1:6" s="2" customFormat="1" ht="39" customHeight="1">
      <c r="A82" s="12">
        <v>79</v>
      </c>
      <c r="B82" s="13" t="s">
        <v>24</v>
      </c>
      <c r="C82" s="12" t="str">
        <f>"包茫乃"</f>
        <v>包茫乃</v>
      </c>
      <c r="D82" s="12" t="str">
        <f>"男"</f>
        <v>男</v>
      </c>
      <c r="E82" s="12" t="str">
        <f>"蒙古族"</f>
        <v>蒙古族</v>
      </c>
      <c r="F82" s="12" t="str">
        <f>"1994-05-05"</f>
        <v>1994-05-05</v>
      </c>
    </row>
    <row r="83" spans="1:6" s="2" customFormat="1" ht="48.75" customHeight="1">
      <c r="A83" s="12">
        <v>80</v>
      </c>
      <c r="B83" s="13" t="s">
        <v>24</v>
      </c>
      <c r="C83" s="12" t="str">
        <f>"张馨方"</f>
        <v>张馨方</v>
      </c>
      <c r="D83" s="12" t="str">
        <f t="shared" si="23"/>
        <v>女</v>
      </c>
      <c r="E83" s="12" t="str">
        <f t="shared" si="24"/>
        <v>汉族</v>
      </c>
      <c r="F83" s="12" t="str">
        <f>"1987-10-20"</f>
        <v>1987-10-20</v>
      </c>
    </row>
    <row r="84" spans="1:6" s="2" customFormat="1" ht="36.75" customHeight="1">
      <c r="A84" s="12">
        <v>81</v>
      </c>
      <c r="B84" s="13" t="s">
        <v>24</v>
      </c>
      <c r="C84" s="12" t="str">
        <f>"刘智玲"</f>
        <v>刘智玲</v>
      </c>
      <c r="D84" s="12" t="str">
        <f t="shared" si="23"/>
        <v>女</v>
      </c>
      <c r="E84" s="12" t="str">
        <f t="shared" si="24"/>
        <v>汉族</v>
      </c>
      <c r="F84" s="12" t="str">
        <f>"1993-09-05"</f>
        <v>1993-09-05</v>
      </c>
    </row>
    <row r="85" spans="1:6" s="3" customFormat="1" ht="42.75" customHeight="1">
      <c r="A85" s="12">
        <v>82</v>
      </c>
      <c r="B85" s="17" t="s">
        <v>24</v>
      </c>
      <c r="C85" s="17" t="str">
        <f>"邬兆宇"</f>
        <v>邬兆宇</v>
      </c>
      <c r="D85" s="17" t="str">
        <f t="shared" si="23"/>
        <v>女</v>
      </c>
      <c r="E85" s="17" t="str">
        <f t="shared" si="24"/>
        <v>汉族</v>
      </c>
      <c r="F85" s="17" t="str">
        <f>"1997-02-28"</f>
        <v>1997-02-28</v>
      </c>
    </row>
    <row r="86" spans="1:6" s="2" customFormat="1" ht="60.75" customHeight="1">
      <c r="A86" s="12">
        <v>83</v>
      </c>
      <c r="B86" s="13" t="s">
        <v>25</v>
      </c>
      <c r="C86" s="12" t="str">
        <f>"高宇星"</f>
        <v>高宇星</v>
      </c>
      <c r="D86" s="12" t="str">
        <f aca="true" t="shared" si="25" ref="D86:D91">"男"</f>
        <v>男</v>
      </c>
      <c r="E86" s="12" t="str">
        <f t="shared" si="24"/>
        <v>汉族</v>
      </c>
      <c r="F86" s="12" t="str">
        <f>"1993-10-17"</f>
        <v>1993-10-17</v>
      </c>
    </row>
    <row r="87" spans="1:6" s="2" customFormat="1" ht="39" customHeight="1">
      <c r="A87" s="12">
        <v>84</v>
      </c>
      <c r="B87" s="13" t="s">
        <v>25</v>
      </c>
      <c r="C87" s="12" t="str">
        <f>"王鹏程"</f>
        <v>王鹏程</v>
      </c>
      <c r="D87" s="12" t="str">
        <f t="shared" si="25"/>
        <v>男</v>
      </c>
      <c r="E87" s="12" t="str">
        <f t="shared" si="24"/>
        <v>汉族</v>
      </c>
      <c r="F87" s="12" t="str">
        <f>"1991-07-03"</f>
        <v>1991-07-03</v>
      </c>
    </row>
    <row r="88" spans="1:6" s="2" customFormat="1" ht="54" customHeight="1">
      <c r="A88" s="12">
        <v>85</v>
      </c>
      <c r="B88" s="13" t="s">
        <v>25</v>
      </c>
      <c r="C88" s="12" t="str">
        <f>"刘媚"</f>
        <v>刘媚</v>
      </c>
      <c r="D88" s="12" t="str">
        <f aca="true" t="shared" si="26" ref="D88:D99">"女"</f>
        <v>女</v>
      </c>
      <c r="E88" s="12" t="str">
        <f t="shared" si="24"/>
        <v>汉族</v>
      </c>
      <c r="F88" s="12" t="str">
        <f>"1986-01-27"</f>
        <v>1986-01-27</v>
      </c>
    </row>
    <row r="89" spans="1:6" s="2" customFormat="1" ht="39" customHeight="1">
      <c r="A89" s="12">
        <v>86</v>
      </c>
      <c r="B89" s="13" t="s">
        <v>26</v>
      </c>
      <c r="C89" s="12" t="str">
        <f>"张喜爱"</f>
        <v>张喜爱</v>
      </c>
      <c r="D89" s="12" t="str">
        <f t="shared" si="26"/>
        <v>女</v>
      </c>
      <c r="E89" s="12" t="str">
        <f t="shared" si="24"/>
        <v>汉族</v>
      </c>
      <c r="F89" s="12" t="str">
        <f>"1994-12-02"</f>
        <v>1994-12-02</v>
      </c>
    </row>
    <row r="90" spans="1:6" s="2" customFormat="1" ht="45.75" customHeight="1">
      <c r="A90" s="12">
        <v>87</v>
      </c>
      <c r="B90" s="13" t="s">
        <v>26</v>
      </c>
      <c r="C90" s="12" t="str">
        <f>"赵旭"</f>
        <v>赵旭</v>
      </c>
      <c r="D90" s="12" t="str">
        <f t="shared" si="25"/>
        <v>男</v>
      </c>
      <c r="E90" s="12" t="str">
        <f t="shared" si="24"/>
        <v>汉族</v>
      </c>
      <c r="F90" s="12" t="str">
        <f>"1996-10-24"</f>
        <v>1996-10-24</v>
      </c>
    </row>
    <row r="91" spans="1:6" s="2" customFormat="1" ht="39.75" customHeight="1">
      <c r="A91" s="12">
        <v>88</v>
      </c>
      <c r="B91" s="13" t="s">
        <v>26</v>
      </c>
      <c r="C91" s="12" t="str">
        <f>"冯金"</f>
        <v>冯金</v>
      </c>
      <c r="D91" s="12" t="str">
        <f t="shared" si="25"/>
        <v>男</v>
      </c>
      <c r="E91" s="12" t="str">
        <f>"蒙古族"</f>
        <v>蒙古族</v>
      </c>
      <c r="F91" s="12" t="str">
        <f>"1993-11-14"</f>
        <v>1993-11-14</v>
      </c>
    </row>
    <row r="92" spans="1:6" s="2" customFormat="1" ht="36.75" customHeight="1">
      <c r="A92" s="12">
        <v>89</v>
      </c>
      <c r="B92" s="13" t="s">
        <v>26</v>
      </c>
      <c r="C92" s="12" t="str">
        <f>"李叶霞"</f>
        <v>李叶霞</v>
      </c>
      <c r="D92" s="12" t="str">
        <f t="shared" si="26"/>
        <v>女</v>
      </c>
      <c r="E92" s="12" t="str">
        <f aca="true" t="shared" si="27" ref="E92:E99">"汉族"</f>
        <v>汉族</v>
      </c>
      <c r="F92" s="12" t="str">
        <f>"1992-10-10"</f>
        <v>1992-10-10</v>
      </c>
    </row>
    <row r="93" spans="1:6" s="2" customFormat="1" ht="37.5" customHeight="1">
      <c r="A93" s="12">
        <v>90</v>
      </c>
      <c r="B93" s="13" t="s">
        <v>26</v>
      </c>
      <c r="C93" s="12" t="str">
        <f>"郭雅鑫"</f>
        <v>郭雅鑫</v>
      </c>
      <c r="D93" s="12" t="str">
        <f t="shared" si="26"/>
        <v>女</v>
      </c>
      <c r="E93" s="12" t="str">
        <f t="shared" si="27"/>
        <v>汉族</v>
      </c>
      <c r="F93" s="12" t="str">
        <f>"1997-10-18"</f>
        <v>1997-10-18</v>
      </c>
    </row>
    <row r="94" spans="1:6" s="2" customFormat="1" ht="33.75" customHeight="1">
      <c r="A94" s="12">
        <v>91</v>
      </c>
      <c r="B94" s="13" t="s">
        <v>26</v>
      </c>
      <c r="C94" s="12" t="str">
        <f>"刘国庆"</f>
        <v>刘国庆</v>
      </c>
      <c r="D94" s="12" t="str">
        <f t="shared" si="26"/>
        <v>女</v>
      </c>
      <c r="E94" s="12" t="str">
        <f t="shared" si="27"/>
        <v>汉族</v>
      </c>
      <c r="F94" s="12" t="str">
        <f>"1994-10-01"</f>
        <v>1994-10-01</v>
      </c>
    </row>
    <row r="95" spans="1:6" s="2" customFormat="1" ht="63" customHeight="1">
      <c r="A95" s="12">
        <v>92</v>
      </c>
      <c r="B95" s="13" t="s">
        <v>26</v>
      </c>
      <c r="C95" s="12" t="str">
        <f>"李鸿韬"</f>
        <v>李鸿韬</v>
      </c>
      <c r="D95" s="12" t="str">
        <f t="shared" si="26"/>
        <v>女</v>
      </c>
      <c r="E95" s="12" t="str">
        <f t="shared" si="27"/>
        <v>汉族</v>
      </c>
      <c r="F95" s="12" t="str">
        <f>"1993-10-25"</f>
        <v>1993-10-25</v>
      </c>
    </row>
    <row r="96" spans="1:6" s="2" customFormat="1" ht="39" customHeight="1">
      <c r="A96" s="12">
        <v>93</v>
      </c>
      <c r="B96" s="13" t="s">
        <v>26</v>
      </c>
      <c r="C96" s="12" t="str">
        <f>"王茹茹"</f>
        <v>王茹茹</v>
      </c>
      <c r="D96" s="12" t="str">
        <f t="shared" si="26"/>
        <v>女</v>
      </c>
      <c r="E96" s="12" t="str">
        <f t="shared" si="27"/>
        <v>汉族</v>
      </c>
      <c r="F96" s="12" t="str">
        <f>"1995-03-12"</f>
        <v>1995-03-12</v>
      </c>
    </row>
    <row r="97" spans="1:6" s="2" customFormat="1" ht="42" customHeight="1">
      <c r="A97" s="12">
        <v>94</v>
      </c>
      <c r="B97" s="13" t="s">
        <v>26</v>
      </c>
      <c r="C97" s="12" t="str">
        <f>"张晓敏"</f>
        <v>张晓敏</v>
      </c>
      <c r="D97" s="12" t="str">
        <f t="shared" si="26"/>
        <v>女</v>
      </c>
      <c r="E97" s="12" t="str">
        <f t="shared" si="27"/>
        <v>汉族</v>
      </c>
      <c r="F97" s="12" t="str">
        <f>"1993-07-13"</f>
        <v>1993-07-13</v>
      </c>
    </row>
    <row r="98" spans="1:6" s="2" customFormat="1" ht="37.5" customHeight="1">
      <c r="A98" s="12">
        <v>95</v>
      </c>
      <c r="B98" s="13" t="s">
        <v>26</v>
      </c>
      <c r="C98" s="12" t="str">
        <f>"韩越茹"</f>
        <v>韩越茹</v>
      </c>
      <c r="D98" s="12" t="str">
        <f t="shared" si="26"/>
        <v>女</v>
      </c>
      <c r="E98" s="12" t="str">
        <f t="shared" si="27"/>
        <v>汉族</v>
      </c>
      <c r="F98" s="12" t="str">
        <f>"1995-02-12"</f>
        <v>1995-02-12</v>
      </c>
    </row>
    <row r="99" spans="1:6" s="2" customFormat="1" ht="36" customHeight="1">
      <c r="A99" s="12">
        <v>96</v>
      </c>
      <c r="B99" s="13" t="s">
        <v>26</v>
      </c>
      <c r="C99" s="12" t="str">
        <f>"郭红"</f>
        <v>郭红</v>
      </c>
      <c r="D99" s="12" t="str">
        <f t="shared" si="26"/>
        <v>女</v>
      </c>
      <c r="E99" s="12" t="str">
        <f t="shared" si="27"/>
        <v>汉族</v>
      </c>
      <c r="F99" s="12" t="str">
        <f>"1995-02-18"</f>
        <v>1995-02-18</v>
      </c>
    </row>
    <row r="100" spans="1:6" s="2" customFormat="1" ht="48" customHeight="1">
      <c r="A100" s="12">
        <v>97</v>
      </c>
      <c r="B100" s="13" t="s">
        <v>26</v>
      </c>
      <c r="C100" s="12" t="str">
        <f>"陈富鑫"</f>
        <v>陈富鑫</v>
      </c>
      <c r="D100" s="12" t="str">
        <f>"男"</f>
        <v>男</v>
      </c>
      <c r="E100" s="12" t="str">
        <f aca="true" t="shared" si="28" ref="E100:E105">"蒙古族"</f>
        <v>蒙古族</v>
      </c>
      <c r="F100" s="12" t="str">
        <f>"1988-10-08"</f>
        <v>1988-10-08</v>
      </c>
    </row>
    <row r="101" spans="1:6" s="2" customFormat="1" ht="37.5" customHeight="1">
      <c r="A101" s="12">
        <v>98</v>
      </c>
      <c r="B101" s="13" t="s">
        <v>27</v>
      </c>
      <c r="C101" s="12" t="str">
        <f>"白鹭"</f>
        <v>白鹭</v>
      </c>
      <c r="D101" s="12" t="str">
        <f aca="true" t="shared" si="29" ref="D101:D105">"女"</f>
        <v>女</v>
      </c>
      <c r="E101" s="12" t="str">
        <f t="shared" si="28"/>
        <v>蒙古族</v>
      </c>
      <c r="F101" s="12" t="str">
        <f>"1994-01-24"</f>
        <v>1994-01-24</v>
      </c>
    </row>
    <row r="102" spans="1:6" s="2" customFormat="1" ht="36.75" customHeight="1">
      <c r="A102" s="12">
        <v>99</v>
      </c>
      <c r="B102" s="13" t="s">
        <v>27</v>
      </c>
      <c r="C102" s="12" t="str">
        <f>"杨昕冉"</f>
        <v>杨昕冉</v>
      </c>
      <c r="D102" s="12" t="str">
        <f>"男"</f>
        <v>男</v>
      </c>
      <c r="E102" s="12" t="str">
        <f aca="true" t="shared" si="30" ref="E102:E104">"汉族"</f>
        <v>汉族</v>
      </c>
      <c r="F102" s="12" t="str">
        <f>"1995-11-25"</f>
        <v>1995-11-25</v>
      </c>
    </row>
    <row r="103" spans="1:6" s="2" customFormat="1" ht="39" customHeight="1">
      <c r="A103" s="12">
        <v>100</v>
      </c>
      <c r="B103" s="13" t="s">
        <v>27</v>
      </c>
      <c r="C103" s="12" t="str">
        <f>"韩娇"</f>
        <v>韩娇</v>
      </c>
      <c r="D103" s="12" t="str">
        <f t="shared" si="29"/>
        <v>女</v>
      </c>
      <c r="E103" s="12" t="str">
        <f t="shared" si="30"/>
        <v>汉族</v>
      </c>
      <c r="F103" s="12" t="str">
        <f>"1995-04-09"</f>
        <v>1995-04-09</v>
      </c>
    </row>
    <row r="104" spans="1:6" s="2" customFormat="1" ht="33.75" customHeight="1">
      <c r="A104" s="12">
        <v>101</v>
      </c>
      <c r="B104" s="13" t="s">
        <v>28</v>
      </c>
      <c r="C104" s="12" t="str">
        <f>"杜茜"</f>
        <v>杜茜</v>
      </c>
      <c r="D104" s="12" t="str">
        <f t="shared" si="29"/>
        <v>女</v>
      </c>
      <c r="E104" s="12" t="str">
        <f t="shared" si="30"/>
        <v>汉族</v>
      </c>
      <c r="F104" s="12" t="str">
        <f>"1989-11-24"</f>
        <v>1989-11-24</v>
      </c>
    </row>
    <row r="105" spans="1:6" s="2" customFormat="1" ht="54" customHeight="1">
      <c r="A105" s="12">
        <v>102</v>
      </c>
      <c r="B105" s="13" t="s">
        <v>28</v>
      </c>
      <c r="C105" s="12" t="str">
        <f>"王丹丽"</f>
        <v>王丹丽</v>
      </c>
      <c r="D105" s="12" t="str">
        <f t="shared" si="29"/>
        <v>女</v>
      </c>
      <c r="E105" s="12" t="str">
        <f t="shared" si="28"/>
        <v>蒙古族</v>
      </c>
      <c r="F105" s="12" t="str">
        <f>"1992-06-02"</f>
        <v>1992-06-02</v>
      </c>
    </row>
    <row r="106" spans="1:6" s="2" customFormat="1" ht="36" customHeight="1">
      <c r="A106" s="12">
        <v>103</v>
      </c>
      <c r="B106" s="13" t="s">
        <v>28</v>
      </c>
      <c r="C106" s="12" t="str">
        <f>"田选洋"</f>
        <v>田选洋</v>
      </c>
      <c r="D106" s="12" t="str">
        <f>"男"</f>
        <v>男</v>
      </c>
      <c r="E106" s="12" t="str">
        <f>"汉族"</f>
        <v>汉族</v>
      </c>
      <c r="F106" s="12" t="str">
        <f>"1993-09-15"</f>
        <v>1993-09-15</v>
      </c>
    </row>
    <row r="107" spans="1:6" s="2" customFormat="1" ht="42" customHeight="1">
      <c r="A107" s="12">
        <v>104</v>
      </c>
      <c r="B107" s="13" t="s">
        <v>29</v>
      </c>
      <c r="C107" s="12" t="str">
        <f>"马健"</f>
        <v>马健</v>
      </c>
      <c r="D107" s="12" t="str">
        <f>"女"</f>
        <v>女</v>
      </c>
      <c r="E107" s="12" t="str">
        <f>"汉族"</f>
        <v>汉族</v>
      </c>
      <c r="F107" s="12" t="str">
        <f>"1990-09-26"</f>
        <v>1990-09-26</v>
      </c>
    </row>
    <row r="108" spans="1:6" s="4" customFormat="1" ht="42" customHeight="1">
      <c r="A108" s="12">
        <v>105</v>
      </c>
      <c r="B108" s="18" t="s">
        <v>29</v>
      </c>
      <c r="C108" s="18" t="str">
        <f>"白茂伸"</f>
        <v>白茂伸</v>
      </c>
      <c r="D108" s="18" t="str">
        <f>"男"</f>
        <v>男</v>
      </c>
      <c r="E108" s="18" t="str">
        <f>"汉族"</f>
        <v>汉族</v>
      </c>
      <c r="F108" s="19">
        <v>32631</v>
      </c>
    </row>
  </sheetData>
  <sheetProtection/>
  <mergeCells count="1">
    <mergeCell ref="A1:F1"/>
  </mergeCells>
  <printOptions horizontalCentered="1"/>
  <pageMargins left="0" right="0" top="0.2125" bottom="0.2125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2020-06-11T08:02:13Z</dcterms:created>
  <dcterms:modified xsi:type="dcterms:W3CDTF">2020-08-27T02:47:08Z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