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20" activeTab="0"/>
  </bookViews>
  <sheets>
    <sheet name="公告" sheetId="1" r:id="rId1"/>
  </sheets>
  <definedNames>
    <definedName name="_xlnm.Print_Titles" localSheetId="0">'公告'!$3:$3</definedName>
  </definedNames>
  <calcPr fullCalcOnLoad="1"/>
</workbook>
</file>

<file path=xl/sharedStrings.xml><?xml version="1.0" encoding="utf-8"?>
<sst xmlns="http://schemas.openxmlformats.org/spreadsheetml/2006/main" count="488" uniqueCount="484">
  <si>
    <t>姓名</t>
  </si>
  <si>
    <t>准考证号</t>
  </si>
  <si>
    <t>岗位代码</t>
  </si>
  <si>
    <t>张璇</t>
  </si>
  <si>
    <t>杜玉莹</t>
  </si>
  <si>
    <t>李娜</t>
  </si>
  <si>
    <t>闫建慧</t>
  </si>
  <si>
    <t>黄纯子</t>
  </si>
  <si>
    <t>王苗</t>
  </si>
  <si>
    <t>任保正</t>
  </si>
  <si>
    <t>姜杭</t>
  </si>
  <si>
    <t>赵蒙蒙</t>
  </si>
  <si>
    <t>刘意</t>
  </si>
  <si>
    <t>兰建洋</t>
  </si>
  <si>
    <t>陈星灿</t>
  </si>
  <si>
    <t>罗岚</t>
  </si>
  <si>
    <t>马萌芽</t>
  </si>
  <si>
    <t>姚俊儒</t>
  </si>
  <si>
    <t>张贺贺</t>
  </si>
  <si>
    <t>黄文</t>
  </si>
  <si>
    <t>张茜</t>
  </si>
  <si>
    <t>李蓓</t>
  </si>
  <si>
    <t>杨闵豫</t>
  </si>
  <si>
    <t>时培文</t>
  </si>
  <si>
    <t>于靖</t>
  </si>
  <si>
    <t>李昊龙</t>
  </si>
  <si>
    <t>陆欢</t>
  </si>
  <si>
    <t>刘小风</t>
  </si>
  <si>
    <t>曹青</t>
  </si>
  <si>
    <t>翟璨</t>
  </si>
  <si>
    <t>焦晓凯</t>
  </si>
  <si>
    <t xml:space="preserve"> 徐子涵</t>
  </si>
  <si>
    <t>刘一晴</t>
  </si>
  <si>
    <t>曲冬鑫</t>
  </si>
  <si>
    <t>孙月珊</t>
  </si>
  <si>
    <t>范燚梦</t>
  </si>
  <si>
    <t>王聪</t>
  </si>
  <si>
    <t>李素</t>
  </si>
  <si>
    <t>李楠</t>
  </si>
  <si>
    <t>马闪闪</t>
  </si>
  <si>
    <t>朱雨萌</t>
  </si>
  <si>
    <t>张朝鹏</t>
  </si>
  <si>
    <t>李林豫</t>
  </si>
  <si>
    <t>吴丹</t>
  </si>
  <si>
    <t>张倩</t>
  </si>
  <si>
    <t>李爽</t>
  </si>
  <si>
    <t>杜晗</t>
  </si>
  <si>
    <t>王妍</t>
  </si>
  <si>
    <t>陈爽爽</t>
  </si>
  <si>
    <t>刁新会</t>
  </si>
  <si>
    <t>姚新春</t>
  </si>
  <si>
    <t>赵鸽</t>
  </si>
  <si>
    <t>姬鲁楠</t>
  </si>
  <si>
    <t>吴中越</t>
  </si>
  <si>
    <t>朱静</t>
  </si>
  <si>
    <t>闫智雅</t>
  </si>
  <si>
    <t>刘利</t>
  </si>
  <si>
    <t>李魏婷</t>
  </si>
  <si>
    <t>樊文菲</t>
  </si>
  <si>
    <t>张英姿</t>
  </si>
  <si>
    <t>张冬雪</t>
  </si>
  <si>
    <t>焦喜凤</t>
  </si>
  <si>
    <t>李梦雅</t>
  </si>
  <si>
    <t>孙洋</t>
  </si>
  <si>
    <t>张炎兵</t>
  </si>
  <si>
    <t>宁彤彤</t>
  </si>
  <si>
    <t>孙溢蔓</t>
  </si>
  <si>
    <t>邵静雅</t>
  </si>
  <si>
    <t>杨佳萌</t>
  </si>
  <si>
    <t>许梦贤</t>
  </si>
  <si>
    <t>李静</t>
  </si>
  <si>
    <t>张心雨</t>
  </si>
  <si>
    <t>刘享娴</t>
  </si>
  <si>
    <t>张婉怡</t>
  </si>
  <si>
    <t>孙桂茹</t>
  </si>
  <si>
    <t>宋田</t>
  </si>
  <si>
    <t>宋洁</t>
  </si>
  <si>
    <t>刘盼</t>
  </si>
  <si>
    <t>徐宛玉</t>
  </si>
  <si>
    <t>郭翠</t>
  </si>
  <si>
    <t>杨楠</t>
  </si>
  <si>
    <t>李星慧</t>
  </si>
  <si>
    <t>王庆哲</t>
  </si>
  <si>
    <t>史振超</t>
  </si>
  <si>
    <t>朱瀚生</t>
  </si>
  <si>
    <t>罗成鲜</t>
  </si>
  <si>
    <t>聂富姣</t>
  </si>
  <si>
    <t>李雪晴</t>
  </si>
  <si>
    <t>万书馨</t>
  </si>
  <si>
    <t>唐晓玥</t>
  </si>
  <si>
    <t>张潇</t>
  </si>
  <si>
    <t>张倩倩</t>
  </si>
  <si>
    <t>李海霞</t>
  </si>
  <si>
    <t>何妍芳</t>
  </si>
  <si>
    <t>王丰田</t>
  </si>
  <si>
    <t>翟洺漾</t>
  </si>
  <si>
    <t>聂慧欣</t>
  </si>
  <si>
    <t>李玉静</t>
  </si>
  <si>
    <t>李星辰</t>
  </si>
  <si>
    <t>韦宁</t>
  </si>
  <si>
    <t>魏璐璐</t>
  </si>
  <si>
    <t>秦婉璐</t>
  </si>
  <si>
    <t>李莹</t>
  </si>
  <si>
    <t>周印多</t>
  </si>
  <si>
    <t>张文丽</t>
  </si>
  <si>
    <t>陶蕾仰</t>
  </si>
  <si>
    <t>邓文平</t>
  </si>
  <si>
    <t>时露露</t>
  </si>
  <si>
    <t>石冰</t>
  </si>
  <si>
    <t>杨晨露</t>
  </si>
  <si>
    <t>侯亚娟</t>
  </si>
  <si>
    <t>李雯</t>
  </si>
  <si>
    <t>杨寅斐</t>
  </si>
  <si>
    <t>王颖颖</t>
  </si>
  <si>
    <t>姜瑜怡</t>
  </si>
  <si>
    <t>邓金燕</t>
  </si>
  <si>
    <t>吕顺桂</t>
  </si>
  <si>
    <t>淳丽旭</t>
  </si>
  <si>
    <t>李婷婷</t>
  </si>
  <si>
    <t>王泳莲</t>
  </si>
  <si>
    <t>冯佳华</t>
  </si>
  <si>
    <t>马天清</t>
  </si>
  <si>
    <t>项扬</t>
  </si>
  <si>
    <t>郑睿妍</t>
  </si>
  <si>
    <t>丁小丁</t>
  </si>
  <si>
    <t>张铭涵</t>
  </si>
  <si>
    <t>王倩倩</t>
  </si>
  <si>
    <t>谢飞</t>
  </si>
  <si>
    <t>朱聪</t>
  </si>
  <si>
    <t>苏蓉</t>
  </si>
  <si>
    <t>席晓庆</t>
  </si>
  <si>
    <t>贾雪阳</t>
  </si>
  <si>
    <t>杨箸</t>
  </si>
  <si>
    <t>刘佳静</t>
  </si>
  <si>
    <t>魏静</t>
  </si>
  <si>
    <t>柳秉昉</t>
  </si>
  <si>
    <t>唐亚星</t>
  </si>
  <si>
    <t>桂雪莉</t>
  </si>
  <si>
    <t>王彦戈</t>
  </si>
  <si>
    <t>王蕊</t>
  </si>
  <si>
    <t>酒自豪</t>
  </si>
  <si>
    <t>董航</t>
  </si>
  <si>
    <t>杨培</t>
  </si>
  <si>
    <t>田丽</t>
  </si>
  <si>
    <t>王晶</t>
  </si>
  <si>
    <t>张睿</t>
  </si>
  <si>
    <t>毛宛飞</t>
  </si>
  <si>
    <t>张莹</t>
  </si>
  <si>
    <t>穆东柯</t>
  </si>
  <si>
    <t>唐子涵</t>
  </si>
  <si>
    <t>杨凯</t>
  </si>
  <si>
    <t>张玉子</t>
  </si>
  <si>
    <t>吕冉</t>
  </si>
  <si>
    <t>韩婉颖</t>
  </si>
  <si>
    <t>冯睿楠</t>
  </si>
  <si>
    <t>南国姣</t>
  </si>
  <si>
    <t>张梦越</t>
  </si>
  <si>
    <t>乔双双</t>
  </si>
  <si>
    <t>杜逸飞</t>
  </si>
  <si>
    <t>王秋霞</t>
  </si>
  <si>
    <t>马仁杰</t>
  </si>
  <si>
    <t>焦云龙</t>
  </si>
  <si>
    <t>陈柯</t>
  </si>
  <si>
    <t>李艺坤</t>
  </si>
  <si>
    <t>杨华苒</t>
  </si>
  <si>
    <t>魏楚楚</t>
  </si>
  <si>
    <t>黄小信</t>
  </si>
  <si>
    <t>宋玥嘉</t>
  </si>
  <si>
    <t>周亚新</t>
  </si>
  <si>
    <t>徐乐</t>
  </si>
  <si>
    <t>陈语嫣</t>
  </si>
  <si>
    <t>冯亚丹</t>
  </si>
  <si>
    <t>郭慧慧</t>
  </si>
  <si>
    <t>姜锦果</t>
  </si>
  <si>
    <t xml:space="preserve"> 薛世迎</t>
  </si>
  <si>
    <t>刘琳</t>
  </si>
  <si>
    <t>李一</t>
  </si>
  <si>
    <t>邹璐</t>
  </si>
  <si>
    <t>陈鑫垚</t>
  </si>
  <si>
    <t>王锐</t>
  </si>
  <si>
    <t>吴倩</t>
  </si>
  <si>
    <t>卢俊蓉</t>
  </si>
  <si>
    <t>李兰青</t>
  </si>
  <si>
    <t>张小云</t>
  </si>
  <si>
    <t>李晓甜</t>
  </si>
  <si>
    <t>武嘉仪</t>
  </si>
  <si>
    <t>杨寒冰</t>
  </si>
  <si>
    <t>马君惠</t>
  </si>
  <si>
    <t>吕明元</t>
  </si>
  <si>
    <t>崔黎明</t>
  </si>
  <si>
    <t>陈俊哲</t>
  </si>
  <si>
    <t>蓝航</t>
  </si>
  <si>
    <t>吴航</t>
  </si>
  <si>
    <t>王若琳</t>
  </si>
  <si>
    <t>岳雅群</t>
  </si>
  <si>
    <t>张蒙丽</t>
  </si>
  <si>
    <t>曹端文</t>
  </si>
  <si>
    <t>朱帅旗</t>
  </si>
  <si>
    <t>张晓楠</t>
  </si>
  <si>
    <t>李雅静</t>
  </si>
  <si>
    <t>高昂</t>
  </si>
  <si>
    <t>宋迎佳</t>
  </si>
  <si>
    <t>文荣</t>
  </si>
  <si>
    <t>胡军柯</t>
  </si>
  <si>
    <t>黄婧</t>
  </si>
  <si>
    <t>林怡含</t>
  </si>
  <si>
    <t>吴思曼</t>
  </si>
  <si>
    <t>兰莹</t>
  </si>
  <si>
    <t>亚蒂</t>
  </si>
  <si>
    <t>贺艳</t>
  </si>
  <si>
    <t>熊雪</t>
  </si>
  <si>
    <t>赵方方</t>
  </si>
  <si>
    <t>董金存</t>
  </si>
  <si>
    <t>董平</t>
  </si>
  <si>
    <t>张天继</t>
  </si>
  <si>
    <t>田晋翡</t>
  </si>
  <si>
    <t>张聪雯</t>
  </si>
  <si>
    <t>王韵涵</t>
  </si>
  <si>
    <t>陈卓</t>
  </si>
  <si>
    <t>田嘉欣</t>
  </si>
  <si>
    <t>赵娣</t>
  </si>
  <si>
    <t>李东梅</t>
  </si>
  <si>
    <t>李琦</t>
  </si>
  <si>
    <t>张君钰</t>
  </si>
  <si>
    <t>李艳</t>
  </si>
  <si>
    <t>雷玉玲</t>
  </si>
  <si>
    <t>鲁学彩</t>
  </si>
  <si>
    <t>陈萌</t>
  </si>
  <si>
    <t>毕晓楠</t>
  </si>
  <si>
    <t>王文鑫</t>
  </si>
  <si>
    <t>张晨</t>
  </si>
  <si>
    <t>王家豪</t>
  </si>
  <si>
    <t>王坤磊</t>
  </si>
  <si>
    <t>段丽霞</t>
  </si>
  <si>
    <t>饶书羽</t>
  </si>
  <si>
    <t>洪璇</t>
  </si>
  <si>
    <t>王宏丽</t>
  </si>
  <si>
    <t>李璐</t>
  </si>
  <si>
    <t>陈文阁</t>
  </si>
  <si>
    <t>蒋乐乐</t>
  </si>
  <si>
    <t>曹文秋</t>
  </si>
  <si>
    <t>梁甜甜</t>
  </si>
  <si>
    <t>袁聪丽</t>
  </si>
  <si>
    <t>冯月</t>
  </si>
  <si>
    <t>马晨</t>
  </si>
  <si>
    <t>聂伟</t>
  </si>
  <si>
    <t>王文珂</t>
  </si>
  <si>
    <t>马彤</t>
  </si>
  <si>
    <t>袁明晓</t>
  </si>
  <si>
    <t>王诗谣</t>
  </si>
  <si>
    <t>张俊</t>
  </si>
  <si>
    <t>段天增</t>
  </si>
  <si>
    <t>宋艳</t>
  </si>
  <si>
    <t>王玉然</t>
  </si>
  <si>
    <t>王芬</t>
  </si>
  <si>
    <t>赵娜</t>
  </si>
  <si>
    <t>李想</t>
  </si>
  <si>
    <t>陈倩</t>
  </si>
  <si>
    <t>熊媛丽</t>
  </si>
  <si>
    <t>张玉娥</t>
  </si>
  <si>
    <t>张艺</t>
  </si>
  <si>
    <t>王鑫</t>
  </si>
  <si>
    <t>方晓</t>
  </si>
  <si>
    <t>王靖雯</t>
  </si>
  <si>
    <t>曾庆胜</t>
  </si>
  <si>
    <t>赵安娜</t>
  </si>
  <si>
    <t>李钰莹</t>
  </si>
  <si>
    <t>李党运</t>
  </si>
  <si>
    <t>贾贞珠</t>
  </si>
  <si>
    <t>裴覃悦</t>
  </si>
  <si>
    <t>杨璐</t>
  </si>
  <si>
    <t>丁倩倩</t>
  </si>
  <si>
    <t>吕辉</t>
  </si>
  <si>
    <t>张文静</t>
  </si>
  <si>
    <t>赵伟东</t>
  </si>
  <si>
    <t>陈可新</t>
  </si>
  <si>
    <t>牛秧</t>
  </si>
  <si>
    <t>王英喜</t>
  </si>
  <si>
    <t>刘洋洋</t>
  </si>
  <si>
    <t>冯玲玲</t>
  </si>
  <si>
    <t>文夏秋</t>
  </si>
  <si>
    <t>张志慧</t>
  </si>
  <si>
    <t>何汇源</t>
  </si>
  <si>
    <t>崔宸溪</t>
  </si>
  <si>
    <t>刘原原</t>
  </si>
  <si>
    <t>马菲蔓</t>
  </si>
  <si>
    <t>王菲</t>
  </si>
  <si>
    <t>温丽军</t>
  </si>
  <si>
    <t>乔彦</t>
  </si>
  <si>
    <t>查甜</t>
  </si>
  <si>
    <t>张天译</t>
  </si>
  <si>
    <t>李艺</t>
  </si>
  <si>
    <t>范亚阳</t>
  </si>
  <si>
    <t>薛嫚嫚</t>
  </si>
  <si>
    <t>丁茵茵</t>
  </si>
  <si>
    <t>张苗</t>
  </si>
  <si>
    <t>赵丹</t>
  </si>
  <si>
    <t>徐星星</t>
  </si>
  <si>
    <t>刘雨</t>
  </si>
  <si>
    <t>吴怡彤</t>
  </si>
  <si>
    <t>胡雪</t>
  </si>
  <si>
    <t>朱延锋</t>
  </si>
  <si>
    <t>张豆</t>
  </si>
  <si>
    <t>郭青</t>
  </si>
  <si>
    <t>郭亚东</t>
  </si>
  <si>
    <t>马悦</t>
  </si>
  <si>
    <t>吕佩倪</t>
  </si>
  <si>
    <t>董甲</t>
  </si>
  <si>
    <t>梁镇</t>
  </si>
  <si>
    <t>林洋</t>
  </si>
  <si>
    <t>习羽</t>
  </si>
  <si>
    <t>冯晓南</t>
  </si>
  <si>
    <t>段培艺</t>
  </si>
  <si>
    <t>李洋</t>
  </si>
  <si>
    <t>王宁</t>
  </si>
  <si>
    <t>高景纯</t>
  </si>
  <si>
    <t>李澄官</t>
  </si>
  <si>
    <t>王君婷</t>
  </si>
  <si>
    <t>赵玉</t>
  </si>
  <si>
    <t>张惜阳</t>
  </si>
  <si>
    <t>王玉</t>
  </si>
  <si>
    <t>华果</t>
  </si>
  <si>
    <t>鲍婉婧</t>
  </si>
  <si>
    <t>王茜</t>
  </si>
  <si>
    <t>徐霁壮</t>
  </si>
  <si>
    <t>白正帅</t>
  </si>
  <si>
    <t>卢瑶</t>
  </si>
  <si>
    <t>闻婧</t>
  </si>
  <si>
    <t>忽艳玲</t>
  </si>
  <si>
    <t>范乾君</t>
  </si>
  <si>
    <t>曾凡思</t>
  </si>
  <si>
    <t>杨晓</t>
  </si>
  <si>
    <t>王惠</t>
  </si>
  <si>
    <t>张亚</t>
  </si>
  <si>
    <t>苏慧</t>
  </si>
  <si>
    <t>雷雅婷</t>
  </si>
  <si>
    <t>杨阳</t>
  </si>
  <si>
    <t>冯如</t>
  </si>
  <si>
    <t>马鑫</t>
  </si>
  <si>
    <t>王恩培</t>
  </si>
  <si>
    <t>来婕蕾</t>
  </si>
  <si>
    <t>鲁晓景</t>
  </si>
  <si>
    <t>杨宏焕</t>
  </si>
  <si>
    <t>张又铭</t>
  </si>
  <si>
    <t>王雅</t>
  </si>
  <si>
    <t>吕乐</t>
  </si>
  <si>
    <t>方甜</t>
  </si>
  <si>
    <t>董倩</t>
  </si>
  <si>
    <t>邢薇</t>
  </si>
  <si>
    <t>常乐奇</t>
  </si>
  <si>
    <t>张智英</t>
  </si>
  <si>
    <t>刘睿</t>
  </si>
  <si>
    <t>韩梦倩</t>
  </si>
  <si>
    <t>杜珂欣</t>
  </si>
  <si>
    <t>张棽頔</t>
  </si>
  <si>
    <t>袁洋</t>
  </si>
  <si>
    <t>郝琳琳</t>
  </si>
  <si>
    <t>于心怡</t>
  </si>
  <si>
    <t>潘若琳</t>
  </si>
  <si>
    <t>吴付春</t>
  </si>
  <si>
    <t>赵明理</t>
  </si>
  <si>
    <t>潘玉凤</t>
  </si>
  <si>
    <t>华君鑫</t>
  </si>
  <si>
    <t>邓月</t>
  </si>
  <si>
    <t>周普</t>
  </si>
  <si>
    <t>刘聪</t>
  </si>
  <si>
    <t>靖小辉</t>
  </si>
  <si>
    <t>周胜男</t>
  </si>
  <si>
    <t>樊琳</t>
  </si>
  <si>
    <t>赵妍莉</t>
  </si>
  <si>
    <t>吕雪</t>
  </si>
  <si>
    <t>牛菁菁</t>
  </si>
  <si>
    <t>贾西站</t>
  </si>
  <si>
    <t>张爽</t>
  </si>
  <si>
    <t>史明月</t>
  </si>
  <si>
    <t>尚惠杰</t>
  </si>
  <si>
    <t>张锎芸</t>
  </si>
  <si>
    <t>叶展</t>
  </si>
  <si>
    <t>郑玉浩</t>
  </si>
  <si>
    <t>孟方</t>
  </si>
  <si>
    <t>周亚</t>
  </si>
  <si>
    <t>宋成叶</t>
  </si>
  <si>
    <t>周莹</t>
  </si>
  <si>
    <t>吕茵</t>
  </si>
  <si>
    <t>范甜甜</t>
  </si>
  <si>
    <t>张衡</t>
  </si>
  <si>
    <t>李婧阳</t>
  </si>
  <si>
    <t>何博</t>
  </si>
  <si>
    <t>姜雪琳</t>
  </si>
  <si>
    <t>牛莹</t>
  </si>
  <si>
    <t>赵月</t>
  </si>
  <si>
    <t>王孜怡</t>
  </si>
  <si>
    <t>胡婧</t>
  </si>
  <si>
    <t>史梦伊</t>
  </si>
  <si>
    <t>孙文怡</t>
  </si>
  <si>
    <t>尹玲玲</t>
  </si>
  <si>
    <t>仵晓静</t>
  </si>
  <si>
    <t>王新婷</t>
  </si>
  <si>
    <t>赵媛媛</t>
  </si>
  <si>
    <t>牛长草</t>
  </si>
  <si>
    <t>卜囝</t>
  </si>
  <si>
    <t>白晓艺</t>
  </si>
  <si>
    <t>陈冬燕</t>
  </si>
  <si>
    <t>贺雪</t>
  </si>
  <si>
    <t>刘宛园</t>
  </si>
  <si>
    <t>李霞</t>
  </si>
  <si>
    <t>郑淑莹</t>
  </si>
  <si>
    <t>朱媛媛</t>
  </si>
  <si>
    <t>杨经以</t>
  </si>
  <si>
    <t>杨爽</t>
  </si>
  <si>
    <t>刘婉玉</t>
  </si>
  <si>
    <t>祝诗文</t>
  </si>
  <si>
    <t>吴爽</t>
  </si>
  <si>
    <t>王方</t>
  </si>
  <si>
    <t>陈渝</t>
  </si>
  <si>
    <t>张世龙</t>
  </si>
  <si>
    <t>潘乐沛</t>
  </si>
  <si>
    <t>葛琪琪</t>
  </si>
  <si>
    <t>赵乙明</t>
  </si>
  <si>
    <t>侯志雪</t>
  </si>
  <si>
    <t>刘宜鑫</t>
  </si>
  <si>
    <t>薛苏克</t>
  </si>
  <si>
    <t>张南南</t>
  </si>
  <si>
    <t>李晓南</t>
  </si>
  <si>
    <t>肖占红</t>
  </si>
  <si>
    <t>杨雪</t>
  </si>
  <si>
    <t>常鑫</t>
  </si>
  <si>
    <t>宋莹莹</t>
  </si>
  <si>
    <t>赵雪燕</t>
  </si>
  <si>
    <t>符更苗</t>
  </si>
  <si>
    <t>吴静</t>
  </si>
  <si>
    <t>顾圆媛</t>
  </si>
  <si>
    <t>刘欣欣</t>
  </si>
  <si>
    <t>郭美颖</t>
  </si>
  <si>
    <t>张展硕</t>
  </si>
  <si>
    <t>黄媛媛</t>
  </si>
  <si>
    <t>张益铭</t>
  </si>
  <si>
    <t>包小晗</t>
  </si>
  <si>
    <t>冉若熙</t>
  </si>
  <si>
    <t>芦聪</t>
  </si>
  <si>
    <t>闫雪</t>
  </si>
  <si>
    <t>奚荷圆</t>
  </si>
  <si>
    <t>王静</t>
  </si>
  <si>
    <t>刘梦瑶</t>
  </si>
  <si>
    <t>牛亚伦</t>
  </si>
  <si>
    <t>王奕颖</t>
  </si>
  <si>
    <t>万书宾</t>
  </si>
  <si>
    <t>邱昱博</t>
  </si>
  <si>
    <t>李梦佳</t>
  </si>
  <si>
    <t>曾宪萌</t>
  </si>
  <si>
    <t>阚丽恩</t>
  </si>
  <si>
    <t>王月楠</t>
  </si>
  <si>
    <t>张荣卉</t>
  </si>
  <si>
    <t>张菲</t>
  </si>
  <si>
    <t>张宝心</t>
  </si>
  <si>
    <t>王娜</t>
  </si>
  <si>
    <t>杨素素</t>
  </si>
  <si>
    <t>陆瑶</t>
  </si>
  <si>
    <t>姜克鑫</t>
  </si>
  <si>
    <t>姚琦</t>
  </si>
  <si>
    <t>郝海霞</t>
  </si>
  <si>
    <t>廖晓玉</t>
  </si>
  <si>
    <t>刘浩川</t>
  </si>
  <si>
    <t>黄柯鑫</t>
  </si>
  <si>
    <t>史琳</t>
  </si>
  <si>
    <t>贾亚琪</t>
  </si>
  <si>
    <t>陈方方</t>
  </si>
  <si>
    <t>杜悦菡</t>
  </si>
  <si>
    <t>马孜晖</t>
  </si>
  <si>
    <t>赵柳影</t>
  </si>
  <si>
    <t>宋歌曼</t>
  </si>
  <si>
    <t>李一帆</t>
  </si>
  <si>
    <t>张黛</t>
  </si>
  <si>
    <t>王丹璞</t>
  </si>
  <si>
    <t>王典恩</t>
  </si>
  <si>
    <t>陈静</t>
  </si>
  <si>
    <t>徐娥</t>
  </si>
  <si>
    <t>韩明芝</t>
  </si>
  <si>
    <t>王亚文</t>
  </si>
  <si>
    <t>梁萌萌</t>
  </si>
  <si>
    <t>钟莹莹</t>
  </si>
  <si>
    <t>武明雪</t>
  </si>
  <si>
    <t>2020年南阳市城乡一体化示范区所属学校公开招聘教师
面试人员名单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</si>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</sst>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6"/>
  <sheetViews>
    <sheetView tabSelected="1" workbookViewId="0" topLeftCell="A1">
      <selection activeCell="D6" sqref="D6"/>
    </sheetView>
  </sheetViews>
  <sheetFormatPr defaultColWidth="8.75390625" defaultRowHeight="14.25"/>
  <cols>
    <col min="1" max="3" width="22.875" style="3" customWidth="1"/>
    <col min="4" max="16384" width="8.75390625" style="3" customWidth="1"/>
  </cols>
  <sheetData>
    <row r="1" ht="16.5" customHeight="1">
      <c r="A1" s="3" t="s">
        <v>483</v>
      </c>
    </row>
    <row r="2" spans="1:3" ht="40.5" customHeight="1">
      <c r="A2" s="4" t="s">
        <v>482</v>
      </c>
      <c r="B2" s="4"/>
      <c r="C2" s="4"/>
    </row>
    <row r="3" spans="1:3" ht="30.75" customHeight="1">
      <c r="A3" s="1" t="s">
        <v>0</v>
      </c>
      <c r="B3" s="1" t="s">
        <v>1</v>
      </c>
      <c r="C3" s="1" t="s">
        <v>2</v>
      </c>
    </row>
    <row r="4" spans="1:3" ht="14.25">
      <c r="A4" s="2" t="s">
        <v>16</v>
      </c>
      <c r="B4" s="2" t="str">
        <f>"20170010211"</f>
        <v>20170010211</v>
      </c>
      <c r="C4" s="2" t="str">
        <f aca="true" t="shared" si="0" ref="C4:C34">MID(B4,4,4)</f>
        <v>7001</v>
      </c>
    </row>
    <row r="5" spans="1:3" ht="14.25">
      <c r="A5" s="2" t="s">
        <v>15</v>
      </c>
      <c r="B5" s="2" t="str">
        <f>"20170010210"</f>
        <v>20170010210</v>
      </c>
      <c r="C5" s="2" t="str">
        <f t="shared" si="0"/>
        <v>7001</v>
      </c>
    </row>
    <row r="6" spans="1:3" ht="14.25">
      <c r="A6" s="2" t="s">
        <v>5</v>
      </c>
      <c r="B6" s="2" t="str">
        <f>"20170010109"</f>
        <v>20170010109</v>
      </c>
      <c r="C6" s="2" t="str">
        <f t="shared" si="0"/>
        <v>7001</v>
      </c>
    </row>
    <row r="7" spans="1:3" ht="14.25">
      <c r="A7" s="2" t="s">
        <v>13</v>
      </c>
      <c r="B7" s="2" t="str">
        <f>"20170010207"</f>
        <v>20170010207</v>
      </c>
      <c r="C7" s="2" t="str">
        <f t="shared" si="0"/>
        <v>7001</v>
      </c>
    </row>
    <row r="8" spans="1:3" ht="14.25">
      <c r="A8" s="2" t="s">
        <v>8</v>
      </c>
      <c r="B8" s="2" t="str">
        <f>"20170010120"</f>
        <v>20170010120</v>
      </c>
      <c r="C8" s="2" t="str">
        <f t="shared" si="0"/>
        <v>7001</v>
      </c>
    </row>
    <row r="9" spans="1:3" ht="14.25">
      <c r="A9" s="2" t="s">
        <v>18</v>
      </c>
      <c r="B9" s="2" t="str">
        <f>"20170010219"</f>
        <v>20170010219</v>
      </c>
      <c r="C9" s="2" t="str">
        <f t="shared" si="0"/>
        <v>7001</v>
      </c>
    </row>
    <row r="10" spans="1:3" ht="14.25">
      <c r="A10" s="2" t="s">
        <v>3</v>
      </c>
      <c r="B10" s="2" t="str">
        <f>"20170010105"</f>
        <v>20170010105</v>
      </c>
      <c r="C10" s="2" t="str">
        <f t="shared" si="0"/>
        <v>7001</v>
      </c>
    </row>
    <row r="11" spans="1:3" ht="14.25">
      <c r="A11" s="2" t="s">
        <v>10</v>
      </c>
      <c r="B11" s="2" t="str">
        <f>"20170010128"</f>
        <v>20170010128</v>
      </c>
      <c r="C11" s="2" t="str">
        <f t="shared" si="0"/>
        <v>7001</v>
      </c>
    </row>
    <row r="12" spans="1:3" ht="14.25">
      <c r="A12" s="2" t="s">
        <v>6</v>
      </c>
      <c r="B12" s="2" t="str">
        <f>"20170010116"</f>
        <v>20170010116</v>
      </c>
      <c r="C12" s="2" t="str">
        <f t="shared" si="0"/>
        <v>7001</v>
      </c>
    </row>
    <row r="13" spans="1:3" ht="14.25">
      <c r="A13" s="2" t="s">
        <v>9</v>
      </c>
      <c r="B13" s="2" t="str">
        <f>"20170010123"</f>
        <v>20170010123</v>
      </c>
      <c r="C13" s="2" t="str">
        <f t="shared" si="0"/>
        <v>7001</v>
      </c>
    </row>
    <row r="14" spans="1:3" ht="14.25">
      <c r="A14" s="2" t="s">
        <v>11</v>
      </c>
      <c r="B14" s="2" t="str">
        <f>"20170010129"</f>
        <v>20170010129</v>
      </c>
      <c r="C14" s="2" t="str">
        <f t="shared" si="0"/>
        <v>7001</v>
      </c>
    </row>
    <row r="15" spans="1:3" ht="14.25">
      <c r="A15" s="2" t="s">
        <v>20</v>
      </c>
      <c r="B15" s="2" t="str">
        <f>"20170010222"</f>
        <v>20170010222</v>
      </c>
      <c r="C15" s="2" t="str">
        <f t="shared" si="0"/>
        <v>7001</v>
      </c>
    </row>
    <row r="16" spans="1:3" ht="14.25">
      <c r="A16" s="2" t="s">
        <v>14</v>
      </c>
      <c r="B16" s="2" t="str">
        <f>"20170010208"</f>
        <v>20170010208</v>
      </c>
      <c r="C16" s="2" t="str">
        <f t="shared" si="0"/>
        <v>7001</v>
      </c>
    </row>
    <row r="17" spans="1:3" ht="14.25">
      <c r="A17" s="2" t="s">
        <v>12</v>
      </c>
      <c r="B17" s="2" t="str">
        <f>"20170010203"</f>
        <v>20170010203</v>
      </c>
      <c r="C17" s="2" t="str">
        <f t="shared" si="0"/>
        <v>7001</v>
      </c>
    </row>
    <row r="18" spans="1:3" ht="14.25">
      <c r="A18" s="2" t="s">
        <v>19</v>
      </c>
      <c r="B18" s="2" t="str">
        <f>"20170010221"</f>
        <v>20170010221</v>
      </c>
      <c r="C18" s="2" t="str">
        <f t="shared" si="0"/>
        <v>7001</v>
      </c>
    </row>
    <row r="19" spans="1:3" ht="14.25">
      <c r="A19" s="2" t="s">
        <v>7</v>
      </c>
      <c r="B19" s="2" t="str">
        <f>"20170010119"</f>
        <v>20170010119</v>
      </c>
      <c r="C19" s="2" t="str">
        <f t="shared" si="0"/>
        <v>7001</v>
      </c>
    </row>
    <row r="20" spans="1:3" ht="14.25">
      <c r="A20" s="2" t="s">
        <v>4</v>
      </c>
      <c r="B20" s="2" t="str">
        <f>"20170010107"</f>
        <v>20170010107</v>
      </c>
      <c r="C20" s="2" t="str">
        <f t="shared" si="0"/>
        <v>7001</v>
      </c>
    </row>
    <row r="21" spans="1:3" ht="14.25">
      <c r="A21" s="2" t="s">
        <v>17</v>
      </c>
      <c r="B21" s="2" t="str">
        <f>"20170010216"</f>
        <v>20170010216</v>
      </c>
      <c r="C21" s="2" t="str">
        <f t="shared" si="0"/>
        <v>7001</v>
      </c>
    </row>
    <row r="22" spans="1:3" ht="14.25">
      <c r="A22" s="2" t="s">
        <v>479</v>
      </c>
      <c r="B22" s="2" t="str">
        <f>"20170010118"</f>
        <v>20170010118</v>
      </c>
      <c r="C22" s="2" t="str">
        <f t="shared" si="0"/>
        <v>7001</v>
      </c>
    </row>
    <row r="23" spans="1:3" ht="14.25">
      <c r="A23" s="2" t="s">
        <v>480</v>
      </c>
      <c r="B23" s="2" t="str">
        <f>"20170010114"</f>
        <v>20170010114</v>
      </c>
      <c r="C23" s="2" t="str">
        <f t="shared" si="0"/>
        <v>7001</v>
      </c>
    </row>
    <row r="24" spans="1:3" ht="14.25">
      <c r="A24" s="2" t="s">
        <v>481</v>
      </c>
      <c r="B24" s="2" t="str">
        <f>"20170010218"</f>
        <v>20170010218</v>
      </c>
      <c r="C24" s="2" t="str">
        <f t="shared" si="0"/>
        <v>7001</v>
      </c>
    </row>
    <row r="25" spans="1:3" ht="14.25">
      <c r="A25" s="2" t="s">
        <v>32</v>
      </c>
      <c r="B25" s="2" t="str">
        <f>"20170020317"</f>
        <v>20170020317</v>
      </c>
      <c r="C25" s="2" t="str">
        <f t="shared" si="0"/>
        <v>7002</v>
      </c>
    </row>
    <row r="26" spans="1:3" ht="14.25">
      <c r="A26" s="2" t="s">
        <v>28</v>
      </c>
      <c r="B26" s="2" t="str">
        <f>"20170020306"</f>
        <v>20170020306</v>
      </c>
      <c r="C26" s="2" t="str">
        <f t="shared" si="0"/>
        <v>7002</v>
      </c>
    </row>
    <row r="27" spans="1:3" ht="14.25">
      <c r="A27" s="2" t="s">
        <v>34</v>
      </c>
      <c r="B27" s="2" t="str">
        <f>"20170020401"</f>
        <v>20170020401</v>
      </c>
      <c r="C27" s="2" t="str">
        <f t="shared" si="0"/>
        <v>7002</v>
      </c>
    </row>
    <row r="28" spans="1:3" ht="14.25">
      <c r="A28" s="2" t="s">
        <v>33</v>
      </c>
      <c r="B28" s="2" t="str">
        <f>"20170020323"</f>
        <v>20170020323</v>
      </c>
      <c r="C28" s="2" t="str">
        <f t="shared" si="0"/>
        <v>7002</v>
      </c>
    </row>
    <row r="29" spans="1:3" ht="14.25">
      <c r="A29" s="2" t="s">
        <v>26</v>
      </c>
      <c r="B29" s="2" t="str">
        <f>"20170020304"</f>
        <v>20170020304</v>
      </c>
      <c r="C29" s="2" t="str">
        <f t="shared" si="0"/>
        <v>7002</v>
      </c>
    </row>
    <row r="30" spans="1:3" ht="14.25">
      <c r="A30" s="2" t="s">
        <v>25</v>
      </c>
      <c r="B30" s="2" t="str">
        <f>"20170020229"</f>
        <v>20170020229</v>
      </c>
      <c r="C30" s="2" t="str">
        <f t="shared" si="0"/>
        <v>7002</v>
      </c>
    </row>
    <row r="31" spans="1:3" ht="14.25">
      <c r="A31" s="2" t="s">
        <v>21</v>
      </c>
      <c r="B31" s="2" t="str">
        <f>"20170020224"</f>
        <v>20170020224</v>
      </c>
      <c r="C31" s="2" t="str">
        <f t="shared" si="0"/>
        <v>7002</v>
      </c>
    </row>
    <row r="32" spans="1:3" ht="14.25">
      <c r="A32" s="2" t="s">
        <v>30</v>
      </c>
      <c r="B32" s="2" t="str">
        <f>"20170020311"</f>
        <v>20170020311</v>
      </c>
      <c r="C32" s="2" t="str">
        <f t="shared" si="0"/>
        <v>7002</v>
      </c>
    </row>
    <row r="33" spans="1:3" ht="14.25">
      <c r="A33" s="2" t="s">
        <v>22</v>
      </c>
      <c r="B33" s="2" t="str">
        <f>"20170020225"</f>
        <v>20170020225</v>
      </c>
      <c r="C33" s="2" t="str">
        <f t="shared" si="0"/>
        <v>7002</v>
      </c>
    </row>
    <row r="34" spans="1:3" ht="14.25">
      <c r="A34" s="2" t="s">
        <v>27</v>
      </c>
      <c r="B34" s="2" t="str">
        <f>"20170020305"</f>
        <v>20170020305</v>
      </c>
      <c r="C34" s="2" t="str">
        <f t="shared" si="0"/>
        <v>7002</v>
      </c>
    </row>
    <row r="35" spans="1:3" ht="14.25">
      <c r="A35" s="2" t="s">
        <v>37</v>
      </c>
      <c r="B35" s="2" t="str">
        <f>"20170020412"</f>
        <v>20170020412</v>
      </c>
      <c r="C35" s="2" t="str">
        <f aca="true" t="shared" si="1" ref="C35:C54">MID(B35,4,4)</f>
        <v>7002</v>
      </c>
    </row>
    <row r="36" spans="1:3" ht="14.25">
      <c r="A36" s="2" t="s">
        <v>31</v>
      </c>
      <c r="B36" s="2" t="str">
        <f>"20170020312"</f>
        <v>20170020312</v>
      </c>
      <c r="C36" s="2" t="str">
        <f t="shared" si="1"/>
        <v>7002</v>
      </c>
    </row>
    <row r="37" spans="1:3" ht="14.25">
      <c r="A37" s="2" t="s">
        <v>24</v>
      </c>
      <c r="B37" s="2" t="str">
        <f>"20170020228"</f>
        <v>20170020228</v>
      </c>
      <c r="C37" s="2" t="str">
        <f t="shared" si="1"/>
        <v>7002</v>
      </c>
    </row>
    <row r="38" spans="1:3" ht="14.25">
      <c r="A38" s="2" t="s">
        <v>38</v>
      </c>
      <c r="B38" s="2" t="str">
        <f>"20170020413"</f>
        <v>20170020413</v>
      </c>
      <c r="C38" s="2" t="str">
        <f t="shared" si="1"/>
        <v>7002</v>
      </c>
    </row>
    <row r="39" spans="1:3" ht="14.25">
      <c r="A39" s="2" t="s">
        <v>35</v>
      </c>
      <c r="B39" s="2" t="str">
        <f>"20170020403"</f>
        <v>20170020403</v>
      </c>
      <c r="C39" s="2" t="str">
        <f t="shared" si="1"/>
        <v>7002</v>
      </c>
    </row>
    <row r="40" spans="1:3" ht="14.25">
      <c r="A40" s="2" t="s">
        <v>23</v>
      </c>
      <c r="B40" s="2" t="str">
        <f>"20170020226"</f>
        <v>20170020226</v>
      </c>
      <c r="C40" s="2" t="str">
        <f t="shared" si="1"/>
        <v>7002</v>
      </c>
    </row>
    <row r="41" spans="1:3" ht="14.25">
      <c r="A41" s="2" t="s">
        <v>29</v>
      </c>
      <c r="B41" s="2" t="str">
        <f>"20170020310"</f>
        <v>20170020310</v>
      </c>
      <c r="C41" s="2" t="str">
        <f t="shared" si="1"/>
        <v>7002</v>
      </c>
    </row>
    <row r="42" spans="1:3" ht="14.25">
      <c r="A42" s="2" t="s">
        <v>432</v>
      </c>
      <c r="B42" s="2" t="str">
        <f>"20170020326"</f>
        <v>20170020326</v>
      </c>
      <c r="C42" s="2" t="str">
        <f t="shared" si="1"/>
        <v>7002</v>
      </c>
    </row>
    <row r="43" spans="1:3" ht="14.25">
      <c r="A43" s="2" t="s">
        <v>433</v>
      </c>
      <c r="B43" s="2" t="str">
        <f>"20170020308"</f>
        <v>20170020308</v>
      </c>
      <c r="C43" s="2" t="str">
        <f t="shared" si="1"/>
        <v>7002</v>
      </c>
    </row>
    <row r="44" spans="1:3" ht="14.25">
      <c r="A44" s="2" t="s">
        <v>434</v>
      </c>
      <c r="B44" s="2" t="str">
        <f>"20170020315"</f>
        <v>20170020315</v>
      </c>
      <c r="C44" s="2" t="str">
        <f t="shared" si="1"/>
        <v>7002</v>
      </c>
    </row>
    <row r="45" spans="1:3" ht="14.25">
      <c r="A45" s="2" t="s">
        <v>435</v>
      </c>
      <c r="B45" s="2" t="str">
        <f>"20170020314"</f>
        <v>20170020314</v>
      </c>
      <c r="C45" s="2" t="str">
        <f t="shared" si="1"/>
        <v>7002</v>
      </c>
    </row>
    <row r="46" spans="1:3" ht="14.25">
      <c r="A46" s="2" t="s">
        <v>436</v>
      </c>
      <c r="B46" s="2" t="str">
        <f>"20170020410"</f>
        <v>20170020410</v>
      </c>
      <c r="C46" s="2" t="str">
        <f t="shared" si="1"/>
        <v>7002</v>
      </c>
    </row>
    <row r="47" spans="1:3" ht="14.25">
      <c r="A47" s="2" t="s">
        <v>437</v>
      </c>
      <c r="B47" s="2" t="str">
        <f>"20170020330"</f>
        <v>20170020330</v>
      </c>
      <c r="C47" s="2" t="str">
        <f t="shared" si="1"/>
        <v>7002</v>
      </c>
    </row>
    <row r="48" spans="1:3" ht="14.25">
      <c r="A48" s="2" t="s">
        <v>40</v>
      </c>
      <c r="B48" s="2" t="str">
        <f>"20170030419"</f>
        <v>20170030419</v>
      </c>
      <c r="C48" s="2" t="str">
        <f t="shared" si="1"/>
        <v>7003</v>
      </c>
    </row>
    <row r="49" spans="1:3" ht="14.25">
      <c r="A49" s="2" t="s">
        <v>39</v>
      </c>
      <c r="B49" s="2" t="str">
        <f>"20170030418"</f>
        <v>20170030418</v>
      </c>
      <c r="C49" s="2" t="str">
        <f t="shared" si="1"/>
        <v>7003</v>
      </c>
    </row>
    <row r="50" spans="1:3" ht="14.25">
      <c r="A50" s="2" t="s">
        <v>41</v>
      </c>
      <c r="B50" s="2" t="str">
        <f>"20170040425"</f>
        <v>20170040425</v>
      </c>
      <c r="C50" s="2" t="str">
        <f t="shared" si="1"/>
        <v>7004</v>
      </c>
    </row>
    <row r="51" spans="1:3" ht="14.25">
      <c r="A51" s="2" t="s">
        <v>42</v>
      </c>
      <c r="B51" s="2" t="str">
        <f>"20170040426"</f>
        <v>20170040426</v>
      </c>
      <c r="C51" s="2" t="str">
        <f t="shared" si="1"/>
        <v>7004</v>
      </c>
    </row>
    <row r="52" spans="1:3" ht="14.25">
      <c r="A52" s="2" t="s">
        <v>44</v>
      </c>
      <c r="B52" s="2" t="str">
        <f>"20170050508"</f>
        <v>20170050508</v>
      </c>
      <c r="C52" s="2" t="str">
        <f t="shared" si="1"/>
        <v>7005</v>
      </c>
    </row>
    <row r="53" spans="1:3" ht="14.25">
      <c r="A53" s="2" t="s">
        <v>43</v>
      </c>
      <c r="B53" s="2" t="str">
        <f>"20170050504"</f>
        <v>20170050504</v>
      </c>
      <c r="C53" s="2" t="str">
        <f t="shared" si="1"/>
        <v>7005</v>
      </c>
    </row>
    <row r="54" spans="1:3" ht="14.25">
      <c r="A54" s="2" t="s">
        <v>438</v>
      </c>
      <c r="B54" s="2" t="str">
        <f>"20170050511"</f>
        <v>20170050511</v>
      </c>
      <c r="C54" s="2" t="str">
        <f t="shared" si="1"/>
        <v>7005</v>
      </c>
    </row>
    <row r="55" spans="1:3" ht="14.25">
      <c r="A55" s="2" t="s">
        <v>55</v>
      </c>
      <c r="B55" s="2" t="str">
        <f>"20170060622"</f>
        <v>20170060622</v>
      </c>
      <c r="C55" s="2" t="str">
        <f aca="true" t="shared" si="2" ref="C55:C80">MID(B55,4,4)</f>
        <v>7006</v>
      </c>
    </row>
    <row r="56" spans="1:3" ht="14.25">
      <c r="A56" s="2" t="s">
        <v>58</v>
      </c>
      <c r="B56" s="2" t="str">
        <f>"20170060705"</f>
        <v>20170060705</v>
      </c>
      <c r="C56" s="2" t="str">
        <f t="shared" si="2"/>
        <v>7006</v>
      </c>
    </row>
    <row r="57" spans="1:3" ht="14.25">
      <c r="A57" s="2" t="s">
        <v>57</v>
      </c>
      <c r="B57" s="2" t="str">
        <f>"20170060704"</f>
        <v>20170060704</v>
      </c>
      <c r="C57" s="2" t="str">
        <f t="shared" si="2"/>
        <v>7006</v>
      </c>
    </row>
    <row r="58" spans="1:3" ht="14.25">
      <c r="A58" s="2" t="s">
        <v>52</v>
      </c>
      <c r="B58" s="2" t="str">
        <f>"20170060611"</f>
        <v>20170060611</v>
      </c>
      <c r="C58" s="2" t="str">
        <f t="shared" si="2"/>
        <v>7006</v>
      </c>
    </row>
    <row r="59" spans="1:3" ht="14.25">
      <c r="A59" s="2" t="s">
        <v>49</v>
      </c>
      <c r="B59" s="2" t="str">
        <f>"20170060527"</f>
        <v>20170060527</v>
      </c>
      <c r="C59" s="2" t="str">
        <f t="shared" si="2"/>
        <v>7006</v>
      </c>
    </row>
    <row r="60" spans="1:3" ht="14.25">
      <c r="A60" s="2" t="s">
        <v>51</v>
      </c>
      <c r="B60" s="2" t="str">
        <f>"20170060603"</f>
        <v>20170060603</v>
      </c>
      <c r="C60" s="2" t="str">
        <f t="shared" si="2"/>
        <v>7006</v>
      </c>
    </row>
    <row r="61" spans="1:3" ht="14.25">
      <c r="A61" s="2" t="s">
        <v>56</v>
      </c>
      <c r="B61" s="2" t="str">
        <f>"20170060630"</f>
        <v>20170060630</v>
      </c>
      <c r="C61" s="2" t="str">
        <f t="shared" si="2"/>
        <v>7006</v>
      </c>
    </row>
    <row r="62" spans="1:3" ht="14.25">
      <c r="A62" s="2" t="s">
        <v>54</v>
      </c>
      <c r="B62" s="2" t="str">
        <f>"20170060618"</f>
        <v>20170060618</v>
      </c>
      <c r="C62" s="2" t="str">
        <f t="shared" si="2"/>
        <v>7006</v>
      </c>
    </row>
    <row r="63" spans="1:3" ht="14.25">
      <c r="A63" s="2" t="s">
        <v>47</v>
      </c>
      <c r="B63" s="2" t="str">
        <f>"20170060520"</f>
        <v>20170060520</v>
      </c>
      <c r="C63" s="2" t="str">
        <f t="shared" si="2"/>
        <v>7006</v>
      </c>
    </row>
    <row r="64" spans="1:3" ht="14.25">
      <c r="A64" s="2" t="s">
        <v>50</v>
      </c>
      <c r="B64" s="2" t="str">
        <f>"20170060528"</f>
        <v>20170060528</v>
      </c>
      <c r="C64" s="2" t="str">
        <f t="shared" si="2"/>
        <v>7006</v>
      </c>
    </row>
    <row r="65" spans="1:3" ht="14.25">
      <c r="A65" s="2" t="s">
        <v>46</v>
      </c>
      <c r="B65" s="2" t="str">
        <f>"20170060516"</f>
        <v>20170060516</v>
      </c>
      <c r="C65" s="2" t="str">
        <f t="shared" si="2"/>
        <v>7006</v>
      </c>
    </row>
    <row r="66" spans="1:3" ht="14.25">
      <c r="A66" s="2" t="s">
        <v>48</v>
      </c>
      <c r="B66" s="2" t="str">
        <f>"20170060523"</f>
        <v>20170060523</v>
      </c>
      <c r="C66" s="2" t="str">
        <f t="shared" si="2"/>
        <v>7006</v>
      </c>
    </row>
    <row r="67" spans="1:3" ht="14.25">
      <c r="A67" s="2" t="s">
        <v>59</v>
      </c>
      <c r="B67" s="2" t="str">
        <f>"20170060706"</f>
        <v>20170060706</v>
      </c>
      <c r="C67" s="2" t="str">
        <f t="shared" si="2"/>
        <v>7006</v>
      </c>
    </row>
    <row r="68" spans="1:3" ht="14.25">
      <c r="A68" s="2" t="s">
        <v>53</v>
      </c>
      <c r="B68" s="2" t="str">
        <f>"20170060615"</f>
        <v>20170060615</v>
      </c>
      <c r="C68" s="2" t="str">
        <f t="shared" si="2"/>
        <v>7006</v>
      </c>
    </row>
    <row r="69" spans="1:3" ht="14.25">
      <c r="A69" s="2" t="s">
        <v>439</v>
      </c>
      <c r="B69" s="2" t="str">
        <f>"20170060612"</f>
        <v>20170060612</v>
      </c>
      <c r="C69" s="2" t="str">
        <f t="shared" si="2"/>
        <v>7006</v>
      </c>
    </row>
    <row r="70" spans="1:3" ht="14.25">
      <c r="A70" s="2" t="s">
        <v>440</v>
      </c>
      <c r="B70" s="2" t="str">
        <f>"20170060519"</f>
        <v>20170060519</v>
      </c>
      <c r="C70" s="2" t="str">
        <f t="shared" si="2"/>
        <v>7006</v>
      </c>
    </row>
    <row r="71" spans="1:3" ht="14.25">
      <c r="A71" s="2" t="s">
        <v>441</v>
      </c>
      <c r="B71" s="2" t="str">
        <f>"20170060524"</f>
        <v>20170060524</v>
      </c>
      <c r="C71" s="2" t="str">
        <f t="shared" si="2"/>
        <v>7006</v>
      </c>
    </row>
    <row r="72" spans="1:3" ht="14.25">
      <c r="A72" s="2" t="s">
        <v>442</v>
      </c>
      <c r="B72" s="2" t="str">
        <f>"20170060616"</f>
        <v>20170060616</v>
      </c>
      <c r="C72" s="2" t="str">
        <f t="shared" si="2"/>
        <v>7006</v>
      </c>
    </row>
    <row r="73" spans="1:3" ht="14.25">
      <c r="A73" s="2" t="s">
        <v>443</v>
      </c>
      <c r="B73" s="2" t="str">
        <f>"20170060629"</f>
        <v>20170060629</v>
      </c>
      <c r="C73" s="2" t="str">
        <f t="shared" si="2"/>
        <v>7006</v>
      </c>
    </row>
    <row r="74" spans="1:3" ht="14.25">
      <c r="A74" s="2" t="s">
        <v>448</v>
      </c>
      <c r="B74" s="2" t="str">
        <f>"20170060526"</f>
        <v>20170060526</v>
      </c>
      <c r="C74" s="2" t="str">
        <f t="shared" si="2"/>
        <v>7006</v>
      </c>
    </row>
    <row r="75" spans="1:3" ht="14.25">
      <c r="A75" s="2" t="s">
        <v>449</v>
      </c>
      <c r="B75" s="2" t="str">
        <f>"20170060606"</f>
        <v>20170060606</v>
      </c>
      <c r="C75" s="2" t="str">
        <f t="shared" si="2"/>
        <v>7006</v>
      </c>
    </row>
    <row r="76" spans="1:3" ht="14.25">
      <c r="A76" s="2" t="s">
        <v>60</v>
      </c>
      <c r="B76" s="2" t="str">
        <f>"20170070708"</f>
        <v>20170070708</v>
      </c>
      <c r="C76" s="2" t="str">
        <f t="shared" si="2"/>
        <v>7007</v>
      </c>
    </row>
    <row r="77" spans="1:3" ht="14.25">
      <c r="A77" s="2" t="s">
        <v>71</v>
      </c>
      <c r="B77" s="2" t="str">
        <f>"20170070805"</f>
        <v>20170070805</v>
      </c>
      <c r="C77" s="2" t="str">
        <f t="shared" si="2"/>
        <v>7007</v>
      </c>
    </row>
    <row r="78" spans="1:3" ht="14.25">
      <c r="A78" s="2" t="s">
        <v>66</v>
      </c>
      <c r="B78" s="2" t="str">
        <f>"20170070722"</f>
        <v>20170070722</v>
      </c>
      <c r="C78" s="2" t="str">
        <f t="shared" si="2"/>
        <v>7007</v>
      </c>
    </row>
    <row r="79" spans="1:3" ht="14.25">
      <c r="A79" s="2" t="s">
        <v>44</v>
      </c>
      <c r="B79" s="2" t="str">
        <f>"20170070802"</f>
        <v>20170070802</v>
      </c>
      <c r="C79" s="2" t="str">
        <f t="shared" si="2"/>
        <v>7007</v>
      </c>
    </row>
    <row r="80" spans="1:3" ht="14.25">
      <c r="A80" s="2" t="s">
        <v>72</v>
      </c>
      <c r="B80" s="2" t="str">
        <f>"20170070806"</f>
        <v>20170070806</v>
      </c>
      <c r="C80" s="2" t="str">
        <f t="shared" si="2"/>
        <v>7007</v>
      </c>
    </row>
    <row r="81" spans="1:3" ht="14.25">
      <c r="A81" s="2" t="s">
        <v>68</v>
      </c>
      <c r="B81" s="2" t="str">
        <f>"20170070728"</f>
        <v>20170070728</v>
      </c>
      <c r="C81" s="2" t="str">
        <f aca="true" t="shared" si="3" ref="C81:C106">MID(B81,4,4)</f>
        <v>7007</v>
      </c>
    </row>
    <row r="82" spans="1:3" ht="14.25">
      <c r="A82" s="2" t="s">
        <v>73</v>
      </c>
      <c r="B82" s="2" t="str">
        <f>"20170070816"</f>
        <v>20170070816</v>
      </c>
      <c r="C82" s="2" t="str">
        <f t="shared" si="3"/>
        <v>7007</v>
      </c>
    </row>
    <row r="83" spans="1:3" ht="14.25">
      <c r="A83" s="2" t="s">
        <v>62</v>
      </c>
      <c r="B83" s="2" t="str">
        <f>"20170070713"</f>
        <v>20170070713</v>
      </c>
      <c r="C83" s="2" t="str">
        <f t="shared" si="3"/>
        <v>7007</v>
      </c>
    </row>
    <row r="84" spans="1:3" ht="14.25">
      <c r="A84" s="2" t="s">
        <v>65</v>
      </c>
      <c r="B84" s="2" t="str">
        <f>"20170070719"</f>
        <v>20170070719</v>
      </c>
      <c r="C84" s="2" t="str">
        <f t="shared" si="3"/>
        <v>7007</v>
      </c>
    </row>
    <row r="85" spans="1:3" ht="14.25">
      <c r="A85" s="2" t="s">
        <v>67</v>
      </c>
      <c r="B85" s="2" t="str">
        <f>"20170070727"</f>
        <v>20170070727</v>
      </c>
      <c r="C85" s="2" t="str">
        <f t="shared" si="3"/>
        <v>7007</v>
      </c>
    </row>
    <row r="86" spans="1:3" ht="14.25">
      <c r="A86" s="2" t="s">
        <v>70</v>
      </c>
      <c r="B86" s="2" t="str">
        <f>"20170070803"</f>
        <v>20170070803</v>
      </c>
      <c r="C86" s="2" t="str">
        <f t="shared" si="3"/>
        <v>7007</v>
      </c>
    </row>
    <row r="87" spans="1:3" ht="14.25">
      <c r="A87" s="2" t="s">
        <v>74</v>
      </c>
      <c r="B87" s="2" t="str">
        <f>"20170070820"</f>
        <v>20170070820</v>
      </c>
      <c r="C87" s="2" t="str">
        <f t="shared" si="3"/>
        <v>7007</v>
      </c>
    </row>
    <row r="88" spans="1:3" ht="14.25">
      <c r="A88" s="2" t="s">
        <v>64</v>
      </c>
      <c r="B88" s="2" t="str">
        <f>"20170070718"</f>
        <v>20170070718</v>
      </c>
      <c r="C88" s="2" t="str">
        <f t="shared" si="3"/>
        <v>7007</v>
      </c>
    </row>
    <row r="89" spans="1:3" ht="14.25">
      <c r="A89" s="2" t="s">
        <v>75</v>
      </c>
      <c r="B89" s="2" t="str">
        <f>"20170070823"</f>
        <v>20170070823</v>
      </c>
      <c r="C89" s="2" t="str">
        <f t="shared" si="3"/>
        <v>7007</v>
      </c>
    </row>
    <row r="90" spans="1:3" ht="14.25">
      <c r="A90" s="2" t="s">
        <v>63</v>
      </c>
      <c r="B90" s="2" t="str">
        <f>"20170070716"</f>
        <v>20170070716</v>
      </c>
      <c r="C90" s="2" t="str">
        <f t="shared" si="3"/>
        <v>7007</v>
      </c>
    </row>
    <row r="91" spans="1:3" ht="14.25">
      <c r="A91" s="2" t="s">
        <v>61</v>
      </c>
      <c r="B91" s="2" t="str">
        <f>"20170070712"</f>
        <v>20170070712</v>
      </c>
      <c r="C91" s="2" t="str">
        <f t="shared" si="3"/>
        <v>7007</v>
      </c>
    </row>
    <row r="92" spans="1:3" ht="14.25">
      <c r="A92" s="2" t="s">
        <v>69</v>
      </c>
      <c r="B92" s="2" t="str">
        <f>"20170070729"</f>
        <v>20170070729</v>
      </c>
      <c r="C92" s="2" t="str">
        <f t="shared" si="3"/>
        <v>7007</v>
      </c>
    </row>
    <row r="93" spans="1:3" ht="14.25">
      <c r="A93" s="2" t="s">
        <v>444</v>
      </c>
      <c r="B93" s="2" t="str">
        <f>"20170070825"</f>
        <v>20170070825</v>
      </c>
      <c r="C93" s="2" t="str">
        <f t="shared" si="3"/>
        <v>7007</v>
      </c>
    </row>
    <row r="94" spans="1:3" ht="14.25">
      <c r="A94" s="2" t="s">
        <v>445</v>
      </c>
      <c r="B94" s="2" t="str">
        <f>"20170070711"</f>
        <v>20170070711</v>
      </c>
      <c r="C94" s="2" t="str">
        <f t="shared" si="3"/>
        <v>7007</v>
      </c>
    </row>
    <row r="95" spans="1:3" ht="14.25">
      <c r="A95" s="2" t="s">
        <v>446</v>
      </c>
      <c r="B95" s="2" t="str">
        <f>"20170070724"</f>
        <v>20170070724</v>
      </c>
      <c r="C95" s="2" t="str">
        <f t="shared" si="3"/>
        <v>7007</v>
      </c>
    </row>
    <row r="96" spans="1:3" ht="14.25">
      <c r="A96" s="2" t="s">
        <v>447</v>
      </c>
      <c r="B96" s="2" t="str">
        <f>"20170070819"</f>
        <v>20170070819</v>
      </c>
      <c r="C96" s="2" t="str">
        <f t="shared" si="3"/>
        <v>7007</v>
      </c>
    </row>
    <row r="97" spans="1:3" ht="14.25">
      <c r="A97" s="2" t="s">
        <v>79</v>
      </c>
      <c r="B97" s="2" t="str">
        <f>"20170080903"</f>
        <v>20170080903</v>
      </c>
      <c r="C97" s="2" t="str">
        <f t="shared" si="3"/>
        <v>7008</v>
      </c>
    </row>
    <row r="98" spans="1:3" ht="14.25">
      <c r="A98" s="2" t="s">
        <v>77</v>
      </c>
      <c r="B98" s="2" t="str">
        <f>"20170080901"</f>
        <v>20170080901</v>
      </c>
      <c r="C98" s="2" t="str">
        <f t="shared" si="3"/>
        <v>7008</v>
      </c>
    </row>
    <row r="99" spans="1:3" ht="14.25">
      <c r="A99" s="2" t="s">
        <v>80</v>
      </c>
      <c r="B99" s="2" t="str">
        <f>"20170080904"</f>
        <v>20170080904</v>
      </c>
      <c r="C99" s="2" t="str">
        <f t="shared" si="3"/>
        <v>7008</v>
      </c>
    </row>
    <row r="100" spans="1:3" ht="14.25">
      <c r="A100" s="2" t="s">
        <v>78</v>
      </c>
      <c r="B100" s="2" t="str">
        <f>"20170080902"</f>
        <v>20170080902</v>
      </c>
      <c r="C100" s="2" t="str">
        <f t="shared" si="3"/>
        <v>7008</v>
      </c>
    </row>
    <row r="101" spans="1:3" ht="14.25">
      <c r="A101" s="2" t="s">
        <v>81</v>
      </c>
      <c r="B101" s="2" t="str">
        <f>"20170080910"</f>
        <v>20170080910</v>
      </c>
      <c r="C101" s="2" t="str">
        <f t="shared" si="3"/>
        <v>7008</v>
      </c>
    </row>
    <row r="102" spans="1:3" ht="14.25">
      <c r="A102" s="2" t="s">
        <v>76</v>
      </c>
      <c r="B102" s="2" t="str">
        <f>"20170080830"</f>
        <v>20170080830</v>
      </c>
      <c r="C102" s="2" t="str">
        <f t="shared" si="3"/>
        <v>7008</v>
      </c>
    </row>
    <row r="103" spans="1:3" ht="14.25">
      <c r="A103" s="2" t="s">
        <v>83</v>
      </c>
      <c r="B103" s="2" t="str">
        <f>"20170090916"</f>
        <v>20170090916</v>
      </c>
      <c r="C103" s="2" t="str">
        <f t="shared" si="3"/>
        <v>7009</v>
      </c>
    </row>
    <row r="104" spans="1:3" ht="14.25">
      <c r="A104" s="2" t="s">
        <v>82</v>
      </c>
      <c r="B104" s="2" t="str">
        <f>"20170090913"</f>
        <v>20170090913</v>
      </c>
      <c r="C104" s="2" t="str">
        <f t="shared" si="3"/>
        <v>7009</v>
      </c>
    </row>
    <row r="105" spans="1:3" ht="14.25">
      <c r="A105" s="2" t="s">
        <v>84</v>
      </c>
      <c r="B105" s="2" t="str">
        <f>"20170090917"</f>
        <v>20170090917</v>
      </c>
      <c r="C105" s="2" t="str">
        <f t="shared" si="3"/>
        <v>7009</v>
      </c>
    </row>
    <row r="106" spans="1:3" ht="14.25">
      <c r="A106" s="2" t="s">
        <v>85</v>
      </c>
      <c r="B106" s="2" t="str">
        <f>"20170090920"</f>
        <v>20170090920</v>
      </c>
      <c r="C106" s="2" t="str">
        <f t="shared" si="3"/>
        <v>7009</v>
      </c>
    </row>
    <row r="107" spans="1:3" ht="14.25">
      <c r="A107" s="2" t="s">
        <v>450</v>
      </c>
      <c r="B107" s="2" t="str">
        <f>"20170090919"</f>
        <v>20170090919</v>
      </c>
      <c r="C107" s="2" t="str">
        <f aca="true" t="shared" si="4" ref="C107:C123">MID(B107,4,4)</f>
        <v>7009</v>
      </c>
    </row>
    <row r="108" spans="1:3" ht="14.25">
      <c r="A108" s="2" t="s">
        <v>86</v>
      </c>
      <c r="B108" s="2" t="str">
        <f>"20170100930"</f>
        <v>20170100930</v>
      </c>
      <c r="C108" s="2" t="str">
        <f t="shared" si="4"/>
        <v>7010</v>
      </c>
    </row>
    <row r="109" spans="1:3" ht="14.25">
      <c r="A109" s="2" t="s">
        <v>451</v>
      </c>
      <c r="B109" s="2" t="str">
        <f>"20170100929"</f>
        <v>20170100929</v>
      </c>
      <c r="C109" s="2" t="str">
        <f t="shared" si="4"/>
        <v>7010</v>
      </c>
    </row>
    <row r="110" spans="1:3" ht="14.25">
      <c r="A110" s="2" t="s">
        <v>452</v>
      </c>
      <c r="B110" s="2" t="str">
        <f>"20170100925"</f>
        <v>20170100925</v>
      </c>
      <c r="C110" s="2" t="str">
        <f t="shared" si="4"/>
        <v>7010</v>
      </c>
    </row>
    <row r="111" spans="1:3" ht="14.25">
      <c r="A111" s="2" t="s">
        <v>87</v>
      </c>
      <c r="B111" s="2" t="str">
        <f>"20170111004"</f>
        <v>20170111004</v>
      </c>
      <c r="C111" s="2" t="str">
        <f t="shared" si="4"/>
        <v>7011</v>
      </c>
    </row>
    <row r="112" spans="1:3" ht="14.25">
      <c r="A112" s="2" t="s">
        <v>88</v>
      </c>
      <c r="B112" s="2" t="str">
        <f>"20170111008"</f>
        <v>20170111008</v>
      </c>
      <c r="C112" s="2" t="str">
        <f t="shared" si="4"/>
        <v>7011</v>
      </c>
    </row>
    <row r="113" spans="1:3" ht="14.25">
      <c r="A113" s="2" t="s">
        <v>89</v>
      </c>
      <c r="B113" s="2" t="str">
        <f>"20170111012"</f>
        <v>20170111012</v>
      </c>
      <c r="C113" s="2" t="str">
        <f t="shared" si="4"/>
        <v>7011</v>
      </c>
    </row>
    <row r="114" spans="1:3" ht="14.25">
      <c r="A114" s="2" t="s">
        <v>90</v>
      </c>
      <c r="B114" s="2" t="str">
        <f>"20170121015"</f>
        <v>20170121015</v>
      </c>
      <c r="C114" s="2" t="str">
        <f t="shared" si="4"/>
        <v>7012</v>
      </c>
    </row>
    <row r="115" spans="1:3" ht="14.25">
      <c r="A115" s="2" t="s">
        <v>92</v>
      </c>
      <c r="B115" s="2" t="str">
        <f>"20170131101"</f>
        <v>20170131101</v>
      </c>
      <c r="C115" s="2" t="str">
        <f t="shared" si="4"/>
        <v>7013</v>
      </c>
    </row>
    <row r="116" spans="1:3" ht="14.25">
      <c r="A116" s="2" t="s">
        <v>93</v>
      </c>
      <c r="B116" s="2" t="str">
        <f>"20170131105"</f>
        <v>20170131105</v>
      </c>
      <c r="C116" s="2" t="str">
        <f t="shared" si="4"/>
        <v>7013</v>
      </c>
    </row>
    <row r="117" spans="1:3" ht="14.25">
      <c r="A117" s="2" t="s">
        <v>91</v>
      </c>
      <c r="B117" s="2" t="str">
        <f>"20170131025"</f>
        <v>20170131025</v>
      </c>
      <c r="C117" s="2" t="str">
        <f t="shared" si="4"/>
        <v>7013</v>
      </c>
    </row>
    <row r="118" spans="1:3" ht="14.25">
      <c r="A118" s="2" t="s">
        <v>99</v>
      </c>
      <c r="B118" s="2" t="str">
        <f>"20170141129"</f>
        <v>20170141129</v>
      </c>
      <c r="C118" s="2" t="str">
        <f t="shared" si="4"/>
        <v>7014</v>
      </c>
    </row>
    <row r="119" spans="1:3" ht="14.25">
      <c r="A119" s="2" t="s">
        <v>97</v>
      </c>
      <c r="B119" s="2" t="str">
        <f>"20170141125"</f>
        <v>20170141125</v>
      </c>
      <c r="C119" s="2" t="str">
        <f t="shared" si="4"/>
        <v>7014</v>
      </c>
    </row>
    <row r="120" spans="1:3" ht="14.25">
      <c r="A120" s="2" t="s">
        <v>95</v>
      </c>
      <c r="B120" s="2" t="str">
        <f>"20170141114"</f>
        <v>20170141114</v>
      </c>
      <c r="C120" s="2" t="str">
        <f t="shared" si="4"/>
        <v>7014</v>
      </c>
    </row>
    <row r="121" spans="1:3" ht="14.25">
      <c r="A121" s="2" t="s">
        <v>96</v>
      </c>
      <c r="B121" s="2" t="str">
        <f>"20170141124"</f>
        <v>20170141124</v>
      </c>
      <c r="C121" s="2" t="str">
        <f t="shared" si="4"/>
        <v>7014</v>
      </c>
    </row>
    <row r="122" spans="1:3" ht="14.25">
      <c r="A122" s="2" t="s">
        <v>98</v>
      </c>
      <c r="B122" s="2" t="str">
        <f>"20170141128"</f>
        <v>20170141128</v>
      </c>
      <c r="C122" s="2" t="str">
        <f t="shared" si="4"/>
        <v>7014</v>
      </c>
    </row>
    <row r="123" spans="1:3" ht="14.25">
      <c r="A123" s="2" t="s">
        <v>94</v>
      </c>
      <c r="B123" s="2" t="str">
        <f>"20170141113"</f>
        <v>20170141113</v>
      </c>
      <c r="C123" s="2" t="str">
        <f t="shared" si="4"/>
        <v>7014</v>
      </c>
    </row>
    <row r="124" spans="1:3" ht="14.25">
      <c r="A124" s="2" t="s">
        <v>100</v>
      </c>
      <c r="B124" s="2" t="str">
        <f>"20170151201"</f>
        <v>20170151201</v>
      </c>
      <c r="C124" s="2" t="str">
        <f aca="true" t="shared" si="5" ref="C124:C159">MID(B124,4,4)</f>
        <v>7015</v>
      </c>
    </row>
    <row r="125" spans="1:3" ht="14.25">
      <c r="A125" s="2" t="s">
        <v>106</v>
      </c>
      <c r="B125" s="2" t="str">
        <f>"20170151208"</f>
        <v>20170151208</v>
      </c>
      <c r="C125" s="2" t="str">
        <f t="shared" si="5"/>
        <v>7015</v>
      </c>
    </row>
    <row r="126" spans="1:3" ht="14.25">
      <c r="A126" s="2" t="s">
        <v>102</v>
      </c>
      <c r="B126" s="2" t="str">
        <f>"20170151203"</f>
        <v>20170151203</v>
      </c>
      <c r="C126" s="2" t="str">
        <f t="shared" si="5"/>
        <v>7015</v>
      </c>
    </row>
    <row r="127" spans="1:3" ht="14.25">
      <c r="A127" s="2" t="s">
        <v>101</v>
      </c>
      <c r="B127" s="2" t="str">
        <f>"20170151202"</f>
        <v>20170151202</v>
      </c>
      <c r="C127" s="2" t="str">
        <f t="shared" si="5"/>
        <v>7015</v>
      </c>
    </row>
    <row r="128" spans="1:3" ht="14.25">
      <c r="A128" s="2" t="s">
        <v>104</v>
      </c>
      <c r="B128" s="2" t="str">
        <f>"20170151205"</f>
        <v>20170151205</v>
      </c>
      <c r="C128" s="2" t="str">
        <f t="shared" si="5"/>
        <v>7015</v>
      </c>
    </row>
    <row r="129" spans="1:3" ht="14.25">
      <c r="A129" s="2" t="s">
        <v>103</v>
      </c>
      <c r="B129" s="2" t="str">
        <f>"20170151204"</f>
        <v>20170151204</v>
      </c>
      <c r="C129" s="2" t="str">
        <f t="shared" si="5"/>
        <v>7015</v>
      </c>
    </row>
    <row r="130" spans="1:3" ht="14.25">
      <c r="A130" s="2" t="s">
        <v>105</v>
      </c>
      <c r="B130" s="2" t="str">
        <f>"20170151207"</f>
        <v>20170151207</v>
      </c>
      <c r="C130" s="2" t="str">
        <f t="shared" si="5"/>
        <v>7015</v>
      </c>
    </row>
    <row r="131" spans="1:3" ht="14.25">
      <c r="A131" s="2" t="s">
        <v>107</v>
      </c>
      <c r="B131" s="2" t="str">
        <f>"20170161211"</f>
        <v>20170161211</v>
      </c>
      <c r="C131" s="2" t="str">
        <f t="shared" si="5"/>
        <v>7016</v>
      </c>
    </row>
    <row r="132" spans="1:3" ht="14.25">
      <c r="A132" s="2" t="s">
        <v>108</v>
      </c>
      <c r="B132" s="2" t="str">
        <f>"20170161212"</f>
        <v>20170161212</v>
      </c>
      <c r="C132" s="2" t="str">
        <f t="shared" si="5"/>
        <v>7016</v>
      </c>
    </row>
    <row r="133" spans="1:3" ht="14.25">
      <c r="A133" s="2" t="s">
        <v>109</v>
      </c>
      <c r="B133" s="2" t="str">
        <f>"20170171215"</f>
        <v>20170171215</v>
      </c>
      <c r="C133" s="2" t="str">
        <f t="shared" si="5"/>
        <v>7017</v>
      </c>
    </row>
    <row r="134" spans="1:3" ht="14.25">
      <c r="A134" s="2" t="s">
        <v>110</v>
      </c>
      <c r="B134" s="2" t="str">
        <f>"20170171216"</f>
        <v>20170171216</v>
      </c>
      <c r="C134" s="2" t="str">
        <f t="shared" si="5"/>
        <v>7017</v>
      </c>
    </row>
    <row r="135" spans="1:3" ht="14.25">
      <c r="A135" s="2" t="s">
        <v>111</v>
      </c>
      <c r="B135" s="2" t="str">
        <f>"20170171217"</f>
        <v>20170171217</v>
      </c>
      <c r="C135" s="2" t="str">
        <f t="shared" si="5"/>
        <v>7017</v>
      </c>
    </row>
    <row r="136" spans="1:3" ht="14.25">
      <c r="A136" s="2" t="s">
        <v>112</v>
      </c>
      <c r="B136" s="2" t="str">
        <f>"20170181227"</f>
        <v>20170181227</v>
      </c>
      <c r="C136" s="2" t="str">
        <f t="shared" si="5"/>
        <v>7018</v>
      </c>
    </row>
    <row r="137" spans="1:3" ht="14.25">
      <c r="A137" s="2" t="s">
        <v>453</v>
      </c>
      <c r="B137" s="2" t="str">
        <f>"20170181221"</f>
        <v>20170181221</v>
      </c>
      <c r="C137" s="2" t="str">
        <f t="shared" si="5"/>
        <v>7018</v>
      </c>
    </row>
    <row r="138" spans="1:3" ht="14.25">
      <c r="A138" s="2" t="s">
        <v>454</v>
      </c>
      <c r="B138" s="2" t="str">
        <f>"20170181228"</f>
        <v>20170181228</v>
      </c>
      <c r="C138" s="2" t="str">
        <f t="shared" si="5"/>
        <v>7018</v>
      </c>
    </row>
    <row r="139" spans="1:3" ht="14.25">
      <c r="A139" s="2" t="s">
        <v>136</v>
      </c>
      <c r="B139" s="2" t="str">
        <f>"20170191507"</f>
        <v>20170191507</v>
      </c>
      <c r="C139" s="2" t="str">
        <f t="shared" si="5"/>
        <v>7019</v>
      </c>
    </row>
    <row r="140" spans="1:3" ht="14.25">
      <c r="A140" s="2" t="s">
        <v>118</v>
      </c>
      <c r="B140" s="2" t="str">
        <f>"20170191320"</f>
        <v>20170191320</v>
      </c>
      <c r="C140" s="2" t="str">
        <f t="shared" si="5"/>
        <v>7019</v>
      </c>
    </row>
    <row r="141" spans="1:3" ht="14.25">
      <c r="A141" s="2" t="s">
        <v>116</v>
      </c>
      <c r="B141" s="2" t="str">
        <f>"20170191315"</f>
        <v>20170191315</v>
      </c>
      <c r="C141" s="2" t="str">
        <f t="shared" si="5"/>
        <v>7019</v>
      </c>
    </row>
    <row r="142" spans="1:3" ht="14.25">
      <c r="A142" s="2" t="s">
        <v>133</v>
      </c>
      <c r="B142" s="2" t="str">
        <f>"20170191504"</f>
        <v>20170191504</v>
      </c>
      <c r="C142" s="2" t="str">
        <f t="shared" si="5"/>
        <v>7019</v>
      </c>
    </row>
    <row r="143" spans="1:3" ht="14.25">
      <c r="A143" s="2" t="s">
        <v>120</v>
      </c>
      <c r="B143" s="2" t="str">
        <f>"20170191325"</f>
        <v>20170191325</v>
      </c>
      <c r="C143" s="2" t="str">
        <f t="shared" si="5"/>
        <v>7019</v>
      </c>
    </row>
    <row r="144" spans="1:3" ht="14.25">
      <c r="A144" s="2" t="s">
        <v>126</v>
      </c>
      <c r="B144" s="2" t="str">
        <f>"20170191422"</f>
        <v>20170191422</v>
      </c>
      <c r="C144" s="2" t="str">
        <f t="shared" si="5"/>
        <v>7019</v>
      </c>
    </row>
    <row r="145" spans="1:3" ht="14.25">
      <c r="A145" s="2" t="s">
        <v>132</v>
      </c>
      <c r="B145" s="2" t="str">
        <f>"20170191502"</f>
        <v>20170191502</v>
      </c>
      <c r="C145" s="2" t="str">
        <f t="shared" si="5"/>
        <v>7019</v>
      </c>
    </row>
    <row r="146" spans="1:3" ht="14.25">
      <c r="A146" s="2" t="s">
        <v>119</v>
      </c>
      <c r="B146" s="2" t="str">
        <f>"20170191321"</f>
        <v>20170191321</v>
      </c>
      <c r="C146" s="2" t="str">
        <f t="shared" si="5"/>
        <v>7019</v>
      </c>
    </row>
    <row r="147" spans="1:3" ht="14.25">
      <c r="A147" s="2" t="s">
        <v>114</v>
      </c>
      <c r="B147" s="2" t="str">
        <f>"20170191306"</f>
        <v>20170191306</v>
      </c>
      <c r="C147" s="2" t="str">
        <f t="shared" si="5"/>
        <v>7019</v>
      </c>
    </row>
    <row r="148" spans="1:3" ht="14.25">
      <c r="A148" s="2" t="s">
        <v>130</v>
      </c>
      <c r="B148" s="2" t="str">
        <f>"20170191429"</f>
        <v>20170191429</v>
      </c>
      <c r="C148" s="2" t="str">
        <f t="shared" si="5"/>
        <v>7019</v>
      </c>
    </row>
    <row r="149" spans="1:3" ht="14.25">
      <c r="A149" s="2" t="s">
        <v>122</v>
      </c>
      <c r="B149" s="2" t="str">
        <f>"20170191409"</f>
        <v>20170191409</v>
      </c>
      <c r="C149" s="2" t="str">
        <f t="shared" si="5"/>
        <v>7019</v>
      </c>
    </row>
    <row r="150" spans="1:3" ht="14.25">
      <c r="A150" s="2" t="s">
        <v>131</v>
      </c>
      <c r="B150" s="2" t="str">
        <f>"20170191501"</f>
        <v>20170191501</v>
      </c>
      <c r="C150" s="2" t="str">
        <f t="shared" si="5"/>
        <v>7019</v>
      </c>
    </row>
    <row r="151" spans="1:3" ht="14.25">
      <c r="A151" s="2" t="s">
        <v>128</v>
      </c>
      <c r="B151" s="2" t="str">
        <f>"20170191425"</f>
        <v>20170191425</v>
      </c>
      <c r="C151" s="2" t="str">
        <f t="shared" si="5"/>
        <v>7019</v>
      </c>
    </row>
    <row r="152" spans="1:3" ht="14.25">
      <c r="A152" s="2" t="s">
        <v>115</v>
      </c>
      <c r="B152" s="2" t="str">
        <f>"20170191309"</f>
        <v>20170191309</v>
      </c>
      <c r="C152" s="2" t="str">
        <f t="shared" si="5"/>
        <v>7019</v>
      </c>
    </row>
    <row r="153" spans="1:3" ht="14.25">
      <c r="A153" s="2" t="s">
        <v>135</v>
      </c>
      <c r="B153" s="2" t="str">
        <f>"20170191506"</f>
        <v>20170191506</v>
      </c>
      <c r="C153" s="2" t="str">
        <f t="shared" si="5"/>
        <v>7019</v>
      </c>
    </row>
    <row r="154" spans="1:3" ht="14.25">
      <c r="A154" s="2" t="s">
        <v>127</v>
      </c>
      <c r="B154" s="2" t="str">
        <f>"20170191423"</f>
        <v>20170191423</v>
      </c>
      <c r="C154" s="2" t="str">
        <f t="shared" si="5"/>
        <v>7019</v>
      </c>
    </row>
    <row r="155" spans="1:3" ht="14.25">
      <c r="A155" s="2" t="s">
        <v>124</v>
      </c>
      <c r="B155" s="2" t="str">
        <f>"20170191416"</f>
        <v>20170191416</v>
      </c>
      <c r="C155" s="2" t="str">
        <f t="shared" si="5"/>
        <v>7019</v>
      </c>
    </row>
    <row r="156" spans="1:3" ht="14.25">
      <c r="A156" s="2" t="s">
        <v>113</v>
      </c>
      <c r="B156" s="2" t="str">
        <f>"20170191303"</f>
        <v>20170191303</v>
      </c>
      <c r="C156" s="2" t="str">
        <f t="shared" si="5"/>
        <v>7019</v>
      </c>
    </row>
    <row r="157" spans="1:3" ht="14.25">
      <c r="A157" s="2" t="s">
        <v>129</v>
      </c>
      <c r="B157" s="2" t="str">
        <f>"20170191426"</f>
        <v>20170191426</v>
      </c>
      <c r="C157" s="2" t="str">
        <f t="shared" si="5"/>
        <v>7019</v>
      </c>
    </row>
    <row r="158" spans="1:3" ht="14.25">
      <c r="A158" s="2" t="s">
        <v>134</v>
      </c>
      <c r="B158" s="2" t="str">
        <f>"20170191505"</f>
        <v>20170191505</v>
      </c>
      <c r="C158" s="2" t="str">
        <f t="shared" si="5"/>
        <v>7019</v>
      </c>
    </row>
    <row r="159" spans="1:3" ht="14.25">
      <c r="A159" s="2" t="s">
        <v>123</v>
      </c>
      <c r="B159" s="2" t="str">
        <f>"20170191414"</f>
        <v>20170191414</v>
      </c>
      <c r="C159" s="2" t="str">
        <f t="shared" si="5"/>
        <v>7019</v>
      </c>
    </row>
    <row r="160" spans="1:3" ht="14.25">
      <c r="A160" s="2" t="s">
        <v>121</v>
      </c>
      <c r="B160" s="2" t="str">
        <f>"20170191327"</f>
        <v>20170191327</v>
      </c>
      <c r="C160" s="2" t="str">
        <f aca="true" t="shared" si="6" ref="C160:C184">MID(B160,4,4)</f>
        <v>7019</v>
      </c>
    </row>
    <row r="161" spans="1:3" ht="14.25">
      <c r="A161" s="2" t="s">
        <v>117</v>
      </c>
      <c r="B161" s="2" t="str">
        <f>"20170191317"</f>
        <v>20170191317</v>
      </c>
      <c r="C161" s="2" t="str">
        <f t="shared" si="6"/>
        <v>7019</v>
      </c>
    </row>
    <row r="162" spans="1:3" ht="14.25">
      <c r="A162" s="2" t="s">
        <v>125</v>
      </c>
      <c r="B162" s="2" t="str">
        <f>"20170191419"</f>
        <v>20170191419</v>
      </c>
      <c r="C162" s="2" t="str">
        <f t="shared" si="6"/>
        <v>7019</v>
      </c>
    </row>
    <row r="163" spans="1:3" ht="14.25">
      <c r="A163" s="2" t="s">
        <v>455</v>
      </c>
      <c r="B163" s="2" t="str">
        <f>"20170191412"</f>
        <v>20170191412</v>
      </c>
      <c r="C163" s="2" t="str">
        <f t="shared" si="6"/>
        <v>7019</v>
      </c>
    </row>
    <row r="164" spans="1:3" ht="14.25">
      <c r="A164" s="2" t="s">
        <v>456</v>
      </c>
      <c r="B164" s="2" t="str">
        <f>"20170191311"</f>
        <v>20170191311</v>
      </c>
      <c r="C164" s="2" t="str">
        <f t="shared" si="6"/>
        <v>7019</v>
      </c>
    </row>
    <row r="165" spans="1:3" ht="14.25">
      <c r="A165" s="2" t="s">
        <v>457</v>
      </c>
      <c r="B165" s="2" t="str">
        <f>"20170191418"</f>
        <v>20170191418</v>
      </c>
      <c r="C165" s="2" t="str">
        <f t="shared" si="6"/>
        <v>7019</v>
      </c>
    </row>
    <row r="166" spans="1:3" ht="14.25">
      <c r="A166" s="2" t="s">
        <v>149</v>
      </c>
      <c r="B166" s="2" t="str">
        <f>"20170201606"</f>
        <v>20170201606</v>
      </c>
      <c r="C166" s="2" t="str">
        <f t="shared" si="6"/>
        <v>7020</v>
      </c>
    </row>
    <row r="167" spans="1:3" ht="14.25">
      <c r="A167" s="2" t="s">
        <v>155</v>
      </c>
      <c r="B167" s="2" t="str">
        <f>"20170201620"</f>
        <v>20170201620</v>
      </c>
      <c r="C167" s="2" t="str">
        <f t="shared" si="6"/>
        <v>7020</v>
      </c>
    </row>
    <row r="168" spans="1:3" ht="14.25">
      <c r="A168" s="2" t="s">
        <v>137</v>
      </c>
      <c r="B168" s="2" t="str">
        <f>"20170201512"</f>
        <v>20170201512</v>
      </c>
      <c r="C168" s="2" t="str">
        <f t="shared" si="6"/>
        <v>7020</v>
      </c>
    </row>
    <row r="169" spans="1:3" ht="14.25">
      <c r="A169" s="2" t="s">
        <v>138</v>
      </c>
      <c r="B169" s="2" t="str">
        <f>"20170201515"</f>
        <v>20170201515</v>
      </c>
      <c r="C169" s="2" t="str">
        <f t="shared" si="6"/>
        <v>7020</v>
      </c>
    </row>
    <row r="170" spans="1:3" ht="14.25">
      <c r="A170" s="2" t="s">
        <v>150</v>
      </c>
      <c r="B170" s="2" t="str">
        <f>"20170201607"</f>
        <v>20170201607</v>
      </c>
      <c r="C170" s="2" t="str">
        <f t="shared" si="6"/>
        <v>7020</v>
      </c>
    </row>
    <row r="171" spans="1:3" ht="14.25">
      <c r="A171" s="2" t="s">
        <v>151</v>
      </c>
      <c r="B171" s="2" t="str">
        <f>"20170201611"</f>
        <v>20170201611</v>
      </c>
      <c r="C171" s="2" t="str">
        <f t="shared" si="6"/>
        <v>7020</v>
      </c>
    </row>
    <row r="172" spans="1:3" ht="14.25">
      <c r="A172" s="2" t="s">
        <v>141</v>
      </c>
      <c r="B172" s="2" t="str">
        <f>"20170201518"</f>
        <v>20170201518</v>
      </c>
      <c r="C172" s="2" t="str">
        <f t="shared" si="6"/>
        <v>7020</v>
      </c>
    </row>
    <row r="173" spans="1:3" ht="14.25">
      <c r="A173" s="2" t="s">
        <v>152</v>
      </c>
      <c r="B173" s="2" t="str">
        <f>"20170201615"</f>
        <v>20170201615</v>
      </c>
      <c r="C173" s="2" t="str">
        <f t="shared" si="6"/>
        <v>7020</v>
      </c>
    </row>
    <row r="174" spans="1:3" ht="14.25">
      <c r="A174" s="2" t="s">
        <v>156</v>
      </c>
      <c r="B174" s="2" t="str">
        <f>"20170201621"</f>
        <v>20170201621</v>
      </c>
      <c r="C174" s="2" t="str">
        <f t="shared" si="6"/>
        <v>7020</v>
      </c>
    </row>
    <row r="175" spans="1:3" ht="14.25">
      <c r="A175" s="2" t="s">
        <v>146</v>
      </c>
      <c r="B175" s="2" t="str">
        <f>"20170201530"</f>
        <v>20170201530</v>
      </c>
      <c r="C175" s="2" t="str">
        <f t="shared" si="6"/>
        <v>7020</v>
      </c>
    </row>
    <row r="176" spans="1:3" ht="14.25">
      <c r="A176" s="2" t="s">
        <v>148</v>
      </c>
      <c r="B176" s="2" t="str">
        <f>"20170201604"</f>
        <v>20170201604</v>
      </c>
      <c r="C176" s="2" t="str">
        <f t="shared" si="6"/>
        <v>7020</v>
      </c>
    </row>
    <row r="177" spans="1:3" ht="14.25">
      <c r="A177" s="2" t="s">
        <v>142</v>
      </c>
      <c r="B177" s="2" t="str">
        <f>"20170201520"</f>
        <v>20170201520</v>
      </c>
      <c r="C177" s="2" t="str">
        <f t="shared" si="6"/>
        <v>7020</v>
      </c>
    </row>
    <row r="178" spans="1:3" ht="14.25">
      <c r="A178" s="2" t="s">
        <v>140</v>
      </c>
      <c r="B178" s="2" t="str">
        <f>"20170201517"</f>
        <v>20170201517</v>
      </c>
      <c r="C178" s="2" t="str">
        <f t="shared" si="6"/>
        <v>7020</v>
      </c>
    </row>
    <row r="179" spans="1:3" ht="14.25">
      <c r="A179" s="2" t="s">
        <v>145</v>
      </c>
      <c r="B179" s="2" t="str">
        <f>"20170201529"</f>
        <v>20170201529</v>
      </c>
      <c r="C179" s="2" t="str">
        <f t="shared" si="6"/>
        <v>7020</v>
      </c>
    </row>
    <row r="180" spans="1:3" ht="14.25">
      <c r="A180" s="2" t="s">
        <v>154</v>
      </c>
      <c r="B180" s="2" t="str">
        <f>"20170201618"</f>
        <v>20170201618</v>
      </c>
      <c r="C180" s="2" t="str">
        <f t="shared" si="6"/>
        <v>7020</v>
      </c>
    </row>
    <row r="181" spans="1:3" ht="14.25">
      <c r="A181" s="2" t="s">
        <v>139</v>
      </c>
      <c r="B181" s="2" t="str">
        <f>"20170201516"</f>
        <v>20170201516</v>
      </c>
      <c r="C181" s="2" t="str">
        <f t="shared" si="6"/>
        <v>7020</v>
      </c>
    </row>
    <row r="182" spans="1:3" ht="14.25">
      <c r="A182" s="2" t="s">
        <v>153</v>
      </c>
      <c r="B182" s="2" t="str">
        <f>"20170201617"</f>
        <v>20170201617</v>
      </c>
      <c r="C182" s="2" t="str">
        <f t="shared" si="6"/>
        <v>7020</v>
      </c>
    </row>
    <row r="183" spans="1:3" ht="14.25">
      <c r="A183" s="2" t="s">
        <v>157</v>
      </c>
      <c r="B183" s="2" t="str">
        <f>"20170201622"</f>
        <v>20170201622</v>
      </c>
      <c r="C183" s="2" t="str">
        <f t="shared" si="6"/>
        <v>7020</v>
      </c>
    </row>
    <row r="184" spans="1:3" ht="14.25">
      <c r="A184" s="2" t="s">
        <v>143</v>
      </c>
      <c r="B184" s="2" t="str">
        <f>"20170201522"</f>
        <v>20170201522</v>
      </c>
      <c r="C184" s="2" t="str">
        <f t="shared" si="6"/>
        <v>7020</v>
      </c>
    </row>
    <row r="185" spans="1:3" ht="14.25">
      <c r="A185" s="2" t="s">
        <v>147</v>
      </c>
      <c r="B185" s="2" t="str">
        <f>"20170201602"</f>
        <v>20170201602</v>
      </c>
      <c r="C185" s="2" t="str">
        <f aca="true" t="shared" si="7" ref="C185:C202">MID(B185,4,4)</f>
        <v>7020</v>
      </c>
    </row>
    <row r="186" spans="1:3" ht="14.25">
      <c r="A186" s="2" t="s">
        <v>458</v>
      </c>
      <c r="B186" s="2" t="str">
        <f>"20170201609"</f>
        <v>20170201609</v>
      </c>
      <c r="C186" s="2" t="str">
        <f t="shared" si="7"/>
        <v>7020</v>
      </c>
    </row>
    <row r="187" spans="1:3" ht="14.25">
      <c r="A187" s="2" t="s">
        <v>158</v>
      </c>
      <c r="B187" s="2" t="str">
        <f>"20170211624"</f>
        <v>20170211624</v>
      </c>
      <c r="C187" s="2" t="str">
        <f t="shared" si="7"/>
        <v>7021</v>
      </c>
    </row>
    <row r="188" spans="1:3" ht="14.25">
      <c r="A188" s="2" t="s">
        <v>159</v>
      </c>
      <c r="B188" s="2" t="str">
        <f>"20170211625"</f>
        <v>20170211625</v>
      </c>
      <c r="C188" s="2" t="str">
        <f t="shared" si="7"/>
        <v>7021</v>
      </c>
    </row>
    <row r="189" spans="1:3" ht="14.25">
      <c r="A189" s="2" t="s">
        <v>161</v>
      </c>
      <c r="B189" s="2" t="str">
        <f>"20170221630"</f>
        <v>20170221630</v>
      </c>
      <c r="C189" s="2" t="str">
        <f t="shared" si="7"/>
        <v>7022</v>
      </c>
    </row>
    <row r="190" spans="1:3" ht="14.25">
      <c r="A190" s="2" t="s">
        <v>160</v>
      </c>
      <c r="B190" s="2" t="str">
        <f>"20170221629"</f>
        <v>20170221629</v>
      </c>
      <c r="C190" s="2" t="str">
        <f t="shared" si="7"/>
        <v>7022</v>
      </c>
    </row>
    <row r="191" spans="1:3" ht="14.25">
      <c r="A191" s="2" t="s">
        <v>162</v>
      </c>
      <c r="B191" s="2" t="str">
        <f>"20170231707"</f>
        <v>20170231707</v>
      </c>
      <c r="C191" s="2" t="str">
        <f t="shared" si="7"/>
        <v>7023</v>
      </c>
    </row>
    <row r="192" spans="1:3" ht="14.25">
      <c r="A192" s="2" t="s">
        <v>163</v>
      </c>
      <c r="B192" s="2" t="str">
        <f>"20170231709"</f>
        <v>20170231709</v>
      </c>
      <c r="C192" s="2" t="str">
        <f t="shared" si="7"/>
        <v>7023</v>
      </c>
    </row>
    <row r="193" spans="1:3" ht="14.25">
      <c r="A193" s="2" t="s">
        <v>164</v>
      </c>
      <c r="B193" s="2" t="str">
        <f>"20170241714"</f>
        <v>20170241714</v>
      </c>
      <c r="C193" s="2" t="str">
        <f t="shared" si="7"/>
        <v>7024</v>
      </c>
    </row>
    <row r="194" spans="1:3" ht="14.25">
      <c r="A194" s="2" t="s">
        <v>166</v>
      </c>
      <c r="B194" s="2" t="str">
        <f>"20170241722"</f>
        <v>20170241722</v>
      </c>
      <c r="C194" s="2" t="str">
        <f t="shared" si="7"/>
        <v>7024</v>
      </c>
    </row>
    <row r="195" spans="1:3" ht="14.25">
      <c r="A195" s="2" t="s">
        <v>165</v>
      </c>
      <c r="B195" s="2" t="str">
        <f>"20170241719"</f>
        <v>20170241719</v>
      </c>
      <c r="C195" s="2" t="str">
        <f t="shared" si="7"/>
        <v>7024</v>
      </c>
    </row>
    <row r="196" spans="1:3" ht="14.25">
      <c r="A196" s="2" t="s">
        <v>175</v>
      </c>
      <c r="B196" s="2" t="str">
        <f>"20170251814"</f>
        <v>20170251814</v>
      </c>
      <c r="C196" s="2" t="str">
        <f t="shared" si="7"/>
        <v>7025</v>
      </c>
    </row>
    <row r="197" spans="1:3" ht="14.25">
      <c r="A197" s="2" t="s">
        <v>169</v>
      </c>
      <c r="B197" s="2" t="str">
        <f>"20170251730"</f>
        <v>20170251730</v>
      </c>
      <c r="C197" s="2" t="str">
        <f t="shared" si="7"/>
        <v>7025</v>
      </c>
    </row>
    <row r="198" spans="1:3" ht="14.25">
      <c r="A198" s="2" t="s">
        <v>174</v>
      </c>
      <c r="B198" s="2" t="str">
        <f>"20170251813"</f>
        <v>20170251813</v>
      </c>
      <c r="C198" s="2" t="str">
        <f t="shared" si="7"/>
        <v>7025</v>
      </c>
    </row>
    <row r="199" spans="1:3" ht="14.25">
      <c r="A199" s="2" t="s">
        <v>170</v>
      </c>
      <c r="B199" s="2" t="str">
        <f>"20170251803"</f>
        <v>20170251803</v>
      </c>
      <c r="C199" s="2" t="str">
        <f t="shared" si="7"/>
        <v>7025</v>
      </c>
    </row>
    <row r="200" spans="1:3" ht="14.25">
      <c r="A200" s="2" t="s">
        <v>179</v>
      </c>
      <c r="B200" s="2" t="str">
        <f>"20170251826"</f>
        <v>20170251826</v>
      </c>
      <c r="C200" s="2" t="str">
        <f t="shared" si="7"/>
        <v>7025</v>
      </c>
    </row>
    <row r="201" spans="1:3" ht="14.25">
      <c r="A201" s="2" t="s">
        <v>171</v>
      </c>
      <c r="B201" s="2" t="str">
        <f>"20170251807"</f>
        <v>20170251807</v>
      </c>
      <c r="C201" s="2" t="str">
        <f t="shared" si="7"/>
        <v>7025</v>
      </c>
    </row>
    <row r="202" spans="1:3" ht="14.25">
      <c r="A202" s="2" t="s">
        <v>168</v>
      </c>
      <c r="B202" s="2" t="str">
        <f>"20170251729"</f>
        <v>20170251729</v>
      </c>
      <c r="C202" s="2" t="str">
        <f t="shared" si="7"/>
        <v>7025</v>
      </c>
    </row>
    <row r="203" spans="1:3" ht="14.25">
      <c r="A203" s="2" t="s">
        <v>176</v>
      </c>
      <c r="B203" s="2" t="str">
        <f>"20170251819"</f>
        <v>20170251819</v>
      </c>
      <c r="C203" s="2" t="str">
        <f aca="true" t="shared" si="8" ref="C203:C227">MID(B203,4,4)</f>
        <v>7025</v>
      </c>
    </row>
    <row r="204" spans="1:3" ht="14.25">
      <c r="A204" s="2" t="s">
        <v>172</v>
      </c>
      <c r="B204" s="2" t="str">
        <f>"20170251808"</f>
        <v>20170251808</v>
      </c>
      <c r="C204" s="2" t="str">
        <f t="shared" si="8"/>
        <v>7025</v>
      </c>
    </row>
    <row r="205" spans="1:3" ht="14.25">
      <c r="A205" s="2" t="s">
        <v>173</v>
      </c>
      <c r="B205" s="2" t="str">
        <f>"20170251812"</f>
        <v>20170251812</v>
      </c>
      <c r="C205" s="2" t="str">
        <f t="shared" si="8"/>
        <v>7025</v>
      </c>
    </row>
    <row r="206" spans="1:3" ht="14.25">
      <c r="A206" s="2" t="s">
        <v>167</v>
      </c>
      <c r="B206" s="2" t="str">
        <f>"20170251728"</f>
        <v>20170251728</v>
      </c>
      <c r="C206" s="2" t="str">
        <f t="shared" si="8"/>
        <v>7025</v>
      </c>
    </row>
    <row r="207" spans="1:3" ht="14.25">
      <c r="A207" s="2" t="s">
        <v>178</v>
      </c>
      <c r="B207" s="2" t="str">
        <f>"20170251824"</f>
        <v>20170251824</v>
      </c>
      <c r="C207" s="2" t="str">
        <f t="shared" si="8"/>
        <v>7025</v>
      </c>
    </row>
    <row r="208" spans="1:3" ht="14.25">
      <c r="A208" s="2" t="s">
        <v>177</v>
      </c>
      <c r="B208" s="2" t="str">
        <f>"20170251823"</f>
        <v>20170251823</v>
      </c>
      <c r="C208" s="2" t="str">
        <f t="shared" si="8"/>
        <v>7025</v>
      </c>
    </row>
    <row r="209" spans="1:3" ht="14.25">
      <c r="A209" s="2" t="s">
        <v>459</v>
      </c>
      <c r="B209" s="2" t="str">
        <f>"20170251822"</f>
        <v>20170251822</v>
      </c>
      <c r="C209" s="2" t="str">
        <f t="shared" si="8"/>
        <v>7025</v>
      </c>
    </row>
    <row r="210" spans="1:3" ht="14.25">
      <c r="A210" s="2" t="s">
        <v>460</v>
      </c>
      <c r="B210" s="2" t="str">
        <f>"20170251818"</f>
        <v>20170251818</v>
      </c>
      <c r="C210" s="2" t="str">
        <f t="shared" si="8"/>
        <v>7025</v>
      </c>
    </row>
    <row r="211" spans="1:3" ht="14.25">
      <c r="A211" s="2" t="s">
        <v>187</v>
      </c>
      <c r="B211" s="2" t="str">
        <f>"20170261914"</f>
        <v>20170261914</v>
      </c>
      <c r="C211" s="2" t="str">
        <f t="shared" si="8"/>
        <v>7026</v>
      </c>
    </row>
    <row r="212" spans="1:3" ht="14.25">
      <c r="A212" s="2" t="s">
        <v>183</v>
      </c>
      <c r="B212" s="2" t="str">
        <f>"20170261906"</f>
        <v>20170261906</v>
      </c>
      <c r="C212" s="2" t="str">
        <f t="shared" si="8"/>
        <v>7026</v>
      </c>
    </row>
    <row r="213" spans="1:3" ht="14.25">
      <c r="A213" s="2" t="s">
        <v>180</v>
      </c>
      <c r="B213" s="2" t="str">
        <f>"20170261828"</f>
        <v>20170261828</v>
      </c>
      <c r="C213" s="2" t="str">
        <f t="shared" si="8"/>
        <v>7026</v>
      </c>
    </row>
    <row r="214" spans="1:3" ht="14.25">
      <c r="A214" s="2" t="s">
        <v>186</v>
      </c>
      <c r="B214" s="2" t="str">
        <f>"20170261912"</f>
        <v>20170261912</v>
      </c>
      <c r="C214" s="2" t="str">
        <f t="shared" si="8"/>
        <v>7026</v>
      </c>
    </row>
    <row r="215" spans="1:3" ht="14.25">
      <c r="A215" s="2" t="s">
        <v>192</v>
      </c>
      <c r="B215" s="2" t="str">
        <f>"20170261930"</f>
        <v>20170261930</v>
      </c>
      <c r="C215" s="2" t="str">
        <f t="shared" si="8"/>
        <v>7026</v>
      </c>
    </row>
    <row r="216" spans="1:3" ht="14.25">
      <c r="A216" s="2" t="s">
        <v>190</v>
      </c>
      <c r="B216" s="2" t="str">
        <f>"20170261923"</f>
        <v>20170261923</v>
      </c>
      <c r="C216" s="2" t="str">
        <f t="shared" si="8"/>
        <v>7026</v>
      </c>
    </row>
    <row r="217" spans="1:3" ht="14.25">
      <c r="A217" s="2" t="s">
        <v>181</v>
      </c>
      <c r="B217" s="2" t="str">
        <f>"20170261904"</f>
        <v>20170261904</v>
      </c>
      <c r="C217" s="2" t="str">
        <f t="shared" si="8"/>
        <v>7026</v>
      </c>
    </row>
    <row r="218" spans="1:3" ht="14.25">
      <c r="A218" s="2" t="s">
        <v>189</v>
      </c>
      <c r="B218" s="2" t="str">
        <f>"20170261921"</f>
        <v>20170261921</v>
      </c>
      <c r="C218" s="2" t="str">
        <f t="shared" si="8"/>
        <v>7026</v>
      </c>
    </row>
    <row r="219" spans="1:3" ht="14.25">
      <c r="A219" s="2" t="s">
        <v>191</v>
      </c>
      <c r="B219" s="2" t="str">
        <f>"20170261928"</f>
        <v>20170261928</v>
      </c>
      <c r="C219" s="2" t="str">
        <f t="shared" si="8"/>
        <v>7026</v>
      </c>
    </row>
    <row r="220" spans="1:3" ht="14.25">
      <c r="A220" s="2" t="s">
        <v>188</v>
      </c>
      <c r="B220" s="2" t="str">
        <f>"20170261920"</f>
        <v>20170261920</v>
      </c>
      <c r="C220" s="2" t="str">
        <f t="shared" si="8"/>
        <v>7026</v>
      </c>
    </row>
    <row r="221" spans="1:3" ht="14.25">
      <c r="A221" s="2" t="s">
        <v>185</v>
      </c>
      <c r="B221" s="2" t="str">
        <f>"20170261910"</f>
        <v>20170261910</v>
      </c>
      <c r="C221" s="2" t="str">
        <f t="shared" si="8"/>
        <v>7026</v>
      </c>
    </row>
    <row r="222" spans="1:3" ht="14.25">
      <c r="A222" s="2" t="s">
        <v>182</v>
      </c>
      <c r="B222" s="2" t="str">
        <f>"20170261905"</f>
        <v>20170261905</v>
      </c>
      <c r="C222" s="2" t="str">
        <f t="shared" si="8"/>
        <v>7026</v>
      </c>
    </row>
    <row r="223" spans="1:3" ht="14.25">
      <c r="A223" s="2" t="s">
        <v>184</v>
      </c>
      <c r="B223" s="2" t="str">
        <f>"20170261908"</f>
        <v>20170261908</v>
      </c>
      <c r="C223" s="2" t="str">
        <f t="shared" si="8"/>
        <v>7026</v>
      </c>
    </row>
    <row r="224" spans="1:3" ht="14.25">
      <c r="A224" s="2" t="s">
        <v>194</v>
      </c>
      <c r="B224" s="2" t="str">
        <f>"20170272004"</f>
        <v>20170272004</v>
      </c>
      <c r="C224" s="2" t="str">
        <f t="shared" si="8"/>
        <v>7027</v>
      </c>
    </row>
    <row r="225" spans="1:3" ht="14.25">
      <c r="A225" s="2" t="s">
        <v>193</v>
      </c>
      <c r="B225" s="2" t="str">
        <f>"20170272001"</f>
        <v>20170272001</v>
      </c>
      <c r="C225" s="2" t="str">
        <f t="shared" si="8"/>
        <v>7027</v>
      </c>
    </row>
    <row r="226" spans="1:3" ht="14.25">
      <c r="A226" s="2" t="s">
        <v>196</v>
      </c>
      <c r="B226" s="2" t="str">
        <f>"20170282006"</f>
        <v>20170282006</v>
      </c>
      <c r="C226" s="2" t="str">
        <f t="shared" si="8"/>
        <v>7028</v>
      </c>
    </row>
    <row r="227" spans="1:3" ht="14.25">
      <c r="A227" s="2" t="s">
        <v>195</v>
      </c>
      <c r="B227" s="2" t="str">
        <f>"20170282005"</f>
        <v>20170282005</v>
      </c>
      <c r="C227" s="2" t="str">
        <f t="shared" si="8"/>
        <v>7028</v>
      </c>
    </row>
    <row r="228" spans="1:3" ht="14.25">
      <c r="A228" s="2" t="s">
        <v>197</v>
      </c>
      <c r="B228" s="2" t="str">
        <f>"20170282007"</f>
        <v>20170282007</v>
      </c>
      <c r="C228" s="2" t="str">
        <f aca="true" t="shared" si="9" ref="C228:C248">MID(B228,4,4)</f>
        <v>7028</v>
      </c>
    </row>
    <row r="229" spans="1:3" ht="14.25">
      <c r="A229" s="2" t="s">
        <v>200</v>
      </c>
      <c r="B229" s="2" t="str">
        <f>"20170292024"</f>
        <v>20170292024</v>
      </c>
      <c r="C229" s="2" t="str">
        <f t="shared" si="9"/>
        <v>7029</v>
      </c>
    </row>
    <row r="230" spans="1:3" ht="14.25">
      <c r="A230" s="2" t="s">
        <v>198</v>
      </c>
      <c r="B230" s="2" t="str">
        <f>"20170292020"</f>
        <v>20170292020</v>
      </c>
      <c r="C230" s="2" t="str">
        <f t="shared" si="9"/>
        <v>7029</v>
      </c>
    </row>
    <row r="231" spans="1:3" ht="14.25">
      <c r="A231" s="2" t="s">
        <v>199</v>
      </c>
      <c r="B231" s="2" t="str">
        <f>"20170292021"</f>
        <v>20170292021</v>
      </c>
      <c r="C231" s="2" t="str">
        <f t="shared" si="9"/>
        <v>7029</v>
      </c>
    </row>
    <row r="232" spans="1:3" ht="14.25">
      <c r="A232" s="2" t="s">
        <v>204</v>
      </c>
      <c r="B232" s="2" t="str">
        <f>"20170302105"</f>
        <v>20170302105</v>
      </c>
      <c r="C232" s="2" t="str">
        <f t="shared" si="9"/>
        <v>7030</v>
      </c>
    </row>
    <row r="233" spans="1:3" ht="14.25">
      <c r="A233" s="2" t="s">
        <v>207</v>
      </c>
      <c r="B233" s="2" t="str">
        <f>"20170302121"</f>
        <v>20170302121</v>
      </c>
      <c r="C233" s="2" t="str">
        <f t="shared" si="9"/>
        <v>7030</v>
      </c>
    </row>
    <row r="234" spans="1:3" ht="14.25">
      <c r="A234" s="2" t="s">
        <v>203</v>
      </c>
      <c r="B234" s="2" t="str">
        <f>"20170302104"</f>
        <v>20170302104</v>
      </c>
      <c r="C234" s="2" t="str">
        <f t="shared" si="9"/>
        <v>7030</v>
      </c>
    </row>
    <row r="235" spans="1:3" ht="14.25">
      <c r="A235" s="2" t="s">
        <v>209</v>
      </c>
      <c r="B235" s="2" t="str">
        <f>"20170302203"</f>
        <v>20170302203</v>
      </c>
      <c r="C235" s="2" t="str">
        <f t="shared" si="9"/>
        <v>7030</v>
      </c>
    </row>
    <row r="236" spans="1:3" ht="14.25">
      <c r="A236" s="2" t="s">
        <v>201</v>
      </c>
      <c r="B236" s="2" t="str">
        <f>"20170302026"</f>
        <v>20170302026</v>
      </c>
      <c r="C236" s="2" t="str">
        <f t="shared" si="9"/>
        <v>7030</v>
      </c>
    </row>
    <row r="237" spans="1:3" ht="14.25">
      <c r="A237" s="2" t="s">
        <v>36</v>
      </c>
      <c r="B237" s="2" t="str">
        <f>"20170302029"</f>
        <v>20170302029</v>
      </c>
      <c r="C237" s="2" t="str">
        <f t="shared" si="9"/>
        <v>7030</v>
      </c>
    </row>
    <row r="238" spans="1:3" ht="14.25">
      <c r="A238" s="2" t="s">
        <v>202</v>
      </c>
      <c r="B238" s="2" t="str">
        <f>"20170302027"</f>
        <v>20170302027</v>
      </c>
      <c r="C238" s="2" t="str">
        <f t="shared" si="9"/>
        <v>7030</v>
      </c>
    </row>
    <row r="239" spans="1:3" ht="14.25">
      <c r="A239" s="2" t="s">
        <v>208</v>
      </c>
      <c r="B239" s="2" t="str">
        <f>"20170302126"</f>
        <v>20170302126</v>
      </c>
      <c r="C239" s="2" t="str">
        <f t="shared" si="9"/>
        <v>7030</v>
      </c>
    </row>
    <row r="240" spans="1:3" ht="14.25">
      <c r="A240" s="2" t="s">
        <v>205</v>
      </c>
      <c r="B240" s="2" t="str">
        <f>"20170302115"</f>
        <v>20170302115</v>
      </c>
      <c r="C240" s="2" t="str">
        <f t="shared" si="9"/>
        <v>7030</v>
      </c>
    </row>
    <row r="241" spans="1:3" ht="14.25">
      <c r="A241" s="2" t="s">
        <v>206</v>
      </c>
      <c r="B241" s="2" t="str">
        <f>"20170302117"</f>
        <v>20170302117</v>
      </c>
      <c r="C241" s="2" t="str">
        <f t="shared" si="9"/>
        <v>7030</v>
      </c>
    </row>
    <row r="242" spans="1:3" ht="14.25">
      <c r="A242" s="2" t="s">
        <v>220</v>
      </c>
      <c r="B242" s="2" t="str">
        <f>"20170312223"</f>
        <v>20170312223</v>
      </c>
      <c r="C242" s="2" t="str">
        <f t="shared" si="9"/>
        <v>7031</v>
      </c>
    </row>
    <row r="243" spans="1:3" ht="14.25">
      <c r="A243" s="2" t="s">
        <v>224</v>
      </c>
      <c r="B243" s="2" t="str">
        <f>"20170312307"</f>
        <v>20170312307</v>
      </c>
      <c r="C243" s="2" t="str">
        <f t="shared" si="9"/>
        <v>7031</v>
      </c>
    </row>
    <row r="244" spans="1:3" ht="14.25">
      <c r="A244" s="2" t="s">
        <v>212</v>
      </c>
      <c r="B244" s="2" t="str">
        <f>"20170312208"</f>
        <v>20170312208</v>
      </c>
      <c r="C244" s="2" t="str">
        <f t="shared" si="9"/>
        <v>7031</v>
      </c>
    </row>
    <row r="245" spans="1:3" ht="14.25">
      <c r="A245" s="2" t="s">
        <v>214</v>
      </c>
      <c r="B245" s="2" t="str">
        <f>"20170312212"</f>
        <v>20170312212</v>
      </c>
      <c r="C245" s="2" t="str">
        <f t="shared" si="9"/>
        <v>7031</v>
      </c>
    </row>
    <row r="246" spans="1:3" ht="14.25">
      <c r="A246" s="2" t="s">
        <v>222</v>
      </c>
      <c r="B246" s="2" t="str">
        <f>"20170312301"</f>
        <v>20170312301</v>
      </c>
      <c r="C246" s="2" t="str">
        <f t="shared" si="9"/>
        <v>7031</v>
      </c>
    </row>
    <row r="247" spans="1:3" ht="14.25">
      <c r="A247" s="2" t="s">
        <v>215</v>
      </c>
      <c r="B247" s="2" t="str">
        <f>"20170312213"</f>
        <v>20170312213</v>
      </c>
      <c r="C247" s="2" t="str">
        <f t="shared" si="9"/>
        <v>7031</v>
      </c>
    </row>
    <row r="248" spans="1:3" ht="14.25">
      <c r="A248" s="2" t="s">
        <v>226</v>
      </c>
      <c r="B248" s="2" t="str">
        <f>"20170312311"</f>
        <v>20170312311</v>
      </c>
      <c r="C248" s="2" t="str">
        <f t="shared" si="9"/>
        <v>7031</v>
      </c>
    </row>
    <row r="249" spans="1:3" ht="14.25">
      <c r="A249" s="2" t="s">
        <v>44</v>
      </c>
      <c r="B249" s="2" t="str">
        <f>"20170312222"</f>
        <v>20170312222</v>
      </c>
      <c r="C249" s="2" t="str">
        <f aca="true" t="shared" si="10" ref="C249:C275">MID(B249,4,4)</f>
        <v>7031</v>
      </c>
    </row>
    <row r="250" spans="1:3" ht="14.25">
      <c r="A250" s="2" t="s">
        <v>213</v>
      </c>
      <c r="B250" s="2" t="str">
        <f>"20170312209"</f>
        <v>20170312209</v>
      </c>
      <c r="C250" s="2" t="str">
        <f t="shared" si="10"/>
        <v>7031</v>
      </c>
    </row>
    <row r="251" spans="1:3" ht="14.25">
      <c r="A251" s="2" t="s">
        <v>210</v>
      </c>
      <c r="B251" s="2" t="str">
        <f>"20170312205"</f>
        <v>20170312205</v>
      </c>
      <c r="C251" s="2" t="str">
        <f t="shared" si="10"/>
        <v>7031</v>
      </c>
    </row>
    <row r="252" spans="1:3" ht="14.25">
      <c r="A252" s="2" t="s">
        <v>211</v>
      </c>
      <c r="B252" s="2" t="str">
        <f>"20170312207"</f>
        <v>20170312207</v>
      </c>
      <c r="C252" s="2" t="str">
        <f t="shared" si="10"/>
        <v>7031</v>
      </c>
    </row>
    <row r="253" spans="1:3" ht="14.25">
      <c r="A253" s="2" t="s">
        <v>218</v>
      </c>
      <c r="B253" s="2" t="str">
        <f>"20170312219"</f>
        <v>20170312219</v>
      </c>
      <c r="C253" s="2" t="str">
        <f t="shared" si="10"/>
        <v>7031</v>
      </c>
    </row>
    <row r="254" spans="1:3" ht="14.25">
      <c r="A254" s="2" t="s">
        <v>221</v>
      </c>
      <c r="B254" s="2" t="str">
        <f>"20170312224"</f>
        <v>20170312224</v>
      </c>
      <c r="C254" s="2" t="str">
        <f t="shared" si="10"/>
        <v>7031</v>
      </c>
    </row>
    <row r="255" spans="1:3" ht="14.25">
      <c r="A255" s="2" t="s">
        <v>216</v>
      </c>
      <c r="B255" s="2" t="str">
        <f>"20170312216"</f>
        <v>20170312216</v>
      </c>
      <c r="C255" s="2" t="str">
        <f t="shared" si="10"/>
        <v>7031</v>
      </c>
    </row>
    <row r="256" spans="1:3" ht="14.25">
      <c r="A256" s="2" t="s">
        <v>217</v>
      </c>
      <c r="B256" s="2" t="str">
        <f>"20170312217"</f>
        <v>20170312217</v>
      </c>
      <c r="C256" s="2" t="str">
        <f t="shared" si="10"/>
        <v>7031</v>
      </c>
    </row>
    <row r="257" spans="1:3" ht="14.25">
      <c r="A257" s="2" t="s">
        <v>225</v>
      </c>
      <c r="B257" s="2" t="str">
        <f>"20170312310"</f>
        <v>20170312310</v>
      </c>
      <c r="C257" s="2" t="str">
        <f t="shared" si="10"/>
        <v>7031</v>
      </c>
    </row>
    <row r="258" spans="1:3" ht="14.25">
      <c r="A258" s="2" t="s">
        <v>219</v>
      </c>
      <c r="B258" s="2" t="str">
        <f>"20170312221"</f>
        <v>20170312221</v>
      </c>
      <c r="C258" s="2" t="str">
        <f t="shared" si="10"/>
        <v>7031</v>
      </c>
    </row>
    <row r="259" spans="1:3" ht="14.25">
      <c r="A259" s="2" t="s">
        <v>223</v>
      </c>
      <c r="B259" s="2" t="str">
        <f>"20170312303"</f>
        <v>20170312303</v>
      </c>
      <c r="C259" s="2" t="str">
        <f t="shared" si="10"/>
        <v>7031</v>
      </c>
    </row>
    <row r="260" spans="1:3" ht="14.25">
      <c r="A260" s="2" t="s">
        <v>228</v>
      </c>
      <c r="B260" s="2" t="str">
        <f>"20170322313"</f>
        <v>20170322313</v>
      </c>
      <c r="C260" s="2" t="str">
        <f t="shared" si="10"/>
        <v>7032</v>
      </c>
    </row>
    <row r="261" spans="1:3" ht="14.25">
      <c r="A261" s="2" t="s">
        <v>227</v>
      </c>
      <c r="B261" s="2" t="str">
        <f>"20170322312"</f>
        <v>20170322312</v>
      </c>
      <c r="C261" s="2" t="str">
        <f t="shared" si="10"/>
        <v>7032</v>
      </c>
    </row>
    <row r="262" spans="1:3" ht="14.25">
      <c r="A262" s="2" t="s">
        <v>229</v>
      </c>
      <c r="B262" s="2" t="str">
        <f>"20170322315"</f>
        <v>20170322315</v>
      </c>
      <c r="C262" s="2" t="str">
        <f t="shared" si="10"/>
        <v>7032</v>
      </c>
    </row>
    <row r="263" spans="1:3" ht="14.25">
      <c r="A263" s="2" t="s">
        <v>230</v>
      </c>
      <c r="B263" s="2" t="str">
        <f>"20170322317"</f>
        <v>20170322317</v>
      </c>
      <c r="C263" s="2" t="str">
        <f t="shared" si="10"/>
        <v>7032</v>
      </c>
    </row>
    <row r="264" spans="1:3" ht="14.25">
      <c r="A264" s="2" t="s">
        <v>232</v>
      </c>
      <c r="B264" s="2" t="str">
        <f>"20170332322"</f>
        <v>20170332322</v>
      </c>
      <c r="C264" s="2" t="str">
        <f t="shared" si="10"/>
        <v>7033</v>
      </c>
    </row>
    <row r="265" spans="1:3" ht="14.25">
      <c r="A265" s="2" t="s">
        <v>231</v>
      </c>
      <c r="B265" s="2" t="str">
        <f>"20170332321"</f>
        <v>20170332321</v>
      </c>
      <c r="C265" s="2" t="str">
        <f t="shared" si="10"/>
        <v>7033</v>
      </c>
    </row>
    <row r="266" spans="1:3" ht="14.25">
      <c r="A266" s="2" t="s">
        <v>461</v>
      </c>
      <c r="B266" s="2" t="str">
        <f>"20170332323"</f>
        <v>20170332323</v>
      </c>
      <c r="C266" s="2" t="str">
        <f t="shared" si="10"/>
        <v>7033</v>
      </c>
    </row>
    <row r="267" spans="1:3" ht="14.25">
      <c r="A267" s="2" t="s">
        <v>233</v>
      </c>
      <c r="B267" s="2" t="str">
        <f>"20170342327"</f>
        <v>20170342327</v>
      </c>
      <c r="C267" s="2" t="str">
        <f t="shared" si="10"/>
        <v>7034</v>
      </c>
    </row>
    <row r="268" spans="1:3" ht="14.25">
      <c r="A268" s="2" t="s">
        <v>234</v>
      </c>
      <c r="B268" s="2" t="str">
        <f>"20170342328"</f>
        <v>20170342328</v>
      </c>
      <c r="C268" s="2" t="str">
        <f t="shared" si="10"/>
        <v>7034</v>
      </c>
    </row>
    <row r="269" spans="1:3" ht="14.25">
      <c r="A269" s="2" t="s">
        <v>462</v>
      </c>
      <c r="B269" s="2" t="str">
        <f>"20170342326"</f>
        <v>20170342326</v>
      </c>
      <c r="C269" s="2" t="str">
        <f t="shared" si="10"/>
        <v>7034</v>
      </c>
    </row>
    <row r="270" spans="1:3" ht="14.25">
      <c r="A270" s="2" t="s">
        <v>238</v>
      </c>
      <c r="B270" s="2" t="str">
        <f>"20170352410"</f>
        <v>20170352410</v>
      </c>
      <c r="C270" s="2" t="str">
        <f t="shared" si="10"/>
        <v>7035</v>
      </c>
    </row>
    <row r="271" spans="1:3" ht="14.25">
      <c r="A271" s="2" t="s">
        <v>239</v>
      </c>
      <c r="B271" s="2" t="str">
        <f>"20170352418"</f>
        <v>20170352418</v>
      </c>
      <c r="C271" s="2" t="str">
        <f t="shared" si="10"/>
        <v>7035</v>
      </c>
    </row>
    <row r="272" spans="1:3" ht="14.25">
      <c r="A272" s="2" t="s">
        <v>236</v>
      </c>
      <c r="B272" s="2" t="str">
        <f>"20170352404"</f>
        <v>20170352404</v>
      </c>
      <c r="C272" s="2" t="str">
        <f t="shared" si="10"/>
        <v>7035</v>
      </c>
    </row>
    <row r="273" spans="1:3" ht="14.25">
      <c r="A273" s="2" t="s">
        <v>237</v>
      </c>
      <c r="B273" s="2" t="str">
        <f>"20170352406"</f>
        <v>20170352406</v>
      </c>
      <c r="C273" s="2" t="str">
        <f t="shared" si="10"/>
        <v>7035</v>
      </c>
    </row>
    <row r="274" spans="1:3" ht="14.25">
      <c r="A274" s="2" t="s">
        <v>235</v>
      </c>
      <c r="B274" s="2" t="str">
        <f>"20170352330"</f>
        <v>20170352330</v>
      </c>
      <c r="C274" s="2" t="str">
        <f t="shared" si="10"/>
        <v>7035</v>
      </c>
    </row>
    <row r="275" spans="1:3" ht="14.25">
      <c r="A275" s="2" t="s">
        <v>240</v>
      </c>
      <c r="B275" s="2" t="str">
        <f>"20170352423"</f>
        <v>20170352423</v>
      </c>
      <c r="C275" s="2" t="str">
        <f t="shared" si="10"/>
        <v>7035</v>
      </c>
    </row>
    <row r="276" spans="1:3" ht="14.25">
      <c r="A276" s="2" t="s">
        <v>241</v>
      </c>
      <c r="B276" s="2" t="str">
        <f>"20170362429"</f>
        <v>20170362429</v>
      </c>
      <c r="C276" s="2" t="str">
        <f aca="true" t="shared" si="11" ref="C276:C298">MID(B276,4,4)</f>
        <v>7036</v>
      </c>
    </row>
    <row r="277" spans="1:3" ht="14.25">
      <c r="A277" s="2" t="s">
        <v>246</v>
      </c>
      <c r="B277" s="2" t="str">
        <f>"20170372518"</f>
        <v>20170372518</v>
      </c>
      <c r="C277" s="2" t="str">
        <f t="shared" si="11"/>
        <v>7037</v>
      </c>
    </row>
    <row r="278" spans="1:3" ht="14.25">
      <c r="A278" s="2" t="s">
        <v>249</v>
      </c>
      <c r="B278" s="2" t="str">
        <f>"20170372523"</f>
        <v>20170372523</v>
      </c>
      <c r="C278" s="2" t="str">
        <f t="shared" si="11"/>
        <v>7037</v>
      </c>
    </row>
    <row r="279" spans="1:3" ht="14.25">
      <c r="A279" s="2" t="s">
        <v>243</v>
      </c>
      <c r="B279" s="2" t="str">
        <f>"20170372505"</f>
        <v>20170372505</v>
      </c>
      <c r="C279" s="2" t="str">
        <f t="shared" si="11"/>
        <v>7037</v>
      </c>
    </row>
    <row r="280" spans="1:3" ht="14.25">
      <c r="A280" s="2" t="s">
        <v>244</v>
      </c>
      <c r="B280" s="2" t="str">
        <f>"20170372508"</f>
        <v>20170372508</v>
      </c>
      <c r="C280" s="2" t="str">
        <f t="shared" si="11"/>
        <v>7037</v>
      </c>
    </row>
    <row r="281" spans="1:3" ht="14.25">
      <c r="A281" s="2" t="s">
        <v>242</v>
      </c>
      <c r="B281" s="2" t="str">
        <f>"20170372504"</f>
        <v>20170372504</v>
      </c>
      <c r="C281" s="2" t="str">
        <f t="shared" si="11"/>
        <v>7037</v>
      </c>
    </row>
    <row r="282" spans="1:3" ht="14.25">
      <c r="A282" s="2" t="s">
        <v>250</v>
      </c>
      <c r="B282" s="2" t="str">
        <f>"20170372524"</f>
        <v>20170372524</v>
      </c>
      <c r="C282" s="2" t="str">
        <f t="shared" si="11"/>
        <v>7037</v>
      </c>
    </row>
    <row r="283" spans="1:3" ht="14.25">
      <c r="A283" s="2" t="s">
        <v>247</v>
      </c>
      <c r="B283" s="2" t="str">
        <f>"20170372519"</f>
        <v>20170372519</v>
      </c>
      <c r="C283" s="2" t="str">
        <f t="shared" si="11"/>
        <v>7037</v>
      </c>
    </row>
    <row r="284" spans="1:3" ht="14.25">
      <c r="A284" s="2" t="s">
        <v>248</v>
      </c>
      <c r="B284" s="2" t="str">
        <f>"20170372522"</f>
        <v>20170372522</v>
      </c>
      <c r="C284" s="2" t="str">
        <f t="shared" si="11"/>
        <v>7037</v>
      </c>
    </row>
    <row r="285" spans="1:3" ht="14.25">
      <c r="A285" s="2" t="s">
        <v>245</v>
      </c>
      <c r="B285" s="2" t="str">
        <f>"20170372511"</f>
        <v>20170372511</v>
      </c>
      <c r="C285" s="2" t="str">
        <f t="shared" si="11"/>
        <v>7037</v>
      </c>
    </row>
    <row r="286" spans="1:3" ht="14.25">
      <c r="A286" s="2" t="s">
        <v>463</v>
      </c>
      <c r="B286" s="2" t="str">
        <f>"20170372509"</f>
        <v>20170372509</v>
      </c>
      <c r="C286" s="2" t="str">
        <f t="shared" si="11"/>
        <v>7037</v>
      </c>
    </row>
    <row r="287" spans="1:3" ht="14.25">
      <c r="A287" s="2" t="s">
        <v>464</v>
      </c>
      <c r="B287" s="2" t="str">
        <f>"20170372525"</f>
        <v>20170372525</v>
      </c>
      <c r="C287" s="2" t="str">
        <f t="shared" si="11"/>
        <v>7037</v>
      </c>
    </row>
    <row r="288" spans="1:3" ht="14.25">
      <c r="A288" s="2" t="s">
        <v>465</v>
      </c>
      <c r="B288" s="2" t="str">
        <f>"20170372517"</f>
        <v>20170372517</v>
      </c>
      <c r="C288" s="2" t="str">
        <f t="shared" si="11"/>
        <v>7037</v>
      </c>
    </row>
    <row r="289" spans="1:3" ht="14.25">
      <c r="A289" s="2" t="s">
        <v>253</v>
      </c>
      <c r="B289" s="2" t="str">
        <f>"20170382605"</f>
        <v>20170382605</v>
      </c>
      <c r="C289" s="2" t="str">
        <f t="shared" si="11"/>
        <v>7038</v>
      </c>
    </row>
    <row r="290" spans="1:3" ht="14.25">
      <c r="A290" s="2" t="s">
        <v>252</v>
      </c>
      <c r="B290" s="2" t="str">
        <f>"20170382604"</f>
        <v>20170382604</v>
      </c>
      <c r="C290" s="2" t="str">
        <f t="shared" si="11"/>
        <v>7038</v>
      </c>
    </row>
    <row r="291" spans="1:3" ht="14.25">
      <c r="A291" s="2" t="s">
        <v>256</v>
      </c>
      <c r="B291" s="2" t="str">
        <f>"20170382613"</f>
        <v>20170382613</v>
      </c>
      <c r="C291" s="2" t="str">
        <f t="shared" si="11"/>
        <v>7038</v>
      </c>
    </row>
    <row r="292" spans="1:3" ht="14.25">
      <c r="A292" s="2" t="s">
        <v>251</v>
      </c>
      <c r="B292" s="2" t="str">
        <f>"20170382529"</f>
        <v>20170382529</v>
      </c>
      <c r="C292" s="2" t="str">
        <f t="shared" si="11"/>
        <v>7038</v>
      </c>
    </row>
    <row r="293" spans="1:3" ht="14.25">
      <c r="A293" s="2" t="s">
        <v>254</v>
      </c>
      <c r="B293" s="2" t="str">
        <f>"20170382606"</f>
        <v>20170382606</v>
      </c>
      <c r="C293" s="2" t="str">
        <f t="shared" si="11"/>
        <v>7038</v>
      </c>
    </row>
    <row r="294" spans="1:3" ht="14.25">
      <c r="A294" s="2" t="s">
        <v>102</v>
      </c>
      <c r="B294" s="2" t="str">
        <f>"20170382621"</f>
        <v>20170382621</v>
      </c>
      <c r="C294" s="2" t="str">
        <f t="shared" si="11"/>
        <v>7038</v>
      </c>
    </row>
    <row r="295" spans="1:3" ht="14.25">
      <c r="A295" s="2" t="s">
        <v>255</v>
      </c>
      <c r="B295" s="2" t="str">
        <f>"20170382610"</f>
        <v>20170382610</v>
      </c>
      <c r="C295" s="2" t="str">
        <f t="shared" si="11"/>
        <v>7038</v>
      </c>
    </row>
    <row r="296" spans="1:3" ht="14.25">
      <c r="A296" s="2" t="s">
        <v>259</v>
      </c>
      <c r="B296" s="2" t="str">
        <f>"20170382620"</f>
        <v>20170382620</v>
      </c>
      <c r="C296" s="2" t="str">
        <f t="shared" si="11"/>
        <v>7038</v>
      </c>
    </row>
    <row r="297" spans="1:3" ht="14.25">
      <c r="A297" s="2" t="s">
        <v>257</v>
      </c>
      <c r="B297" s="2" t="str">
        <f>"20170382616"</f>
        <v>20170382616</v>
      </c>
      <c r="C297" s="2" t="str">
        <f t="shared" si="11"/>
        <v>7038</v>
      </c>
    </row>
    <row r="298" spans="1:3" ht="14.25">
      <c r="A298" s="2" t="s">
        <v>258</v>
      </c>
      <c r="B298" s="2" t="str">
        <f>"20170382618"</f>
        <v>20170382618</v>
      </c>
      <c r="C298" s="2" t="str">
        <f t="shared" si="11"/>
        <v>7038</v>
      </c>
    </row>
    <row r="299" spans="1:3" ht="14.25">
      <c r="A299" s="2" t="s">
        <v>263</v>
      </c>
      <c r="B299" s="2" t="str">
        <f>"20170392626"</f>
        <v>20170392626</v>
      </c>
      <c r="C299" s="2" t="str">
        <f aca="true" t="shared" si="12" ref="C299:C328">MID(B299,4,4)</f>
        <v>7039</v>
      </c>
    </row>
    <row r="300" spans="1:3" ht="14.25">
      <c r="A300" s="2" t="s">
        <v>262</v>
      </c>
      <c r="B300" s="2" t="str">
        <f>"20170392625"</f>
        <v>20170392625</v>
      </c>
      <c r="C300" s="2" t="str">
        <f t="shared" si="12"/>
        <v>7039</v>
      </c>
    </row>
    <row r="301" spans="1:3" ht="14.25">
      <c r="A301" s="2" t="s">
        <v>261</v>
      </c>
      <c r="B301" s="2" t="str">
        <f>"20170392624"</f>
        <v>20170392624</v>
      </c>
      <c r="C301" s="2" t="str">
        <f t="shared" si="12"/>
        <v>7039</v>
      </c>
    </row>
    <row r="302" spans="1:3" ht="14.25">
      <c r="A302" s="2" t="s">
        <v>264</v>
      </c>
      <c r="B302" s="2" t="str">
        <f>"20170402628"</f>
        <v>20170402628</v>
      </c>
      <c r="C302" s="2" t="str">
        <f t="shared" si="12"/>
        <v>7040</v>
      </c>
    </row>
    <row r="303" spans="1:3" ht="14.25">
      <c r="A303" s="2" t="s">
        <v>265</v>
      </c>
      <c r="B303" s="2" t="str">
        <f>"20170402629"</f>
        <v>20170402629</v>
      </c>
      <c r="C303" s="2" t="str">
        <f t="shared" si="12"/>
        <v>7040</v>
      </c>
    </row>
    <row r="304" spans="1:3" ht="14.25">
      <c r="A304" s="2" t="s">
        <v>267</v>
      </c>
      <c r="B304" s="2" t="str">
        <f>"20170412703"</f>
        <v>20170412703</v>
      </c>
      <c r="C304" s="2" t="str">
        <f t="shared" si="12"/>
        <v>7041</v>
      </c>
    </row>
    <row r="305" spans="1:3" ht="14.25">
      <c r="A305" s="2" t="s">
        <v>268</v>
      </c>
      <c r="B305" s="2" t="str">
        <f>"20170412704"</f>
        <v>20170412704</v>
      </c>
      <c r="C305" s="2" t="str">
        <f t="shared" si="12"/>
        <v>7041</v>
      </c>
    </row>
    <row r="306" spans="1:3" ht="14.25">
      <c r="A306" s="2" t="s">
        <v>266</v>
      </c>
      <c r="B306" s="2" t="str">
        <f>"20170412701"</f>
        <v>20170412701</v>
      </c>
      <c r="C306" s="2" t="str">
        <f t="shared" si="12"/>
        <v>7041</v>
      </c>
    </row>
    <row r="307" spans="1:3" ht="14.25">
      <c r="A307" s="2" t="s">
        <v>269</v>
      </c>
      <c r="B307" s="2" t="str">
        <f>"20170422714"</f>
        <v>20170422714</v>
      </c>
      <c r="C307" s="2" t="str">
        <f t="shared" si="12"/>
        <v>7042</v>
      </c>
    </row>
    <row r="308" spans="1:3" ht="14.25">
      <c r="A308" s="2" t="s">
        <v>270</v>
      </c>
      <c r="B308" s="2" t="str">
        <f>"20170422720"</f>
        <v>20170422720</v>
      </c>
      <c r="C308" s="2" t="str">
        <f t="shared" si="12"/>
        <v>7042</v>
      </c>
    </row>
    <row r="309" spans="1:3" ht="14.25">
      <c r="A309" s="2" t="s">
        <v>466</v>
      </c>
      <c r="B309" s="2" t="str">
        <f>"20170422712"</f>
        <v>20170422712</v>
      </c>
      <c r="C309" s="2" t="str">
        <f t="shared" si="12"/>
        <v>7042</v>
      </c>
    </row>
    <row r="310" spans="1:3" ht="14.25">
      <c r="A310" s="2" t="s">
        <v>274</v>
      </c>
      <c r="B310" s="2" t="str">
        <f>"20170432801"</f>
        <v>20170432801</v>
      </c>
      <c r="C310" s="2" t="str">
        <f t="shared" si="12"/>
        <v>7043</v>
      </c>
    </row>
    <row r="311" spans="1:3" ht="14.25">
      <c r="A311" s="2" t="s">
        <v>272</v>
      </c>
      <c r="B311" s="2" t="str">
        <f>"20170432728"</f>
        <v>20170432728</v>
      </c>
      <c r="C311" s="2" t="str">
        <f t="shared" si="12"/>
        <v>7043</v>
      </c>
    </row>
    <row r="312" spans="1:3" ht="14.25">
      <c r="A312" s="2" t="s">
        <v>273</v>
      </c>
      <c r="B312" s="2" t="str">
        <f>"20170432730"</f>
        <v>20170432730</v>
      </c>
      <c r="C312" s="2" t="str">
        <f t="shared" si="12"/>
        <v>7043</v>
      </c>
    </row>
    <row r="313" spans="1:3" ht="14.25">
      <c r="A313" s="2" t="s">
        <v>271</v>
      </c>
      <c r="B313" s="2" t="str">
        <f>"20170432722"</f>
        <v>20170432722</v>
      </c>
      <c r="C313" s="2" t="str">
        <f t="shared" si="12"/>
        <v>7043</v>
      </c>
    </row>
    <row r="314" spans="1:3" ht="14.25">
      <c r="A314" s="2" t="s">
        <v>275</v>
      </c>
      <c r="B314" s="2" t="str">
        <f>"20170432804"</f>
        <v>20170432804</v>
      </c>
      <c r="C314" s="2" t="str">
        <f t="shared" si="12"/>
        <v>7043</v>
      </c>
    </row>
    <row r="315" spans="1:3" ht="14.25">
      <c r="A315" s="2" t="s">
        <v>467</v>
      </c>
      <c r="B315" s="2" t="str">
        <f>"20170432725"</f>
        <v>20170432725</v>
      </c>
      <c r="C315" s="2" t="str">
        <f t="shared" si="12"/>
        <v>7043</v>
      </c>
    </row>
    <row r="316" spans="1:3" ht="14.25">
      <c r="A316" s="2" t="s">
        <v>468</v>
      </c>
      <c r="B316" s="2" t="str">
        <f>"20170432803"</f>
        <v>20170432803</v>
      </c>
      <c r="C316" s="2" t="str">
        <f t="shared" si="12"/>
        <v>7043</v>
      </c>
    </row>
    <row r="317" spans="1:3" ht="14.25">
      <c r="A317" s="2" t="s">
        <v>277</v>
      </c>
      <c r="B317" s="2" t="str">
        <f>"20170442809"</f>
        <v>20170442809</v>
      </c>
      <c r="C317" s="2" t="str">
        <f t="shared" si="12"/>
        <v>7044</v>
      </c>
    </row>
    <row r="318" spans="1:3" ht="14.25">
      <c r="A318" s="2" t="s">
        <v>276</v>
      </c>
      <c r="B318" s="2" t="str">
        <f>"20170442808"</f>
        <v>20170442808</v>
      </c>
      <c r="C318" s="2" t="str">
        <f t="shared" si="12"/>
        <v>7044</v>
      </c>
    </row>
    <row r="319" spans="1:3" ht="14.25">
      <c r="A319" s="2" t="s">
        <v>144</v>
      </c>
      <c r="B319" s="2" t="str">
        <f>"20170442806"</f>
        <v>20170442806</v>
      </c>
      <c r="C319" s="2" t="str">
        <f t="shared" si="12"/>
        <v>7044</v>
      </c>
    </row>
    <row r="320" spans="1:3" ht="14.25">
      <c r="A320" s="2" t="s">
        <v>290</v>
      </c>
      <c r="B320" s="2" t="str">
        <f>"20170452913"</f>
        <v>20170452913</v>
      </c>
      <c r="C320" s="2" t="str">
        <f t="shared" si="12"/>
        <v>7045</v>
      </c>
    </row>
    <row r="321" spans="1:3" ht="14.25">
      <c r="A321" s="2" t="s">
        <v>289</v>
      </c>
      <c r="B321" s="2" t="str">
        <f>"20170452907"</f>
        <v>20170452907</v>
      </c>
      <c r="C321" s="2" t="str">
        <f t="shared" si="12"/>
        <v>7045</v>
      </c>
    </row>
    <row r="322" spans="1:3" ht="14.25">
      <c r="A322" s="2" t="s">
        <v>280</v>
      </c>
      <c r="B322" s="2" t="str">
        <f>"20170452818"</f>
        <v>20170452818</v>
      </c>
      <c r="C322" s="2" t="str">
        <f t="shared" si="12"/>
        <v>7045</v>
      </c>
    </row>
    <row r="323" spans="1:3" ht="14.25">
      <c r="A323" s="2" t="s">
        <v>281</v>
      </c>
      <c r="B323" s="2" t="str">
        <f>"20170452819"</f>
        <v>20170452819</v>
      </c>
      <c r="C323" s="2" t="str">
        <f t="shared" si="12"/>
        <v>7045</v>
      </c>
    </row>
    <row r="324" spans="1:3" ht="14.25">
      <c r="A324" s="2" t="s">
        <v>283</v>
      </c>
      <c r="B324" s="2" t="str">
        <f>"20170452826"</f>
        <v>20170452826</v>
      </c>
      <c r="C324" s="2" t="str">
        <f t="shared" si="12"/>
        <v>7045</v>
      </c>
    </row>
    <row r="325" spans="1:3" ht="14.25">
      <c r="A325" s="2" t="s">
        <v>285</v>
      </c>
      <c r="B325" s="2" t="str">
        <f>"20170452829"</f>
        <v>20170452829</v>
      </c>
      <c r="C325" s="2" t="str">
        <f t="shared" si="12"/>
        <v>7045</v>
      </c>
    </row>
    <row r="326" spans="1:3" ht="14.25">
      <c r="A326" s="2" t="s">
        <v>278</v>
      </c>
      <c r="B326" s="2" t="str">
        <f>"20170452813"</f>
        <v>20170452813</v>
      </c>
      <c r="C326" s="2" t="str">
        <f t="shared" si="12"/>
        <v>7045</v>
      </c>
    </row>
    <row r="327" spans="1:3" ht="14.25">
      <c r="A327" s="2" t="s">
        <v>282</v>
      </c>
      <c r="B327" s="2" t="str">
        <f>"20170452821"</f>
        <v>20170452821</v>
      </c>
      <c r="C327" s="2" t="str">
        <f t="shared" si="12"/>
        <v>7045</v>
      </c>
    </row>
    <row r="328" spans="1:3" ht="14.25">
      <c r="A328" s="2" t="s">
        <v>287</v>
      </c>
      <c r="B328" s="2" t="str">
        <f>"20170452905"</f>
        <v>20170452905</v>
      </c>
      <c r="C328" s="2" t="str">
        <f t="shared" si="12"/>
        <v>7045</v>
      </c>
    </row>
    <row r="329" spans="1:3" ht="14.25">
      <c r="A329" s="2" t="s">
        <v>284</v>
      </c>
      <c r="B329" s="2" t="str">
        <f>"20170452828"</f>
        <v>20170452828</v>
      </c>
      <c r="C329" s="2" t="str">
        <f aca="true" t="shared" si="13" ref="C329:C353">MID(B329,4,4)</f>
        <v>7045</v>
      </c>
    </row>
    <row r="330" spans="1:3" ht="14.25">
      <c r="A330" s="2" t="s">
        <v>288</v>
      </c>
      <c r="B330" s="2" t="str">
        <f>"20170452906"</f>
        <v>20170452906</v>
      </c>
      <c r="C330" s="2" t="str">
        <f t="shared" si="13"/>
        <v>7045</v>
      </c>
    </row>
    <row r="331" spans="1:3" ht="14.25">
      <c r="A331" s="2" t="s">
        <v>286</v>
      </c>
      <c r="B331" s="2" t="str">
        <f>"20170452903"</f>
        <v>20170452903</v>
      </c>
      <c r="C331" s="2" t="str">
        <f t="shared" si="13"/>
        <v>7045</v>
      </c>
    </row>
    <row r="332" spans="1:3" ht="14.25">
      <c r="A332" s="2" t="s">
        <v>279</v>
      </c>
      <c r="B332" s="2" t="str">
        <f>"20170452817"</f>
        <v>20170452817</v>
      </c>
      <c r="C332" s="2" t="str">
        <f t="shared" si="13"/>
        <v>7045</v>
      </c>
    </row>
    <row r="333" spans="1:3" ht="14.25">
      <c r="A333" s="2" t="s">
        <v>469</v>
      </c>
      <c r="B333" s="2" t="str">
        <f>"20170452911"</f>
        <v>20170452911</v>
      </c>
      <c r="C333" s="2" t="str">
        <f t="shared" si="13"/>
        <v>7045</v>
      </c>
    </row>
    <row r="334" spans="1:3" ht="14.25">
      <c r="A334" s="2" t="s">
        <v>470</v>
      </c>
      <c r="B334" s="2" t="str">
        <f>"20170452816"</f>
        <v>20170452816</v>
      </c>
      <c r="C334" s="2" t="str">
        <f t="shared" si="13"/>
        <v>7045</v>
      </c>
    </row>
    <row r="335" spans="1:3" ht="14.25">
      <c r="A335" s="2" t="s">
        <v>292</v>
      </c>
      <c r="B335" s="2" t="str">
        <f>"20170462920"</f>
        <v>20170462920</v>
      </c>
      <c r="C335" s="2" t="str">
        <f t="shared" si="13"/>
        <v>7046</v>
      </c>
    </row>
    <row r="336" spans="1:3" ht="14.25">
      <c r="A336" s="2" t="s">
        <v>299</v>
      </c>
      <c r="B336" s="2" t="str">
        <f>"20170463004"</f>
        <v>20170463004</v>
      </c>
      <c r="C336" s="2" t="str">
        <f t="shared" si="13"/>
        <v>7046</v>
      </c>
    </row>
    <row r="337" spans="1:3" ht="14.25">
      <c r="A337" s="2" t="s">
        <v>300</v>
      </c>
      <c r="B337" s="2" t="str">
        <f>"20170463005"</f>
        <v>20170463005</v>
      </c>
      <c r="C337" s="2" t="str">
        <f t="shared" si="13"/>
        <v>7046</v>
      </c>
    </row>
    <row r="338" spans="1:3" ht="14.25">
      <c r="A338" s="2" t="s">
        <v>296</v>
      </c>
      <c r="B338" s="2" t="str">
        <f>"20170462927"</f>
        <v>20170462927</v>
      </c>
      <c r="C338" s="2" t="str">
        <f t="shared" si="13"/>
        <v>7046</v>
      </c>
    </row>
    <row r="339" spans="1:3" ht="14.25">
      <c r="A339" s="2" t="s">
        <v>295</v>
      </c>
      <c r="B339" s="2" t="str">
        <f>"20170462925"</f>
        <v>20170462925</v>
      </c>
      <c r="C339" s="2" t="str">
        <f t="shared" si="13"/>
        <v>7046</v>
      </c>
    </row>
    <row r="340" spans="1:3" ht="14.25">
      <c r="A340" s="2" t="s">
        <v>45</v>
      </c>
      <c r="B340" s="2" t="str">
        <f>"20170462926"</f>
        <v>20170462926</v>
      </c>
      <c r="C340" s="2" t="str">
        <f t="shared" si="13"/>
        <v>7046</v>
      </c>
    </row>
    <row r="341" spans="1:3" ht="14.25">
      <c r="A341" s="2" t="s">
        <v>303</v>
      </c>
      <c r="B341" s="2" t="str">
        <f>"20170463010"</f>
        <v>20170463010</v>
      </c>
      <c r="C341" s="2" t="str">
        <f t="shared" si="13"/>
        <v>7046</v>
      </c>
    </row>
    <row r="342" spans="1:3" ht="14.25">
      <c r="A342" s="2" t="s">
        <v>293</v>
      </c>
      <c r="B342" s="2" t="str">
        <f>"20170462923"</f>
        <v>20170462923</v>
      </c>
      <c r="C342" s="2" t="str">
        <f t="shared" si="13"/>
        <v>7046</v>
      </c>
    </row>
    <row r="343" spans="1:3" ht="14.25">
      <c r="A343" s="2" t="s">
        <v>302</v>
      </c>
      <c r="B343" s="2" t="str">
        <f>"20170463007"</f>
        <v>20170463007</v>
      </c>
      <c r="C343" s="2" t="str">
        <f t="shared" si="13"/>
        <v>7046</v>
      </c>
    </row>
    <row r="344" spans="1:3" ht="14.25">
      <c r="A344" s="2" t="s">
        <v>291</v>
      </c>
      <c r="B344" s="2" t="str">
        <f>"20170462915"</f>
        <v>20170462915</v>
      </c>
      <c r="C344" s="2" t="str">
        <f t="shared" si="13"/>
        <v>7046</v>
      </c>
    </row>
    <row r="345" spans="1:3" ht="14.25">
      <c r="A345" s="2" t="s">
        <v>297</v>
      </c>
      <c r="B345" s="2" t="str">
        <f>"20170462930"</f>
        <v>20170462930</v>
      </c>
      <c r="C345" s="2" t="str">
        <f t="shared" si="13"/>
        <v>7046</v>
      </c>
    </row>
    <row r="346" spans="1:3" ht="14.25">
      <c r="A346" s="2" t="s">
        <v>294</v>
      </c>
      <c r="B346" s="2" t="str">
        <f>"20170462924"</f>
        <v>20170462924</v>
      </c>
      <c r="C346" s="2" t="str">
        <f t="shared" si="13"/>
        <v>7046</v>
      </c>
    </row>
    <row r="347" spans="1:3" ht="14.25">
      <c r="A347" s="2" t="s">
        <v>298</v>
      </c>
      <c r="B347" s="2" t="str">
        <f>"20170463003"</f>
        <v>20170463003</v>
      </c>
      <c r="C347" s="2" t="str">
        <f t="shared" si="13"/>
        <v>7046</v>
      </c>
    </row>
    <row r="348" spans="1:3" ht="14.25">
      <c r="A348" s="2" t="s">
        <v>301</v>
      </c>
      <c r="B348" s="2" t="str">
        <f>"20170463006"</f>
        <v>20170463006</v>
      </c>
      <c r="C348" s="2" t="str">
        <f t="shared" si="13"/>
        <v>7046</v>
      </c>
    </row>
    <row r="349" spans="1:3" ht="14.25">
      <c r="A349" s="2" t="s">
        <v>471</v>
      </c>
      <c r="B349" s="2" t="str">
        <f>"20170463001"</f>
        <v>20170463001</v>
      </c>
      <c r="C349" s="2" t="str">
        <f t="shared" si="13"/>
        <v>7046</v>
      </c>
    </row>
    <row r="350" spans="1:3" ht="14.25">
      <c r="A350" s="2" t="s">
        <v>304</v>
      </c>
      <c r="B350" s="2" t="str">
        <f>"20170483021"</f>
        <v>20170483021</v>
      </c>
      <c r="C350" s="2" t="str">
        <f t="shared" si="13"/>
        <v>7048</v>
      </c>
    </row>
    <row r="351" spans="1:3" ht="14.25">
      <c r="A351" s="2" t="s">
        <v>306</v>
      </c>
      <c r="B351" s="2" t="str">
        <f>"20170493024"</f>
        <v>20170493024</v>
      </c>
      <c r="C351" s="2" t="str">
        <f t="shared" si="13"/>
        <v>7049</v>
      </c>
    </row>
    <row r="352" spans="1:3" ht="14.25">
      <c r="A352" s="2" t="s">
        <v>307</v>
      </c>
      <c r="B352" s="2" t="str">
        <f>"20170493027"</f>
        <v>20170493027</v>
      </c>
      <c r="C352" s="2" t="str">
        <f t="shared" si="13"/>
        <v>7049</v>
      </c>
    </row>
    <row r="353" spans="1:3" ht="14.25">
      <c r="A353" s="2" t="s">
        <v>305</v>
      </c>
      <c r="B353" s="2" t="str">
        <f>"20170493023"</f>
        <v>20170493023</v>
      </c>
      <c r="C353" s="2" t="str">
        <f t="shared" si="13"/>
        <v>7049</v>
      </c>
    </row>
    <row r="354" spans="1:3" ht="14.25">
      <c r="A354" s="2" t="s">
        <v>309</v>
      </c>
      <c r="B354" s="2" t="str">
        <f>"20170503104"</f>
        <v>20170503104</v>
      </c>
      <c r="C354" s="2" t="str">
        <f aca="true" t="shared" si="14" ref="C354:C379">MID(B354,4,4)</f>
        <v>7050</v>
      </c>
    </row>
    <row r="355" spans="1:3" ht="14.25">
      <c r="A355" s="2" t="s">
        <v>308</v>
      </c>
      <c r="B355" s="2" t="str">
        <f>"20170503101"</f>
        <v>20170503101</v>
      </c>
      <c r="C355" s="2" t="str">
        <f t="shared" si="14"/>
        <v>7050</v>
      </c>
    </row>
    <row r="356" spans="1:3" ht="14.25">
      <c r="A356" s="2" t="s">
        <v>311</v>
      </c>
      <c r="B356" s="2" t="str">
        <f>"20170513108"</f>
        <v>20170513108</v>
      </c>
      <c r="C356" s="2" t="str">
        <f t="shared" si="14"/>
        <v>7051</v>
      </c>
    </row>
    <row r="357" spans="1:3" ht="14.25">
      <c r="A357" s="2" t="s">
        <v>310</v>
      </c>
      <c r="B357" s="2" t="str">
        <f>"20170513106"</f>
        <v>20170513106</v>
      </c>
      <c r="C357" s="2" t="str">
        <f t="shared" si="14"/>
        <v>7051</v>
      </c>
    </row>
    <row r="358" spans="1:3" ht="14.25">
      <c r="A358" s="2" t="s">
        <v>314</v>
      </c>
      <c r="B358" s="2" t="str">
        <f>"20170533118"</f>
        <v>20170533118</v>
      </c>
      <c r="C358" s="2" t="str">
        <f t="shared" si="14"/>
        <v>7053</v>
      </c>
    </row>
    <row r="359" spans="1:3" ht="14.25">
      <c r="A359" s="2" t="s">
        <v>313</v>
      </c>
      <c r="B359" s="2" t="str">
        <f>"20170533117"</f>
        <v>20170533117</v>
      </c>
      <c r="C359" s="2" t="str">
        <f t="shared" si="14"/>
        <v>7053</v>
      </c>
    </row>
    <row r="360" spans="1:3" ht="14.25">
      <c r="A360" s="2" t="s">
        <v>312</v>
      </c>
      <c r="B360" s="2" t="str">
        <f>"20170533116"</f>
        <v>20170533116</v>
      </c>
      <c r="C360" s="2" t="str">
        <f t="shared" si="14"/>
        <v>7053</v>
      </c>
    </row>
    <row r="361" spans="1:3" ht="14.25">
      <c r="A361" s="2" t="s">
        <v>317</v>
      </c>
      <c r="B361" s="2" t="str">
        <f>"20170553122"</f>
        <v>20170553122</v>
      </c>
      <c r="C361" s="2" t="str">
        <f t="shared" si="14"/>
        <v>7055</v>
      </c>
    </row>
    <row r="362" spans="1:3" ht="14.25">
      <c r="A362" s="2" t="s">
        <v>315</v>
      </c>
      <c r="B362" s="2" t="str">
        <f>"20170553119"</f>
        <v>20170553119</v>
      </c>
      <c r="C362" s="2" t="str">
        <f t="shared" si="14"/>
        <v>7055</v>
      </c>
    </row>
    <row r="363" spans="1:3" ht="14.25">
      <c r="A363" s="2" t="s">
        <v>316</v>
      </c>
      <c r="B363" s="2" t="str">
        <f>"20170553120"</f>
        <v>20170553120</v>
      </c>
      <c r="C363" s="2" t="str">
        <f t="shared" si="14"/>
        <v>7055</v>
      </c>
    </row>
    <row r="364" spans="1:3" ht="14.25">
      <c r="A364" s="2" t="s">
        <v>320</v>
      </c>
      <c r="B364" s="2" t="str">
        <f>"20170563128"</f>
        <v>20170563128</v>
      </c>
      <c r="C364" s="2" t="str">
        <f t="shared" si="14"/>
        <v>7056</v>
      </c>
    </row>
    <row r="365" spans="1:3" ht="14.25">
      <c r="A365" s="2" t="s">
        <v>319</v>
      </c>
      <c r="B365" s="2" t="str">
        <f>"20170563127"</f>
        <v>20170563127</v>
      </c>
      <c r="C365" s="2" t="str">
        <f t="shared" si="14"/>
        <v>7056</v>
      </c>
    </row>
    <row r="366" spans="1:3" ht="14.25">
      <c r="A366" s="2" t="s">
        <v>318</v>
      </c>
      <c r="B366" s="2" t="str">
        <f>"20170563124"</f>
        <v>20170563124</v>
      </c>
      <c r="C366" s="2" t="str">
        <f t="shared" si="14"/>
        <v>7056</v>
      </c>
    </row>
    <row r="367" spans="1:3" ht="14.25">
      <c r="A367" s="2" t="s">
        <v>322</v>
      </c>
      <c r="B367" s="2" t="str">
        <f>"20170573202"</f>
        <v>20170573202</v>
      </c>
      <c r="C367" s="2" t="str">
        <f t="shared" si="14"/>
        <v>7057</v>
      </c>
    </row>
    <row r="368" spans="1:3" ht="14.25">
      <c r="A368" s="2" t="s">
        <v>321</v>
      </c>
      <c r="B368" s="2" t="str">
        <f>"20170573130"</f>
        <v>20170573130</v>
      </c>
      <c r="C368" s="2" t="str">
        <f t="shared" si="14"/>
        <v>7057</v>
      </c>
    </row>
    <row r="369" spans="1:3" ht="14.25">
      <c r="A369" s="2" t="s">
        <v>323</v>
      </c>
      <c r="B369" s="2" t="str">
        <f>"20170583207"</f>
        <v>20170583207</v>
      </c>
      <c r="C369" s="2" t="str">
        <f t="shared" si="14"/>
        <v>7058</v>
      </c>
    </row>
    <row r="370" spans="1:3" ht="14.25">
      <c r="A370" s="2" t="s">
        <v>324</v>
      </c>
      <c r="B370" s="2" t="str">
        <f>"20170583208"</f>
        <v>20170583208</v>
      </c>
      <c r="C370" s="2" t="str">
        <f t="shared" si="14"/>
        <v>7058</v>
      </c>
    </row>
    <row r="371" spans="1:3" ht="14.25">
      <c r="A371" s="2" t="s">
        <v>325</v>
      </c>
      <c r="B371" s="2" t="str">
        <f>"20170583209"</f>
        <v>20170583209</v>
      </c>
      <c r="C371" s="2" t="str">
        <f t="shared" si="14"/>
        <v>7058</v>
      </c>
    </row>
    <row r="372" spans="1:3" ht="14.25">
      <c r="A372" s="2" t="s">
        <v>328</v>
      </c>
      <c r="B372" s="2" t="str">
        <f>"20170593213"</f>
        <v>20170593213</v>
      </c>
      <c r="C372" s="2" t="str">
        <f t="shared" si="14"/>
        <v>7059</v>
      </c>
    </row>
    <row r="373" spans="1:3" ht="14.25">
      <c r="A373" s="2" t="s">
        <v>326</v>
      </c>
      <c r="B373" s="2" t="str">
        <f>"20170593210"</f>
        <v>20170593210</v>
      </c>
      <c r="C373" s="2" t="str">
        <f t="shared" si="14"/>
        <v>7059</v>
      </c>
    </row>
    <row r="374" spans="1:3" ht="14.25">
      <c r="A374" s="2" t="s">
        <v>327</v>
      </c>
      <c r="B374" s="2" t="str">
        <f>"20170593211"</f>
        <v>20170593211</v>
      </c>
      <c r="C374" s="2" t="str">
        <f t="shared" si="14"/>
        <v>7059</v>
      </c>
    </row>
    <row r="375" spans="1:3" ht="14.25">
      <c r="A375" s="2" t="s">
        <v>329</v>
      </c>
      <c r="B375" s="2" t="str">
        <f>"20170603215"</f>
        <v>20170603215</v>
      </c>
      <c r="C375" s="2" t="str">
        <f t="shared" si="14"/>
        <v>7060</v>
      </c>
    </row>
    <row r="376" spans="1:3" ht="14.25">
      <c r="A376" s="2" t="s">
        <v>330</v>
      </c>
      <c r="B376" s="2" t="str">
        <f>"20170603220"</f>
        <v>20170603220</v>
      </c>
      <c r="C376" s="2" t="str">
        <f t="shared" si="14"/>
        <v>7060</v>
      </c>
    </row>
    <row r="377" spans="1:3" ht="14.25">
      <c r="A377" s="2" t="s">
        <v>472</v>
      </c>
      <c r="B377" s="2" t="str">
        <f>"20170603217"</f>
        <v>20170603217</v>
      </c>
      <c r="C377" s="2" t="str">
        <f t="shared" si="14"/>
        <v>7060</v>
      </c>
    </row>
    <row r="378" spans="1:3" ht="14.25">
      <c r="A378" s="2" t="s">
        <v>331</v>
      </c>
      <c r="B378" s="2" t="str">
        <f>"20170613226"</f>
        <v>20170613226</v>
      </c>
      <c r="C378" s="2" t="str">
        <f t="shared" si="14"/>
        <v>7061</v>
      </c>
    </row>
    <row r="379" spans="1:3" ht="14.25">
      <c r="A379" s="2" t="s">
        <v>334</v>
      </c>
      <c r="B379" s="2" t="str">
        <f>"20170633303"</f>
        <v>20170633303</v>
      </c>
      <c r="C379" s="2" t="str">
        <f t="shared" si="14"/>
        <v>7063</v>
      </c>
    </row>
    <row r="380" spans="1:3" ht="14.25">
      <c r="A380" s="2" t="s">
        <v>333</v>
      </c>
      <c r="B380" s="2" t="str">
        <f>"20170633301"</f>
        <v>20170633301</v>
      </c>
      <c r="C380" s="2" t="str">
        <f aca="true" t="shared" si="15" ref="C380:C403">MID(B380,4,4)</f>
        <v>7063</v>
      </c>
    </row>
    <row r="381" spans="1:3" ht="14.25">
      <c r="A381" s="2" t="s">
        <v>332</v>
      </c>
      <c r="B381" s="2" t="str">
        <f>"20170633230"</f>
        <v>20170633230</v>
      </c>
      <c r="C381" s="2" t="str">
        <f t="shared" si="15"/>
        <v>7063</v>
      </c>
    </row>
    <row r="382" spans="1:3" ht="14.25">
      <c r="A382" s="2" t="s">
        <v>335</v>
      </c>
      <c r="B382" s="2" t="str">
        <f>"20170643309"</f>
        <v>20170643309</v>
      </c>
      <c r="C382" s="2" t="str">
        <f t="shared" si="15"/>
        <v>7064</v>
      </c>
    </row>
    <row r="383" spans="1:3" ht="14.25">
      <c r="A383" s="2" t="s">
        <v>337</v>
      </c>
      <c r="B383" s="2" t="str">
        <f>"20170663321"</f>
        <v>20170663321</v>
      </c>
      <c r="C383" s="2" t="str">
        <f t="shared" si="15"/>
        <v>7066</v>
      </c>
    </row>
    <row r="384" spans="1:3" ht="14.25">
      <c r="A384" s="2" t="s">
        <v>338</v>
      </c>
      <c r="B384" s="2" t="str">
        <f>"20170673401"</f>
        <v>20170673401</v>
      </c>
      <c r="C384" s="2" t="str">
        <f t="shared" si="15"/>
        <v>7067</v>
      </c>
    </row>
    <row r="385" spans="1:3" ht="14.25">
      <c r="A385" s="2" t="s">
        <v>339</v>
      </c>
      <c r="B385" s="2" t="str">
        <f>"20170673403"</f>
        <v>20170673403</v>
      </c>
      <c r="C385" s="2" t="str">
        <f t="shared" si="15"/>
        <v>7067</v>
      </c>
    </row>
    <row r="386" spans="1:3" ht="14.25">
      <c r="A386" s="2" t="s">
        <v>340</v>
      </c>
      <c r="B386" s="2" t="str">
        <f>"20170673404"</f>
        <v>20170673404</v>
      </c>
      <c r="C386" s="2" t="str">
        <f t="shared" si="15"/>
        <v>7067</v>
      </c>
    </row>
    <row r="387" spans="1:3" ht="14.25">
      <c r="A387" s="2" t="s">
        <v>342</v>
      </c>
      <c r="B387" s="2" t="str">
        <f>"20170683407"</f>
        <v>20170683407</v>
      </c>
      <c r="C387" s="2" t="str">
        <f t="shared" si="15"/>
        <v>7068</v>
      </c>
    </row>
    <row r="388" spans="1:3" ht="14.25">
      <c r="A388" s="2" t="s">
        <v>341</v>
      </c>
      <c r="B388" s="2" t="str">
        <f>"20170683406"</f>
        <v>20170683406</v>
      </c>
      <c r="C388" s="2" t="str">
        <f t="shared" si="15"/>
        <v>7068</v>
      </c>
    </row>
    <row r="389" spans="1:3" ht="14.25">
      <c r="A389" s="2" t="s">
        <v>343</v>
      </c>
      <c r="B389" s="2" t="str">
        <f>"20170683409"</f>
        <v>20170683409</v>
      </c>
      <c r="C389" s="2" t="str">
        <f t="shared" si="15"/>
        <v>7068</v>
      </c>
    </row>
    <row r="390" spans="1:3" ht="14.25">
      <c r="A390" s="2" t="s">
        <v>346</v>
      </c>
      <c r="B390" s="2" t="str">
        <f>"20170693417"</f>
        <v>20170693417</v>
      </c>
      <c r="C390" s="2" t="str">
        <f t="shared" si="15"/>
        <v>7069</v>
      </c>
    </row>
    <row r="391" spans="1:3" ht="14.25">
      <c r="A391" s="2" t="s">
        <v>345</v>
      </c>
      <c r="B391" s="2" t="str">
        <f>"20170693412"</f>
        <v>20170693412</v>
      </c>
      <c r="C391" s="2" t="str">
        <f t="shared" si="15"/>
        <v>7069</v>
      </c>
    </row>
    <row r="392" spans="1:3" ht="14.25">
      <c r="A392" s="2" t="s">
        <v>347</v>
      </c>
      <c r="B392" s="2" t="str">
        <f>"20170693423"</f>
        <v>20170693423</v>
      </c>
      <c r="C392" s="2" t="str">
        <f t="shared" si="15"/>
        <v>7069</v>
      </c>
    </row>
    <row r="393" spans="1:3" ht="14.25">
      <c r="A393" s="2" t="s">
        <v>358</v>
      </c>
      <c r="B393" s="2" t="str">
        <f>"20170703516"</f>
        <v>20170703516</v>
      </c>
      <c r="C393" s="2" t="str">
        <f t="shared" si="15"/>
        <v>7070</v>
      </c>
    </row>
    <row r="394" spans="1:3" ht="14.25">
      <c r="A394" s="2" t="s">
        <v>348</v>
      </c>
      <c r="B394" s="2" t="str">
        <f>"20170703502"</f>
        <v>20170703502</v>
      </c>
      <c r="C394" s="2" t="str">
        <f t="shared" si="15"/>
        <v>7070</v>
      </c>
    </row>
    <row r="395" spans="1:3" ht="14.25">
      <c r="A395" s="2" t="s">
        <v>354</v>
      </c>
      <c r="B395" s="2" t="str">
        <f>"20170703512"</f>
        <v>20170703512</v>
      </c>
      <c r="C395" s="2" t="str">
        <f t="shared" si="15"/>
        <v>7070</v>
      </c>
    </row>
    <row r="396" spans="1:3" ht="14.25">
      <c r="A396" s="2" t="s">
        <v>351</v>
      </c>
      <c r="B396" s="2" t="str">
        <f>"20170703505"</f>
        <v>20170703505</v>
      </c>
      <c r="C396" s="2" t="str">
        <f t="shared" si="15"/>
        <v>7070</v>
      </c>
    </row>
    <row r="397" spans="1:3" ht="14.25">
      <c r="A397" s="2" t="s">
        <v>350</v>
      </c>
      <c r="B397" s="2" t="str">
        <f>"20170703504"</f>
        <v>20170703504</v>
      </c>
      <c r="C397" s="2" t="str">
        <f t="shared" si="15"/>
        <v>7070</v>
      </c>
    </row>
    <row r="398" spans="1:3" ht="14.25">
      <c r="A398" s="2" t="s">
        <v>355</v>
      </c>
      <c r="B398" s="2" t="str">
        <f>"20170703513"</f>
        <v>20170703513</v>
      </c>
      <c r="C398" s="2" t="str">
        <f t="shared" si="15"/>
        <v>7070</v>
      </c>
    </row>
    <row r="399" spans="1:3" ht="14.25">
      <c r="A399" s="2" t="s">
        <v>357</v>
      </c>
      <c r="B399" s="2" t="str">
        <f>"20170703515"</f>
        <v>20170703515</v>
      </c>
      <c r="C399" s="2" t="str">
        <f t="shared" si="15"/>
        <v>7070</v>
      </c>
    </row>
    <row r="400" spans="1:3" ht="14.25">
      <c r="A400" s="2" t="s">
        <v>353</v>
      </c>
      <c r="B400" s="2" t="str">
        <f>"20170703510"</f>
        <v>20170703510</v>
      </c>
      <c r="C400" s="2" t="str">
        <f t="shared" si="15"/>
        <v>7070</v>
      </c>
    </row>
    <row r="401" spans="1:3" ht="14.25">
      <c r="A401" s="2" t="s">
        <v>359</v>
      </c>
      <c r="B401" s="2" t="str">
        <f>"20170703520"</f>
        <v>20170703520</v>
      </c>
      <c r="C401" s="2" t="str">
        <f t="shared" si="15"/>
        <v>7070</v>
      </c>
    </row>
    <row r="402" spans="1:3" ht="14.25">
      <c r="A402" s="2" t="s">
        <v>349</v>
      </c>
      <c r="B402" s="2" t="str">
        <f>"20170703503"</f>
        <v>20170703503</v>
      </c>
      <c r="C402" s="2" t="str">
        <f t="shared" si="15"/>
        <v>7070</v>
      </c>
    </row>
    <row r="403" spans="1:3" ht="14.25">
      <c r="A403" s="2" t="s">
        <v>352</v>
      </c>
      <c r="B403" s="2" t="str">
        <f>"20170703507"</f>
        <v>20170703507</v>
      </c>
      <c r="C403" s="2" t="str">
        <f t="shared" si="15"/>
        <v>7070</v>
      </c>
    </row>
    <row r="404" spans="1:3" ht="14.25">
      <c r="A404" s="2" t="s">
        <v>356</v>
      </c>
      <c r="B404" s="2" t="str">
        <f>"20170703514"</f>
        <v>20170703514</v>
      </c>
      <c r="C404" s="2" t="str">
        <f aca="true" t="shared" si="16" ref="C404:C423">MID(B404,4,4)</f>
        <v>7070</v>
      </c>
    </row>
    <row r="405" spans="1:3" ht="14.25">
      <c r="A405" s="2" t="s">
        <v>365</v>
      </c>
      <c r="B405" s="2" t="str">
        <f>"20170713604"</f>
        <v>20170713604</v>
      </c>
      <c r="C405" s="2" t="str">
        <f t="shared" si="16"/>
        <v>7071</v>
      </c>
    </row>
    <row r="406" spans="1:3" ht="14.25">
      <c r="A406" s="2" t="s">
        <v>361</v>
      </c>
      <c r="B406" s="2" t="str">
        <f>"20170713527"</f>
        <v>20170713527</v>
      </c>
      <c r="C406" s="2" t="str">
        <f t="shared" si="16"/>
        <v>7071</v>
      </c>
    </row>
    <row r="407" spans="1:3" ht="14.25">
      <c r="A407" s="2" t="s">
        <v>362</v>
      </c>
      <c r="B407" s="2" t="str">
        <f>"20170713528"</f>
        <v>20170713528</v>
      </c>
      <c r="C407" s="2" t="str">
        <f t="shared" si="16"/>
        <v>7071</v>
      </c>
    </row>
    <row r="408" spans="1:3" ht="14.25">
      <c r="A408" s="2" t="s">
        <v>360</v>
      </c>
      <c r="B408" s="2" t="str">
        <f>"20170713526"</f>
        <v>20170713526</v>
      </c>
      <c r="C408" s="2" t="str">
        <f t="shared" si="16"/>
        <v>7071</v>
      </c>
    </row>
    <row r="409" spans="1:3" ht="14.25">
      <c r="A409" s="2" t="s">
        <v>366</v>
      </c>
      <c r="B409" s="2" t="str">
        <f>"20170713606"</f>
        <v>20170713606</v>
      </c>
      <c r="C409" s="2" t="str">
        <f t="shared" si="16"/>
        <v>7071</v>
      </c>
    </row>
    <row r="410" spans="1:3" ht="14.25">
      <c r="A410" s="2" t="s">
        <v>363</v>
      </c>
      <c r="B410" s="2" t="str">
        <f>"20170713530"</f>
        <v>20170713530</v>
      </c>
      <c r="C410" s="2" t="str">
        <f t="shared" si="16"/>
        <v>7071</v>
      </c>
    </row>
    <row r="411" spans="1:3" ht="14.25">
      <c r="A411" s="2" t="s">
        <v>364</v>
      </c>
      <c r="B411" s="2" t="str">
        <f>"20170713603"</f>
        <v>20170713603</v>
      </c>
      <c r="C411" s="2" t="str">
        <f t="shared" si="16"/>
        <v>7071</v>
      </c>
    </row>
    <row r="412" spans="1:3" ht="14.25">
      <c r="A412" s="2" t="s">
        <v>371</v>
      </c>
      <c r="B412" s="2" t="str">
        <f>"20170723626"</f>
        <v>20170723626</v>
      </c>
      <c r="C412" s="2" t="str">
        <f t="shared" si="16"/>
        <v>7072</v>
      </c>
    </row>
    <row r="413" spans="1:3" ht="14.25">
      <c r="A413" s="2" t="s">
        <v>375</v>
      </c>
      <c r="B413" s="2" t="str">
        <f>"20170723702"</f>
        <v>20170723702</v>
      </c>
      <c r="C413" s="2" t="str">
        <f t="shared" si="16"/>
        <v>7072</v>
      </c>
    </row>
    <row r="414" spans="1:3" ht="14.25">
      <c r="A414" s="2" t="s">
        <v>369</v>
      </c>
      <c r="B414" s="2" t="str">
        <f>"20170723624"</f>
        <v>20170723624</v>
      </c>
      <c r="C414" s="2" t="str">
        <f t="shared" si="16"/>
        <v>7072</v>
      </c>
    </row>
    <row r="415" spans="1:3" ht="14.25">
      <c r="A415" s="2" t="s">
        <v>368</v>
      </c>
      <c r="B415" s="2" t="str">
        <f>"20170723621"</f>
        <v>20170723621</v>
      </c>
      <c r="C415" s="2" t="str">
        <f t="shared" si="16"/>
        <v>7072</v>
      </c>
    </row>
    <row r="416" spans="1:3" ht="14.25">
      <c r="A416" s="2" t="s">
        <v>373</v>
      </c>
      <c r="B416" s="2" t="str">
        <f>"20170723629"</f>
        <v>20170723629</v>
      </c>
      <c r="C416" s="2" t="str">
        <f t="shared" si="16"/>
        <v>7072</v>
      </c>
    </row>
    <row r="417" spans="1:3" ht="14.25">
      <c r="A417" s="2" t="s">
        <v>374</v>
      </c>
      <c r="B417" s="2" t="str">
        <f>"20170723701"</f>
        <v>20170723701</v>
      </c>
      <c r="C417" s="2" t="str">
        <f t="shared" si="16"/>
        <v>7072</v>
      </c>
    </row>
    <row r="418" spans="1:3" ht="14.25">
      <c r="A418" s="2" t="s">
        <v>372</v>
      </c>
      <c r="B418" s="2" t="str">
        <f>"20170723627"</f>
        <v>20170723627</v>
      </c>
      <c r="C418" s="2" t="str">
        <f t="shared" si="16"/>
        <v>7072</v>
      </c>
    </row>
    <row r="419" spans="1:3" ht="14.25">
      <c r="A419" s="2" t="s">
        <v>147</v>
      </c>
      <c r="B419" s="2" t="str">
        <f>"20170723617"</f>
        <v>20170723617</v>
      </c>
      <c r="C419" s="2" t="str">
        <f t="shared" si="16"/>
        <v>7072</v>
      </c>
    </row>
    <row r="420" spans="1:3" ht="14.25">
      <c r="A420" s="2" t="s">
        <v>367</v>
      </c>
      <c r="B420" s="2" t="str">
        <f>"20170723615"</f>
        <v>20170723615</v>
      </c>
      <c r="C420" s="2" t="str">
        <f t="shared" si="16"/>
        <v>7072</v>
      </c>
    </row>
    <row r="421" spans="1:3" ht="14.25">
      <c r="A421" s="2" t="s">
        <v>376</v>
      </c>
      <c r="B421" s="2" t="str">
        <f>"20170723708"</f>
        <v>20170723708</v>
      </c>
      <c r="C421" s="2" t="str">
        <f t="shared" si="16"/>
        <v>7072</v>
      </c>
    </row>
    <row r="422" spans="1:3" ht="14.25">
      <c r="A422" s="2" t="s">
        <v>370</v>
      </c>
      <c r="B422" s="2" t="str">
        <f>"20170723625"</f>
        <v>20170723625</v>
      </c>
      <c r="C422" s="2" t="str">
        <f t="shared" si="16"/>
        <v>7072</v>
      </c>
    </row>
    <row r="423" spans="1:3" ht="14.25">
      <c r="A423" s="2" t="s">
        <v>473</v>
      </c>
      <c r="B423" s="2" t="str">
        <f>"20170723704"</f>
        <v>20170723704</v>
      </c>
      <c r="C423" s="2" t="str">
        <f t="shared" si="16"/>
        <v>7072</v>
      </c>
    </row>
    <row r="424" spans="1:3" ht="14.25">
      <c r="A424" s="2" t="s">
        <v>378</v>
      </c>
      <c r="B424" s="2" t="str">
        <f>"20170733715"</f>
        <v>20170733715</v>
      </c>
      <c r="C424" s="2" t="str">
        <f aca="true" t="shared" si="17" ref="C424:C456">MID(B424,4,4)</f>
        <v>7073</v>
      </c>
    </row>
    <row r="425" spans="1:3" ht="14.25">
      <c r="A425" s="2" t="s">
        <v>377</v>
      </c>
      <c r="B425" s="2" t="str">
        <f>"20170733713"</f>
        <v>20170733713</v>
      </c>
      <c r="C425" s="2" t="str">
        <f t="shared" si="17"/>
        <v>7073</v>
      </c>
    </row>
    <row r="426" spans="1:3" ht="16.5" customHeight="1">
      <c r="A426" s="2" t="s">
        <v>379</v>
      </c>
      <c r="B426" s="2" t="str">
        <f>"20170743719"</f>
        <v>20170743719</v>
      </c>
      <c r="C426" s="2" t="str">
        <f t="shared" si="17"/>
        <v>7074</v>
      </c>
    </row>
    <row r="427" spans="1:3" ht="14.25">
      <c r="A427" s="2" t="s">
        <v>381</v>
      </c>
      <c r="B427" s="2" t="str">
        <f>"20170753722"</f>
        <v>20170753722</v>
      </c>
      <c r="C427" s="2" t="str">
        <f t="shared" si="17"/>
        <v>7075</v>
      </c>
    </row>
    <row r="428" spans="1:3" ht="14.25">
      <c r="A428" s="2" t="s">
        <v>380</v>
      </c>
      <c r="B428" s="2" t="str">
        <f>"20170753720"</f>
        <v>20170753720</v>
      </c>
      <c r="C428" s="2" t="str">
        <f t="shared" si="17"/>
        <v>7075</v>
      </c>
    </row>
    <row r="429" spans="1:3" ht="14.25">
      <c r="A429" s="2" t="s">
        <v>474</v>
      </c>
      <c r="B429" s="2" t="str">
        <f>"20170753723"</f>
        <v>20170753723</v>
      </c>
      <c r="C429" s="2" t="str">
        <f t="shared" si="17"/>
        <v>7075</v>
      </c>
    </row>
    <row r="430" spans="1:3" ht="14.25">
      <c r="A430" s="2" t="s">
        <v>383</v>
      </c>
      <c r="B430" s="2" t="str">
        <f>"20170763728"</f>
        <v>20170763728</v>
      </c>
      <c r="C430" s="2" t="str">
        <f t="shared" si="17"/>
        <v>7076</v>
      </c>
    </row>
    <row r="431" spans="1:3" ht="14.25">
      <c r="A431" s="2" t="s">
        <v>382</v>
      </c>
      <c r="B431" s="2" t="str">
        <f>"20170763727"</f>
        <v>20170763727</v>
      </c>
      <c r="C431" s="2" t="str">
        <f t="shared" si="17"/>
        <v>7076</v>
      </c>
    </row>
    <row r="432" spans="1:3" ht="14.25">
      <c r="A432" s="2" t="s">
        <v>384</v>
      </c>
      <c r="B432" s="2" t="str">
        <f>"20170773801"</f>
        <v>20170773801</v>
      </c>
      <c r="C432" s="2" t="str">
        <f t="shared" si="17"/>
        <v>7077</v>
      </c>
    </row>
    <row r="433" spans="1:3" ht="14.25">
      <c r="A433" s="2" t="s">
        <v>385</v>
      </c>
      <c r="B433" s="2" t="str">
        <f>"20170773802"</f>
        <v>20170773802</v>
      </c>
      <c r="C433" s="2" t="str">
        <f t="shared" si="17"/>
        <v>7077</v>
      </c>
    </row>
    <row r="434" spans="1:3" ht="14.25">
      <c r="A434" s="2" t="s">
        <v>386</v>
      </c>
      <c r="B434" s="2" t="str">
        <f>"20170773804"</f>
        <v>20170773804</v>
      </c>
      <c r="C434" s="2" t="str">
        <f t="shared" si="17"/>
        <v>7077</v>
      </c>
    </row>
    <row r="435" spans="1:3" ht="14.25">
      <c r="A435" s="2" t="s">
        <v>387</v>
      </c>
      <c r="B435" s="2" t="str">
        <f>"20170783808"</f>
        <v>20170783808</v>
      </c>
      <c r="C435" s="2" t="str">
        <f t="shared" si="17"/>
        <v>7078</v>
      </c>
    </row>
    <row r="436" spans="1:3" ht="14.25">
      <c r="A436" s="2" t="s">
        <v>389</v>
      </c>
      <c r="B436" s="2" t="str">
        <f>"20170793812"</f>
        <v>20170793812</v>
      </c>
      <c r="C436" s="2" t="str">
        <f t="shared" si="17"/>
        <v>7079</v>
      </c>
    </row>
    <row r="437" spans="1:3" ht="14.25">
      <c r="A437" s="2" t="s">
        <v>388</v>
      </c>
      <c r="B437" s="2" t="str">
        <f>"20170793809"</f>
        <v>20170793809</v>
      </c>
      <c r="C437" s="2" t="str">
        <f t="shared" si="17"/>
        <v>7079</v>
      </c>
    </row>
    <row r="438" spans="1:3" ht="14.25">
      <c r="A438" s="2" t="s">
        <v>391</v>
      </c>
      <c r="B438" s="2" t="str">
        <f>"20170803815"</f>
        <v>20170803815</v>
      </c>
      <c r="C438" s="2" t="str">
        <f t="shared" si="17"/>
        <v>7080</v>
      </c>
    </row>
    <row r="439" spans="1:3" ht="14.25">
      <c r="A439" s="2" t="s">
        <v>390</v>
      </c>
      <c r="B439" s="2" t="str">
        <f>"20170803814"</f>
        <v>20170803814</v>
      </c>
      <c r="C439" s="2" t="str">
        <f t="shared" si="17"/>
        <v>7080</v>
      </c>
    </row>
    <row r="440" spans="1:3" ht="14.25">
      <c r="A440" s="2" t="s">
        <v>392</v>
      </c>
      <c r="B440" s="2" t="str">
        <f>"20170803817"</f>
        <v>20170803817</v>
      </c>
      <c r="C440" s="2" t="str">
        <f t="shared" si="17"/>
        <v>7080</v>
      </c>
    </row>
    <row r="441" spans="1:3" ht="14.25">
      <c r="A441" s="2" t="s">
        <v>393</v>
      </c>
      <c r="B441" s="2" t="str">
        <f>"20170823822"</f>
        <v>20170823822</v>
      </c>
      <c r="C441" s="2" t="str">
        <f t="shared" si="17"/>
        <v>7082</v>
      </c>
    </row>
    <row r="442" spans="1:3" ht="14.25">
      <c r="A442" s="2" t="s">
        <v>396</v>
      </c>
      <c r="B442" s="2" t="str">
        <f>"20170843826"</f>
        <v>20170843826</v>
      </c>
      <c r="C442" s="2" t="str">
        <f t="shared" si="17"/>
        <v>7084</v>
      </c>
    </row>
    <row r="443" spans="1:3" ht="14.25">
      <c r="A443" s="2" t="s">
        <v>395</v>
      </c>
      <c r="B443" s="2" t="str">
        <f>"20170843825"</f>
        <v>20170843825</v>
      </c>
      <c r="C443" s="2" t="str">
        <f t="shared" si="17"/>
        <v>7084</v>
      </c>
    </row>
    <row r="444" spans="1:3" ht="14.25">
      <c r="A444" s="2" t="s">
        <v>336</v>
      </c>
      <c r="B444" s="2" t="str">
        <f>"20170843904"</f>
        <v>20170843904</v>
      </c>
      <c r="C444" s="2" t="str">
        <f t="shared" si="17"/>
        <v>7084</v>
      </c>
    </row>
    <row r="445" spans="1:3" ht="14.25">
      <c r="A445" s="2" t="s">
        <v>397</v>
      </c>
      <c r="B445" s="2" t="str">
        <f>"20170843827"</f>
        <v>20170843827</v>
      </c>
      <c r="C445" s="2" t="str">
        <f t="shared" si="17"/>
        <v>7084</v>
      </c>
    </row>
    <row r="446" spans="1:3" ht="14.25">
      <c r="A446" s="2" t="s">
        <v>399</v>
      </c>
      <c r="B446" s="2" t="str">
        <f>"20170843830"</f>
        <v>20170843830</v>
      </c>
      <c r="C446" s="2" t="str">
        <f t="shared" si="17"/>
        <v>7084</v>
      </c>
    </row>
    <row r="447" spans="1:3" ht="14.25">
      <c r="A447" s="2" t="s">
        <v>344</v>
      </c>
      <c r="B447" s="2" t="str">
        <f>"20170843829"</f>
        <v>20170843829</v>
      </c>
      <c r="C447" s="2" t="str">
        <f t="shared" si="17"/>
        <v>7084</v>
      </c>
    </row>
    <row r="448" spans="1:3" ht="14.25">
      <c r="A448" s="2" t="s">
        <v>401</v>
      </c>
      <c r="B448" s="2" t="str">
        <f>"20170843903"</f>
        <v>20170843903</v>
      </c>
      <c r="C448" s="2" t="str">
        <f t="shared" si="17"/>
        <v>7084</v>
      </c>
    </row>
    <row r="449" spans="1:3" ht="14.25">
      <c r="A449" s="2" t="s">
        <v>400</v>
      </c>
      <c r="B449" s="2" t="str">
        <f>"20170843901"</f>
        <v>20170843901</v>
      </c>
      <c r="C449" s="2" t="str">
        <f t="shared" si="17"/>
        <v>7084</v>
      </c>
    </row>
    <row r="450" spans="1:3" ht="14.25">
      <c r="A450" s="2" t="s">
        <v>394</v>
      </c>
      <c r="B450" s="2" t="str">
        <f>"20170843824"</f>
        <v>20170843824</v>
      </c>
      <c r="C450" s="2" t="str">
        <f t="shared" si="17"/>
        <v>7084</v>
      </c>
    </row>
    <row r="451" spans="1:3" ht="14.25">
      <c r="A451" s="2" t="s">
        <v>398</v>
      </c>
      <c r="B451" s="2" t="str">
        <f>"20170843828"</f>
        <v>20170843828</v>
      </c>
      <c r="C451" s="2" t="str">
        <f t="shared" si="17"/>
        <v>7084</v>
      </c>
    </row>
    <row r="452" spans="1:3" ht="15.75" customHeight="1">
      <c r="A452" s="2" t="s">
        <v>403</v>
      </c>
      <c r="B452" s="2" t="str">
        <f>"20170853908"</f>
        <v>20170853908</v>
      </c>
      <c r="C452" s="2" t="str">
        <f t="shared" si="17"/>
        <v>7085</v>
      </c>
    </row>
    <row r="453" spans="1:3" ht="14.25">
      <c r="A453" s="2" t="s">
        <v>404</v>
      </c>
      <c r="B453" s="2" t="str">
        <f>"20170853910"</f>
        <v>20170853910</v>
      </c>
      <c r="C453" s="2" t="str">
        <f t="shared" si="17"/>
        <v>7085</v>
      </c>
    </row>
    <row r="454" spans="1:3" ht="14.25">
      <c r="A454" s="2" t="s">
        <v>402</v>
      </c>
      <c r="B454" s="2" t="str">
        <f>"20170853905"</f>
        <v>20170853905</v>
      </c>
      <c r="C454" s="2" t="str">
        <f t="shared" si="17"/>
        <v>7085</v>
      </c>
    </row>
    <row r="455" spans="1:3" ht="14.25">
      <c r="A455" s="2" t="s">
        <v>406</v>
      </c>
      <c r="B455" s="2" t="str">
        <f>"20170883914"</f>
        <v>20170883914</v>
      </c>
      <c r="C455" s="2" t="str">
        <f t="shared" si="17"/>
        <v>7088</v>
      </c>
    </row>
    <row r="456" spans="1:3" ht="14.25">
      <c r="A456" s="2" t="s">
        <v>405</v>
      </c>
      <c r="B456" s="2" t="str">
        <f>"20170883912"</f>
        <v>20170883912</v>
      </c>
      <c r="C456" s="2" t="str">
        <f t="shared" si="17"/>
        <v>7088</v>
      </c>
    </row>
    <row r="457" spans="1:3" ht="14.25">
      <c r="A457" s="2" t="s">
        <v>407</v>
      </c>
      <c r="B457" s="2" t="str">
        <f>"20170893915"</f>
        <v>20170893915</v>
      </c>
      <c r="C457" s="2" t="str">
        <f aca="true" t="shared" si="18" ref="C457:C472">MID(B457,4,4)</f>
        <v>7089</v>
      </c>
    </row>
    <row r="458" spans="1:3" ht="14.25">
      <c r="A458" s="2" t="s">
        <v>408</v>
      </c>
      <c r="B458" s="2" t="str">
        <f>"20170893916"</f>
        <v>20170893916</v>
      </c>
      <c r="C458" s="2" t="str">
        <f t="shared" si="18"/>
        <v>7089</v>
      </c>
    </row>
    <row r="459" spans="1:3" ht="14.25">
      <c r="A459" s="2" t="s">
        <v>409</v>
      </c>
      <c r="B459" s="2" t="str">
        <f>"20170893927"</f>
        <v>20170893927</v>
      </c>
      <c r="C459" s="2" t="str">
        <f t="shared" si="18"/>
        <v>7089</v>
      </c>
    </row>
    <row r="460" spans="1:3" ht="14.25">
      <c r="A460" s="2" t="s">
        <v>412</v>
      </c>
      <c r="B460" s="2" t="str">
        <f>"20170904010"</f>
        <v>20170904010</v>
      </c>
      <c r="C460" s="2" t="str">
        <f t="shared" si="18"/>
        <v>7090</v>
      </c>
    </row>
    <row r="461" spans="1:3" ht="14.25">
      <c r="A461" s="2" t="s">
        <v>410</v>
      </c>
      <c r="B461" s="2" t="str">
        <f>"20170904005"</f>
        <v>20170904005</v>
      </c>
      <c r="C461" s="2" t="str">
        <f t="shared" si="18"/>
        <v>7090</v>
      </c>
    </row>
    <row r="462" spans="1:3" ht="14.25">
      <c r="A462" s="2" t="s">
        <v>411</v>
      </c>
      <c r="B462" s="2" t="str">
        <f>"20170904009"</f>
        <v>20170904009</v>
      </c>
      <c r="C462" s="2" t="str">
        <f t="shared" si="18"/>
        <v>7090</v>
      </c>
    </row>
    <row r="463" spans="1:3" ht="14.25">
      <c r="A463" s="2" t="s">
        <v>413</v>
      </c>
      <c r="B463" s="2" t="str">
        <f>"20170914019"</f>
        <v>20170914019</v>
      </c>
      <c r="C463" s="2" t="str">
        <f t="shared" si="18"/>
        <v>7091</v>
      </c>
    </row>
    <row r="464" spans="1:3" ht="14.25">
      <c r="A464" s="2" t="s">
        <v>414</v>
      </c>
      <c r="B464" s="2" t="str">
        <f>"20170924022"</f>
        <v>20170924022</v>
      </c>
      <c r="C464" s="2" t="str">
        <f t="shared" si="18"/>
        <v>7092</v>
      </c>
    </row>
    <row r="465" spans="1:3" ht="14.25">
      <c r="A465" s="2" t="s">
        <v>415</v>
      </c>
      <c r="B465" s="2" t="str">
        <f>"20170934023"</f>
        <v>20170934023</v>
      </c>
      <c r="C465" s="2" t="str">
        <f t="shared" si="18"/>
        <v>7093</v>
      </c>
    </row>
    <row r="466" spans="1:3" ht="14.25">
      <c r="A466" s="2" t="s">
        <v>416</v>
      </c>
      <c r="B466" s="2" t="str">
        <f>"20170944102"</f>
        <v>20170944102</v>
      </c>
      <c r="C466" s="2" t="str">
        <f t="shared" si="18"/>
        <v>7094</v>
      </c>
    </row>
    <row r="467" spans="1:3" ht="14.25">
      <c r="A467" s="2" t="s">
        <v>418</v>
      </c>
      <c r="B467" s="2" t="str">
        <f>"20170944106"</f>
        <v>20170944106</v>
      </c>
      <c r="C467" s="2" t="str">
        <f t="shared" si="18"/>
        <v>7094</v>
      </c>
    </row>
    <row r="468" spans="1:3" ht="14.25">
      <c r="A468" s="2" t="s">
        <v>417</v>
      </c>
      <c r="B468" s="2" t="str">
        <f>"20170944105"</f>
        <v>20170944105</v>
      </c>
      <c r="C468" s="2" t="str">
        <f t="shared" si="18"/>
        <v>7094</v>
      </c>
    </row>
    <row r="469" spans="1:3" ht="14.25">
      <c r="A469" s="2" t="s">
        <v>420</v>
      </c>
      <c r="B469" s="2" t="str">
        <f>"20170954113"</f>
        <v>20170954113</v>
      </c>
      <c r="C469" s="2" t="str">
        <f t="shared" si="18"/>
        <v>7095</v>
      </c>
    </row>
    <row r="470" spans="1:3" ht="14.25">
      <c r="A470" s="2" t="s">
        <v>419</v>
      </c>
      <c r="B470" s="2" t="str">
        <f>"20170954109"</f>
        <v>20170954109</v>
      </c>
      <c r="C470" s="2" t="str">
        <f t="shared" si="18"/>
        <v>7095</v>
      </c>
    </row>
    <row r="471" spans="1:3" ht="14.25">
      <c r="A471" s="2" t="s">
        <v>475</v>
      </c>
      <c r="B471" s="2" t="str">
        <f>"20170954114"</f>
        <v>20170954114</v>
      </c>
      <c r="C471" s="2" t="str">
        <f t="shared" si="18"/>
        <v>7095</v>
      </c>
    </row>
    <row r="472" spans="1:3" ht="14.25">
      <c r="A472" s="2" t="s">
        <v>423</v>
      </c>
      <c r="B472" s="2" t="str">
        <f>"20170964118"</f>
        <v>20170964118</v>
      </c>
      <c r="C472" s="2" t="str">
        <f t="shared" si="18"/>
        <v>7096</v>
      </c>
    </row>
    <row r="473" spans="1:3" ht="14.25">
      <c r="A473" s="2" t="s">
        <v>425</v>
      </c>
      <c r="B473" s="2" t="str">
        <f>"20170964124"</f>
        <v>20170964124</v>
      </c>
      <c r="C473" s="2" t="str">
        <f aca="true" t="shared" si="19" ref="C473:C486">MID(B473,4,4)</f>
        <v>7096</v>
      </c>
    </row>
    <row r="474" spans="1:3" ht="14.25">
      <c r="A474" s="2" t="s">
        <v>424</v>
      </c>
      <c r="B474" s="2" t="str">
        <f>"20170964119"</f>
        <v>20170964119</v>
      </c>
      <c r="C474" s="2" t="str">
        <f t="shared" si="19"/>
        <v>7096</v>
      </c>
    </row>
    <row r="475" spans="1:3" ht="14.25">
      <c r="A475" s="2" t="s">
        <v>422</v>
      </c>
      <c r="B475" s="2" t="str">
        <f>"20170964116"</f>
        <v>20170964116</v>
      </c>
      <c r="C475" s="2" t="str">
        <f t="shared" si="19"/>
        <v>7096</v>
      </c>
    </row>
    <row r="476" spans="1:3" ht="14.25">
      <c r="A476" s="2" t="s">
        <v>421</v>
      </c>
      <c r="B476" s="2" t="str">
        <f>"20170964115"</f>
        <v>20170964115</v>
      </c>
      <c r="C476" s="2" t="str">
        <f t="shared" si="19"/>
        <v>7096</v>
      </c>
    </row>
    <row r="477" spans="1:3" ht="14.25">
      <c r="A477" s="2" t="s">
        <v>476</v>
      </c>
      <c r="B477" s="2" t="str">
        <f>"20170964125"</f>
        <v>20170964125</v>
      </c>
      <c r="C477" s="2" t="str">
        <f t="shared" si="19"/>
        <v>7096</v>
      </c>
    </row>
    <row r="478" spans="1:3" ht="14.25">
      <c r="A478" s="2" t="s">
        <v>428</v>
      </c>
      <c r="B478" s="2" t="str">
        <f>"20170974205"</f>
        <v>20170974205</v>
      </c>
      <c r="C478" s="2" t="str">
        <f t="shared" si="19"/>
        <v>7097</v>
      </c>
    </row>
    <row r="479" spans="1:3" ht="14.25">
      <c r="A479" s="2" t="s">
        <v>260</v>
      </c>
      <c r="B479" s="2" t="str">
        <f>"20170974127"</f>
        <v>20170974127</v>
      </c>
      <c r="C479" s="2" t="str">
        <f t="shared" si="19"/>
        <v>7097</v>
      </c>
    </row>
    <row r="480" spans="1:3" ht="14.25">
      <c r="A480" s="2" t="s">
        <v>427</v>
      </c>
      <c r="B480" s="2" t="str">
        <f>"20170974204"</f>
        <v>20170974204</v>
      </c>
      <c r="C480" s="2" t="str">
        <f t="shared" si="19"/>
        <v>7097</v>
      </c>
    </row>
    <row r="481" spans="1:3" ht="14.25">
      <c r="A481" s="2" t="s">
        <v>426</v>
      </c>
      <c r="B481" s="2" t="str">
        <f>"20170974129"</f>
        <v>20170974129</v>
      </c>
      <c r="C481" s="2" t="str">
        <f t="shared" si="19"/>
        <v>7097</v>
      </c>
    </row>
    <row r="482" spans="1:3" ht="14.25">
      <c r="A482" s="2" t="s">
        <v>477</v>
      </c>
      <c r="B482" s="2" t="str">
        <f>"20170974130"</f>
        <v>20170974130</v>
      </c>
      <c r="C482" s="2" t="str">
        <f t="shared" si="19"/>
        <v>7097</v>
      </c>
    </row>
    <row r="483" spans="1:3" ht="14.25">
      <c r="A483" s="2" t="s">
        <v>478</v>
      </c>
      <c r="B483" s="2" t="str">
        <f>"20170974201"</f>
        <v>20170974201</v>
      </c>
      <c r="C483" s="2" t="str">
        <f t="shared" si="19"/>
        <v>7097</v>
      </c>
    </row>
    <row r="484" spans="1:3" ht="14.25">
      <c r="A484" s="2" t="s">
        <v>429</v>
      </c>
      <c r="B484" s="2" t="str">
        <f>"20170984211"</f>
        <v>20170984211</v>
      </c>
      <c r="C484" s="2" t="str">
        <f t="shared" si="19"/>
        <v>7098</v>
      </c>
    </row>
    <row r="485" spans="1:3" ht="14.25">
      <c r="A485" s="2" t="s">
        <v>431</v>
      </c>
      <c r="B485" s="2" t="str">
        <f>"20170984214"</f>
        <v>20170984214</v>
      </c>
      <c r="C485" s="2" t="str">
        <f t="shared" si="19"/>
        <v>7098</v>
      </c>
    </row>
    <row r="486" spans="1:3" ht="14.25">
      <c r="A486" s="2" t="s">
        <v>430</v>
      </c>
      <c r="B486" s="2" t="str">
        <f>"20170984213"</f>
        <v>20170984213</v>
      </c>
      <c r="C486" s="2" t="str">
        <f t="shared" si="19"/>
        <v>7098</v>
      </c>
    </row>
  </sheetData>
  <sheetProtection/>
  <mergeCells count="1">
    <mergeCell ref="A2:C2"/>
  </mergeCells>
  <printOptions horizontalCentered="1"/>
  <pageMargins left="0.6299212598425197" right="0.7480314960629921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2020-08-24T08:36:36Z</cp:lastPrinted>
  <dcterms:created xsi:type="dcterms:W3CDTF">2020-08-10T01:40:05Z</dcterms:created>
  <dcterms:modified xsi:type="dcterms:W3CDTF">2020-08-26T02:20:25Z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