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通过名单（全部）" sheetId="1" r:id="rId1"/>
  </sheets>
  <definedNames>
    <definedName name="_xlnm._FilterDatabase" localSheetId="0" hidden="1">'通过名单（全部）'!$A$3:$G$99</definedName>
  </definedNames>
  <calcPr calcId="144525"/>
</workbook>
</file>

<file path=xl/sharedStrings.xml><?xml version="1.0" encoding="utf-8"?>
<sst xmlns="http://schemas.openxmlformats.org/spreadsheetml/2006/main" count="30">
  <si>
    <t>附件</t>
  </si>
  <si>
    <t>文昌市2020年卫生健康系统招聘卫生专业技术人员资格复审人员名单</t>
  </si>
  <si>
    <t>序号</t>
  </si>
  <si>
    <t>报考岗位</t>
  </si>
  <si>
    <t>姓名</t>
  </si>
  <si>
    <t>性别</t>
  </si>
  <si>
    <t>所学专业</t>
  </si>
  <si>
    <t>学历</t>
  </si>
  <si>
    <t>文昌市人民医院妇科医师</t>
  </si>
  <si>
    <t>文昌市中医院内科医师</t>
  </si>
  <si>
    <t>文昌市中医院中医儿科医师</t>
  </si>
  <si>
    <t>文昌市中医院中医内科医师</t>
  </si>
  <si>
    <t>文昌市中医院骨科学科带头人</t>
  </si>
  <si>
    <t>文昌市庆龄妇幼保健院妇产科医师</t>
  </si>
  <si>
    <t>文昌市庆龄妇幼保健院儿科医师</t>
  </si>
  <si>
    <t>文昌市庆龄妇幼保健院中医师</t>
  </si>
  <si>
    <t>文昌市庆龄妇幼保健院影像科医师</t>
  </si>
  <si>
    <t>文昌市皮肤性病防治中心皮肤性病科医师</t>
  </si>
  <si>
    <t>文昌市精神病医院精神科医师</t>
  </si>
  <si>
    <t>文昌市精神病医院中医医师</t>
  </si>
  <si>
    <t>文昌市精神病医院临床护士</t>
  </si>
  <si>
    <t>李槟</t>
  </si>
  <si>
    <t>男</t>
  </si>
  <si>
    <t>护理学</t>
  </si>
  <si>
    <t>大专</t>
  </si>
  <si>
    <t>文昌市基层卫生院中医医师</t>
  </si>
  <si>
    <t>文昌市基层卫生院临床医师</t>
  </si>
  <si>
    <t>临床医学</t>
  </si>
  <si>
    <t>文昌市基层卫生院影像医师</t>
  </si>
  <si>
    <t>文昌市基层卫生院检验技师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</si>
</sst>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9"/>
  <sheetViews>
    <sheetView tabSelected="1" workbookViewId="0">
      <pane ySplit="3" topLeftCell="A56" activePane="bottomLeft" state="frozen"/>
      <selection/>
      <selection pane="bottomLeft" activeCell="H7" sqref="H7"/>
    </sheetView>
  </sheetViews>
  <sheetFormatPr defaultColWidth="9" defaultRowHeight="11.25" outlineLevelCol="5"/>
  <cols>
    <col min="1" max="1" width="5.225" style="2" customWidth="1"/>
    <col min="2" max="2" width="31.1083333333333" style="2" customWidth="1"/>
    <col min="3" max="3" width="12.6666666666667" style="2" customWidth="1"/>
    <col min="4" max="4" width="12.8916666666667" style="2" customWidth="1"/>
    <col min="5" max="5" width="13.5583333333333" style="2" customWidth="1"/>
    <col min="6" max="6" width="10" style="2" customWidth="1"/>
    <col min="7" max="7" width="5.66666666666667" style="3"/>
    <col min="8" max="16384" width="9" style="3"/>
  </cols>
  <sheetData>
    <row r="1" ht="25" customHeight="1" spans="1:1">
      <c r="A1" s="4" t="s">
        <v>0</v>
      </c>
    </row>
    <row r="2" ht="27" customHeight="1" spans="1:6">
      <c r="A2" s="5" t="s">
        <v>1</v>
      </c>
      <c r="B2" s="5"/>
      <c r="C2" s="5"/>
      <c r="D2" s="5"/>
      <c r="E2" s="5"/>
      <c r="F2" s="5"/>
    </row>
    <row r="3" s="1" customFormat="1" ht="2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36" customHeight="1" spans="1:6">
      <c r="A4" s="7">
        <v>1</v>
      </c>
      <c r="B4" s="7" t="s">
        <v>8</v>
      </c>
      <c r="C4" s="7" t="str">
        <f>"吴小恋"</f>
        <v>吴小恋</v>
      </c>
      <c r="D4" s="7" t="str">
        <f t="shared" ref="D4:D6" si="0">"女"</f>
        <v>女</v>
      </c>
      <c r="E4" s="7" t="str">
        <f t="shared" ref="E4:E10" si="1">"临床医学"</f>
        <v>临床医学</v>
      </c>
      <c r="F4" s="7" t="str">
        <f t="shared" ref="F4:F22" si="2">"本科"</f>
        <v>本科</v>
      </c>
    </row>
    <row r="5" ht="36" customHeight="1" spans="1:6">
      <c r="A5" s="7">
        <v>2</v>
      </c>
      <c r="B5" s="7" t="s">
        <v>9</v>
      </c>
      <c r="C5" s="7" t="str">
        <f>"符晓萍"</f>
        <v>符晓萍</v>
      </c>
      <c r="D5" s="7" t="str">
        <f t="shared" si="0"/>
        <v>女</v>
      </c>
      <c r="E5" s="7" t="str">
        <f t="shared" si="1"/>
        <v>临床医学</v>
      </c>
      <c r="F5" s="7" t="str">
        <f t="shared" si="2"/>
        <v>本科</v>
      </c>
    </row>
    <row r="6" ht="36" customHeight="1" spans="1:6">
      <c r="A6" s="7">
        <v>3</v>
      </c>
      <c r="B6" s="7" t="s">
        <v>10</v>
      </c>
      <c r="C6" s="7" t="str">
        <f>"陈思"</f>
        <v>陈思</v>
      </c>
      <c r="D6" s="7" t="str">
        <f t="shared" si="0"/>
        <v>女</v>
      </c>
      <c r="E6" s="7" t="str">
        <f>"中医儿科学"</f>
        <v>中医儿科学</v>
      </c>
      <c r="F6" s="7" t="str">
        <f t="shared" ref="F6:F8" si="3">"研究生"</f>
        <v>研究生</v>
      </c>
    </row>
    <row r="7" ht="36" customHeight="1" spans="1:6">
      <c r="A7" s="7">
        <v>4</v>
      </c>
      <c r="B7" s="7" t="s">
        <v>11</v>
      </c>
      <c r="C7" s="7" t="str">
        <f>"吴树杰"</f>
        <v>吴树杰</v>
      </c>
      <c r="D7" s="7" t="str">
        <f t="shared" ref="D7:D9" si="4">"男"</f>
        <v>男</v>
      </c>
      <c r="E7" s="7" t="str">
        <f>"中医内科学"</f>
        <v>中医内科学</v>
      </c>
      <c r="F7" s="7" t="str">
        <f t="shared" si="3"/>
        <v>研究生</v>
      </c>
    </row>
    <row r="8" ht="36" customHeight="1" spans="1:6">
      <c r="A8" s="7">
        <v>5</v>
      </c>
      <c r="B8" s="7" t="s">
        <v>12</v>
      </c>
      <c r="C8" s="7" t="str">
        <f>"杨泽贤"</f>
        <v>杨泽贤</v>
      </c>
      <c r="D8" s="7" t="str">
        <f t="shared" si="4"/>
        <v>男</v>
      </c>
      <c r="E8" s="7" t="str">
        <f>"中医骨伤科学"</f>
        <v>中医骨伤科学</v>
      </c>
      <c r="F8" s="7" t="str">
        <f t="shared" si="3"/>
        <v>研究生</v>
      </c>
    </row>
    <row r="9" ht="36" customHeight="1" spans="1:6">
      <c r="A9" s="7">
        <v>6</v>
      </c>
      <c r="B9" s="7" t="s">
        <v>12</v>
      </c>
      <c r="C9" s="7" t="str">
        <f>"韩学明"</f>
        <v>韩学明</v>
      </c>
      <c r="D9" s="7" t="str">
        <f t="shared" si="4"/>
        <v>男</v>
      </c>
      <c r="E9" s="7" t="str">
        <f t="shared" si="1"/>
        <v>临床医学</v>
      </c>
      <c r="F9" s="7" t="str">
        <f t="shared" si="2"/>
        <v>本科</v>
      </c>
    </row>
    <row r="10" ht="36" customHeight="1" spans="1:6">
      <c r="A10" s="7">
        <v>7</v>
      </c>
      <c r="B10" s="7" t="s">
        <v>13</v>
      </c>
      <c r="C10" s="7" t="str">
        <f>"刘春宇"</f>
        <v>刘春宇</v>
      </c>
      <c r="D10" s="7" t="str">
        <f t="shared" ref="D10:D13" si="5">"女"</f>
        <v>女</v>
      </c>
      <c r="E10" s="7" t="str">
        <f t="shared" si="1"/>
        <v>临床医学</v>
      </c>
      <c r="F10" s="7" t="str">
        <f t="shared" si="2"/>
        <v>本科</v>
      </c>
    </row>
    <row r="11" ht="36" customHeight="1" spans="1:6">
      <c r="A11" s="7">
        <v>8</v>
      </c>
      <c r="B11" s="7" t="s">
        <v>13</v>
      </c>
      <c r="C11" s="7" t="str">
        <f>"王婷"</f>
        <v>王婷</v>
      </c>
      <c r="D11" s="7" t="str">
        <f t="shared" si="5"/>
        <v>女</v>
      </c>
      <c r="E11" s="7" t="str">
        <f t="shared" ref="E11:E16" si="6">"临床医学"</f>
        <v>临床医学</v>
      </c>
      <c r="F11" s="7" t="str">
        <f t="shared" si="2"/>
        <v>本科</v>
      </c>
    </row>
    <row r="12" ht="36" customHeight="1" spans="1:6">
      <c r="A12" s="7">
        <v>9</v>
      </c>
      <c r="B12" s="7" t="s">
        <v>13</v>
      </c>
      <c r="C12" s="7" t="str">
        <f>"孙雅格"</f>
        <v>孙雅格</v>
      </c>
      <c r="D12" s="7" t="str">
        <f t="shared" si="5"/>
        <v>女</v>
      </c>
      <c r="E12" s="7" t="str">
        <f t="shared" si="6"/>
        <v>临床医学</v>
      </c>
      <c r="F12" s="7" t="str">
        <f t="shared" si="2"/>
        <v>本科</v>
      </c>
    </row>
    <row r="13" ht="36" customHeight="1" spans="1:6">
      <c r="A13" s="7">
        <v>10</v>
      </c>
      <c r="B13" s="7" t="s">
        <v>13</v>
      </c>
      <c r="C13" s="7" t="str">
        <f>"李春燕"</f>
        <v>李春燕</v>
      </c>
      <c r="D13" s="7" t="str">
        <f t="shared" si="5"/>
        <v>女</v>
      </c>
      <c r="E13" s="7" t="str">
        <f t="shared" si="6"/>
        <v>临床医学</v>
      </c>
      <c r="F13" s="7" t="str">
        <f t="shared" si="2"/>
        <v>本科</v>
      </c>
    </row>
    <row r="14" ht="36" customHeight="1" spans="1:6">
      <c r="A14" s="7">
        <v>11</v>
      </c>
      <c r="B14" s="7" t="s">
        <v>14</v>
      </c>
      <c r="C14" s="7" t="str">
        <f>"许诗璐"</f>
        <v>许诗璐</v>
      </c>
      <c r="D14" s="7" t="str">
        <f t="shared" ref="D14:D18" si="7">"女"</f>
        <v>女</v>
      </c>
      <c r="E14" s="7" t="str">
        <f t="shared" si="6"/>
        <v>临床医学</v>
      </c>
      <c r="F14" s="7" t="str">
        <f t="shared" si="2"/>
        <v>本科</v>
      </c>
    </row>
    <row r="15" ht="36" customHeight="1" spans="1:6">
      <c r="A15" s="7">
        <v>12</v>
      </c>
      <c r="B15" s="7" t="s">
        <v>14</v>
      </c>
      <c r="C15" s="7" t="str">
        <f>"羊美桂"</f>
        <v>羊美桂</v>
      </c>
      <c r="D15" s="7" t="str">
        <f t="shared" si="7"/>
        <v>女</v>
      </c>
      <c r="E15" s="7" t="str">
        <f t="shared" si="6"/>
        <v>临床医学</v>
      </c>
      <c r="F15" s="7" t="str">
        <f t="shared" si="2"/>
        <v>本科</v>
      </c>
    </row>
    <row r="16" ht="36" customHeight="1" spans="1:6">
      <c r="A16" s="7">
        <v>13</v>
      </c>
      <c r="B16" s="7" t="s">
        <v>14</v>
      </c>
      <c r="C16" s="7" t="str">
        <f>"钟梅萍"</f>
        <v>钟梅萍</v>
      </c>
      <c r="D16" s="7" t="str">
        <f t="shared" si="7"/>
        <v>女</v>
      </c>
      <c r="E16" s="7" t="str">
        <f t="shared" si="6"/>
        <v>临床医学</v>
      </c>
      <c r="F16" s="7" t="str">
        <f t="shared" si="2"/>
        <v>本科</v>
      </c>
    </row>
    <row r="17" ht="36" customHeight="1" spans="1:6">
      <c r="A17" s="7">
        <v>14</v>
      </c>
      <c r="B17" s="7" t="s">
        <v>15</v>
      </c>
      <c r="C17" s="7" t="str">
        <f>"云小燕"</f>
        <v>云小燕</v>
      </c>
      <c r="D17" s="7" t="str">
        <f t="shared" si="7"/>
        <v>女</v>
      </c>
      <c r="E17" s="7" t="str">
        <f>"针灸推拿学"</f>
        <v>针灸推拿学</v>
      </c>
      <c r="F17" s="7" t="str">
        <f t="shared" si="2"/>
        <v>本科</v>
      </c>
    </row>
    <row r="18" ht="36" customHeight="1" spans="1:6">
      <c r="A18" s="7">
        <v>15</v>
      </c>
      <c r="B18" s="7" t="s">
        <v>15</v>
      </c>
      <c r="C18" s="7" t="str">
        <f>"钟柳"</f>
        <v>钟柳</v>
      </c>
      <c r="D18" s="7" t="str">
        <f t="shared" si="7"/>
        <v>女</v>
      </c>
      <c r="E18" s="7" t="str">
        <f>"针灸推拿学"</f>
        <v>针灸推拿学</v>
      </c>
      <c r="F18" s="7" t="str">
        <f t="shared" si="2"/>
        <v>本科</v>
      </c>
    </row>
    <row r="19" ht="36" customHeight="1" spans="1:6">
      <c r="A19" s="7">
        <v>16</v>
      </c>
      <c r="B19" s="7" t="s">
        <v>16</v>
      </c>
      <c r="C19" s="7" t="str">
        <f>"王和萱"</f>
        <v>王和萱</v>
      </c>
      <c r="D19" s="7" t="str">
        <f t="shared" ref="D19:D24" si="8">"男"</f>
        <v>男</v>
      </c>
      <c r="E19" s="7" t="str">
        <f t="shared" ref="E19:E27" si="9">"临床医学"</f>
        <v>临床医学</v>
      </c>
      <c r="F19" s="7" t="str">
        <f t="shared" si="2"/>
        <v>本科</v>
      </c>
    </row>
    <row r="20" ht="36" customHeight="1" spans="1:6">
      <c r="A20" s="7">
        <v>17</v>
      </c>
      <c r="B20" s="7" t="s">
        <v>16</v>
      </c>
      <c r="C20" s="7" t="str">
        <f>"韩宛彤"</f>
        <v>韩宛彤</v>
      </c>
      <c r="D20" s="7" t="str">
        <f t="shared" ref="D20:D23" si="10">"女"</f>
        <v>女</v>
      </c>
      <c r="E20" s="7" t="str">
        <f t="shared" si="9"/>
        <v>临床医学</v>
      </c>
      <c r="F20" s="7" t="str">
        <f t="shared" si="2"/>
        <v>本科</v>
      </c>
    </row>
    <row r="21" ht="36" customHeight="1" spans="1:6">
      <c r="A21" s="7">
        <v>18</v>
      </c>
      <c r="B21" s="7" t="s">
        <v>17</v>
      </c>
      <c r="C21" s="7" t="str">
        <f>"梁春南"</f>
        <v>梁春南</v>
      </c>
      <c r="D21" s="7" t="str">
        <f t="shared" si="8"/>
        <v>男</v>
      </c>
      <c r="E21" s="7" t="str">
        <f>"临床医学（皮肤病与性病学）专业"</f>
        <v>临床医学（皮肤病与性病学）专业</v>
      </c>
      <c r="F21" s="7" t="str">
        <f t="shared" si="2"/>
        <v>本科</v>
      </c>
    </row>
    <row r="22" ht="36" customHeight="1" spans="1:6">
      <c r="A22" s="7">
        <v>19</v>
      </c>
      <c r="B22" s="7" t="s">
        <v>17</v>
      </c>
      <c r="C22" s="7" t="str">
        <f>"郑英巧"</f>
        <v>郑英巧</v>
      </c>
      <c r="D22" s="7" t="str">
        <f t="shared" si="10"/>
        <v>女</v>
      </c>
      <c r="E22" s="7" t="str">
        <f t="shared" si="9"/>
        <v>临床医学</v>
      </c>
      <c r="F22" s="7" t="str">
        <f t="shared" si="2"/>
        <v>本科</v>
      </c>
    </row>
    <row r="23" ht="36" customHeight="1" spans="1:6">
      <c r="A23" s="7">
        <v>20</v>
      </c>
      <c r="B23" s="7" t="s">
        <v>18</v>
      </c>
      <c r="C23" s="7" t="str">
        <f>"马优"</f>
        <v>马优</v>
      </c>
      <c r="D23" s="7" t="str">
        <f t="shared" si="10"/>
        <v>女</v>
      </c>
      <c r="E23" s="7" t="str">
        <f t="shared" si="9"/>
        <v>临床医学</v>
      </c>
      <c r="F23" s="7" t="str">
        <f t="shared" ref="F23:F26" si="11">"大专"</f>
        <v>大专</v>
      </c>
    </row>
    <row r="24" ht="36" customHeight="1" spans="1:6">
      <c r="A24" s="7">
        <v>21</v>
      </c>
      <c r="B24" s="7" t="s">
        <v>18</v>
      </c>
      <c r="C24" s="7" t="str">
        <f>"韦泽精"</f>
        <v>韦泽精</v>
      </c>
      <c r="D24" s="7" t="str">
        <f t="shared" si="8"/>
        <v>男</v>
      </c>
      <c r="E24" s="7" t="str">
        <f t="shared" si="9"/>
        <v>临床医学</v>
      </c>
      <c r="F24" s="7" t="str">
        <f>"本科"</f>
        <v>本科</v>
      </c>
    </row>
    <row r="25" ht="36" customHeight="1" spans="1:6">
      <c r="A25" s="7">
        <v>22</v>
      </c>
      <c r="B25" s="7" t="s">
        <v>18</v>
      </c>
      <c r="C25" s="7" t="str">
        <f>"符娇扬"</f>
        <v>符娇扬</v>
      </c>
      <c r="D25" s="7" t="str">
        <f t="shared" ref="D25:D29" si="12">"女"</f>
        <v>女</v>
      </c>
      <c r="E25" s="7" t="str">
        <f t="shared" si="9"/>
        <v>临床医学</v>
      </c>
      <c r="F25" s="7" t="str">
        <f t="shared" si="11"/>
        <v>大专</v>
      </c>
    </row>
    <row r="26" ht="36" customHeight="1" spans="1:6">
      <c r="A26" s="7">
        <v>23</v>
      </c>
      <c r="B26" s="7" t="s">
        <v>18</v>
      </c>
      <c r="C26" s="7" t="str">
        <f>"何玉"</f>
        <v>何玉</v>
      </c>
      <c r="D26" s="7" t="str">
        <f t="shared" si="12"/>
        <v>女</v>
      </c>
      <c r="E26" s="7" t="str">
        <f t="shared" si="9"/>
        <v>临床医学</v>
      </c>
      <c r="F26" s="7" t="str">
        <f t="shared" si="11"/>
        <v>大专</v>
      </c>
    </row>
    <row r="27" ht="36" customHeight="1" spans="1:6">
      <c r="A27" s="7">
        <v>24</v>
      </c>
      <c r="B27" s="7" t="s">
        <v>18</v>
      </c>
      <c r="C27" s="7" t="str">
        <f>"吴易容"</f>
        <v>吴易容</v>
      </c>
      <c r="D27" s="7" t="str">
        <f t="shared" si="12"/>
        <v>女</v>
      </c>
      <c r="E27" s="7" t="str">
        <f t="shared" si="9"/>
        <v>临床医学</v>
      </c>
      <c r="F27" s="7" t="str">
        <f>"本科"</f>
        <v>本科</v>
      </c>
    </row>
    <row r="28" ht="36" customHeight="1" spans="1:6">
      <c r="A28" s="7">
        <v>25</v>
      </c>
      <c r="B28" s="7" t="s">
        <v>19</v>
      </c>
      <c r="C28" s="7" t="str">
        <f>"陈美美"</f>
        <v>陈美美</v>
      </c>
      <c r="D28" s="7" t="str">
        <f t="shared" si="12"/>
        <v>女</v>
      </c>
      <c r="E28" s="7" t="str">
        <f>"中医学"</f>
        <v>中医学</v>
      </c>
      <c r="F28" s="7" t="str">
        <f>"大专"</f>
        <v>大专</v>
      </c>
    </row>
    <row r="29" ht="36" customHeight="1" spans="1:6">
      <c r="A29" s="7">
        <v>26</v>
      </c>
      <c r="B29" s="7" t="s">
        <v>20</v>
      </c>
      <c r="C29" s="7" t="str">
        <f>"羊高丽"</f>
        <v>羊高丽</v>
      </c>
      <c r="D29" s="7" t="str">
        <f t="shared" si="12"/>
        <v>女</v>
      </c>
      <c r="E29" s="7" t="str">
        <f>"护理专业"</f>
        <v>护理专业</v>
      </c>
      <c r="F29" s="7" t="str">
        <f>"大专"</f>
        <v>大专</v>
      </c>
    </row>
    <row r="30" ht="36" customHeight="1" spans="1:6">
      <c r="A30" s="7">
        <v>27</v>
      </c>
      <c r="B30" s="7" t="s">
        <v>20</v>
      </c>
      <c r="C30" s="7" t="str">
        <f>"王贞霏"</f>
        <v>王贞霏</v>
      </c>
      <c r="D30" s="7" t="str">
        <f t="shared" ref="D30:D44" si="13">"女"</f>
        <v>女</v>
      </c>
      <c r="E30" s="7" t="str">
        <f t="shared" ref="E30:E33" si="14">"护理"</f>
        <v>护理</v>
      </c>
      <c r="F30" s="7" t="str">
        <f t="shared" ref="F30:F36" si="15">"大专"</f>
        <v>大专</v>
      </c>
    </row>
    <row r="31" ht="36" customHeight="1" spans="1:6">
      <c r="A31" s="7">
        <v>28</v>
      </c>
      <c r="B31" s="7" t="s">
        <v>20</v>
      </c>
      <c r="C31" s="7" t="str">
        <f>"苏雅尹"</f>
        <v>苏雅尹</v>
      </c>
      <c r="D31" s="7" t="str">
        <f t="shared" si="13"/>
        <v>女</v>
      </c>
      <c r="E31" s="7" t="str">
        <f>"助产"</f>
        <v>助产</v>
      </c>
      <c r="F31" s="7" t="str">
        <f t="shared" si="15"/>
        <v>大专</v>
      </c>
    </row>
    <row r="32" ht="36" customHeight="1" spans="1:6">
      <c r="A32" s="7">
        <v>29</v>
      </c>
      <c r="B32" s="7" t="s">
        <v>20</v>
      </c>
      <c r="C32" s="7" t="str">
        <f>"何祥虹"</f>
        <v>何祥虹</v>
      </c>
      <c r="D32" s="7" t="str">
        <f t="shared" si="13"/>
        <v>女</v>
      </c>
      <c r="E32" s="7" t="str">
        <f t="shared" si="14"/>
        <v>护理</v>
      </c>
      <c r="F32" s="7" t="str">
        <f t="shared" si="15"/>
        <v>大专</v>
      </c>
    </row>
    <row r="33" ht="36" customHeight="1" spans="1:6">
      <c r="A33" s="7">
        <v>30</v>
      </c>
      <c r="B33" s="7" t="s">
        <v>20</v>
      </c>
      <c r="C33" s="7" t="str">
        <f>"江玮玮"</f>
        <v>江玮玮</v>
      </c>
      <c r="D33" s="7" t="str">
        <f t="shared" si="13"/>
        <v>女</v>
      </c>
      <c r="E33" s="7" t="str">
        <f t="shared" si="14"/>
        <v>护理</v>
      </c>
      <c r="F33" s="7" t="str">
        <f t="shared" si="15"/>
        <v>大专</v>
      </c>
    </row>
    <row r="34" ht="36" customHeight="1" spans="1:6">
      <c r="A34" s="7">
        <v>31</v>
      </c>
      <c r="B34" s="7" t="s">
        <v>20</v>
      </c>
      <c r="C34" s="7" t="str">
        <f>"赵宝睿"</f>
        <v>赵宝睿</v>
      </c>
      <c r="D34" s="7" t="str">
        <f t="shared" si="13"/>
        <v>女</v>
      </c>
      <c r="E34" s="7" t="str">
        <f t="shared" ref="E34:E39" si="16">"护理学"</f>
        <v>护理学</v>
      </c>
      <c r="F34" s="7" t="str">
        <f t="shared" si="15"/>
        <v>大专</v>
      </c>
    </row>
    <row r="35" ht="36" customHeight="1" spans="1:6">
      <c r="A35" s="7">
        <v>32</v>
      </c>
      <c r="B35" s="7" t="s">
        <v>20</v>
      </c>
      <c r="C35" s="7" t="str">
        <f>"胡丁萍"</f>
        <v>胡丁萍</v>
      </c>
      <c r="D35" s="7" t="str">
        <f t="shared" si="13"/>
        <v>女</v>
      </c>
      <c r="E35" s="7" t="str">
        <f t="shared" ref="E35:E37" si="17">"护理"</f>
        <v>护理</v>
      </c>
      <c r="F35" s="7" t="str">
        <f t="shared" si="15"/>
        <v>大专</v>
      </c>
    </row>
    <row r="36" ht="36" customHeight="1" spans="1:6">
      <c r="A36" s="7">
        <v>33</v>
      </c>
      <c r="B36" s="7" t="s">
        <v>20</v>
      </c>
      <c r="C36" s="7" t="str">
        <f>"符小晶"</f>
        <v>符小晶</v>
      </c>
      <c r="D36" s="7" t="str">
        <f t="shared" si="13"/>
        <v>女</v>
      </c>
      <c r="E36" s="7" t="str">
        <f t="shared" si="17"/>
        <v>护理</v>
      </c>
      <c r="F36" s="7" t="str">
        <f t="shared" si="15"/>
        <v>大专</v>
      </c>
    </row>
    <row r="37" ht="36" customHeight="1" spans="1:6">
      <c r="A37" s="7">
        <v>34</v>
      </c>
      <c r="B37" s="7" t="s">
        <v>20</v>
      </c>
      <c r="C37" s="7" t="str">
        <f>"李金惠"</f>
        <v>李金惠</v>
      </c>
      <c r="D37" s="7" t="str">
        <f t="shared" si="13"/>
        <v>女</v>
      </c>
      <c r="E37" s="7" t="str">
        <f t="shared" si="17"/>
        <v>护理</v>
      </c>
      <c r="F37" s="7" t="str">
        <f>"本科"</f>
        <v>本科</v>
      </c>
    </row>
    <row r="38" ht="36" customHeight="1" spans="1:6">
      <c r="A38" s="7">
        <v>35</v>
      </c>
      <c r="B38" s="7" t="s">
        <v>20</v>
      </c>
      <c r="C38" s="7" t="str">
        <f>"熊艳"</f>
        <v>熊艳</v>
      </c>
      <c r="D38" s="7" t="str">
        <f t="shared" si="13"/>
        <v>女</v>
      </c>
      <c r="E38" s="7" t="str">
        <f t="shared" si="16"/>
        <v>护理学</v>
      </c>
      <c r="F38" s="7" t="str">
        <f t="shared" ref="F38:F47" si="18">"大专"</f>
        <v>大专</v>
      </c>
    </row>
    <row r="39" ht="36" customHeight="1" spans="1:6">
      <c r="A39" s="7">
        <v>36</v>
      </c>
      <c r="B39" s="7" t="s">
        <v>20</v>
      </c>
      <c r="C39" s="7" t="str">
        <f>"符梦玉"</f>
        <v>符梦玉</v>
      </c>
      <c r="D39" s="7" t="str">
        <f t="shared" si="13"/>
        <v>女</v>
      </c>
      <c r="E39" s="7" t="str">
        <f t="shared" si="16"/>
        <v>护理学</v>
      </c>
      <c r="F39" s="7" t="str">
        <f t="shared" si="18"/>
        <v>大专</v>
      </c>
    </row>
    <row r="40" ht="36" customHeight="1" spans="1:6">
      <c r="A40" s="7">
        <v>37</v>
      </c>
      <c r="B40" s="7" t="s">
        <v>20</v>
      </c>
      <c r="C40" s="7" t="str">
        <f>"陈秋月"</f>
        <v>陈秋月</v>
      </c>
      <c r="D40" s="7" t="str">
        <f t="shared" si="13"/>
        <v>女</v>
      </c>
      <c r="E40" s="7" t="str">
        <f t="shared" ref="E40:E43" si="19">"护理"</f>
        <v>护理</v>
      </c>
      <c r="F40" s="7" t="str">
        <f t="shared" si="18"/>
        <v>大专</v>
      </c>
    </row>
    <row r="41" ht="36" customHeight="1" spans="1:6">
      <c r="A41" s="7">
        <v>38</v>
      </c>
      <c r="B41" s="7" t="s">
        <v>20</v>
      </c>
      <c r="C41" s="7" t="str">
        <f>"李佳蓉"</f>
        <v>李佳蓉</v>
      </c>
      <c r="D41" s="7" t="str">
        <f t="shared" si="13"/>
        <v>女</v>
      </c>
      <c r="E41" s="7" t="str">
        <f t="shared" si="19"/>
        <v>护理</v>
      </c>
      <c r="F41" s="7" t="str">
        <f t="shared" si="18"/>
        <v>大专</v>
      </c>
    </row>
    <row r="42" ht="36" customHeight="1" spans="1:6">
      <c r="A42" s="7">
        <v>39</v>
      </c>
      <c r="B42" s="7" t="s">
        <v>20</v>
      </c>
      <c r="C42" s="7" t="str">
        <f>"黄垂卒"</f>
        <v>黄垂卒</v>
      </c>
      <c r="D42" s="7" t="str">
        <f t="shared" si="13"/>
        <v>女</v>
      </c>
      <c r="E42" s="7" t="str">
        <f t="shared" si="19"/>
        <v>护理</v>
      </c>
      <c r="F42" s="7" t="str">
        <f t="shared" si="18"/>
        <v>大专</v>
      </c>
    </row>
    <row r="43" ht="36" customHeight="1" spans="1:6">
      <c r="A43" s="7">
        <v>40</v>
      </c>
      <c r="B43" s="7" t="s">
        <v>20</v>
      </c>
      <c r="C43" s="7" t="str">
        <f>"符芳舅"</f>
        <v>符芳舅</v>
      </c>
      <c r="D43" s="7" t="str">
        <f t="shared" si="13"/>
        <v>女</v>
      </c>
      <c r="E43" s="7" t="str">
        <f t="shared" si="19"/>
        <v>护理</v>
      </c>
      <c r="F43" s="7" t="str">
        <f t="shared" si="18"/>
        <v>大专</v>
      </c>
    </row>
    <row r="44" ht="36" customHeight="1" spans="1:6">
      <c r="A44" s="7">
        <v>41</v>
      </c>
      <c r="B44" s="7" t="s">
        <v>20</v>
      </c>
      <c r="C44" s="7" t="str">
        <f>"吴琼凤"</f>
        <v>吴琼凤</v>
      </c>
      <c r="D44" s="7" t="str">
        <f t="shared" si="13"/>
        <v>女</v>
      </c>
      <c r="E44" s="7" t="str">
        <f t="shared" ref="E44:E47" si="20">"护理学"</f>
        <v>护理学</v>
      </c>
      <c r="F44" s="7" t="str">
        <f t="shared" si="18"/>
        <v>大专</v>
      </c>
    </row>
    <row r="45" ht="36" customHeight="1" spans="1:6">
      <c r="A45" s="7">
        <v>42</v>
      </c>
      <c r="B45" s="7" t="s">
        <v>20</v>
      </c>
      <c r="C45" s="7" t="str">
        <f>"李强"</f>
        <v>李强</v>
      </c>
      <c r="D45" s="7" t="str">
        <f>"男"</f>
        <v>男</v>
      </c>
      <c r="E45" s="7" t="str">
        <f t="shared" si="20"/>
        <v>护理学</v>
      </c>
      <c r="F45" s="7" t="str">
        <f t="shared" si="18"/>
        <v>大专</v>
      </c>
    </row>
    <row r="46" ht="36" customHeight="1" spans="1:6">
      <c r="A46" s="7">
        <v>43</v>
      </c>
      <c r="B46" s="7" t="s">
        <v>20</v>
      </c>
      <c r="C46" s="7" t="str">
        <f>"符启研"</f>
        <v>符启研</v>
      </c>
      <c r="D46" s="7" t="str">
        <f t="shared" ref="D46:D52" si="21">"女"</f>
        <v>女</v>
      </c>
      <c r="E46" s="7" t="str">
        <f t="shared" si="20"/>
        <v>护理学</v>
      </c>
      <c r="F46" s="7" t="str">
        <f t="shared" si="18"/>
        <v>大专</v>
      </c>
    </row>
    <row r="47" ht="36" customHeight="1" spans="1:6">
      <c r="A47" s="7">
        <v>44</v>
      </c>
      <c r="B47" s="7" t="s">
        <v>20</v>
      </c>
      <c r="C47" s="7" t="str">
        <f>"符卜芳"</f>
        <v>符卜芳</v>
      </c>
      <c r="D47" s="7" t="str">
        <f t="shared" si="21"/>
        <v>女</v>
      </c>
      <c r="E47" s="7" t="str">
        <f t="shared" si="20"/>
        <v>护理学</v>
      </c>
      <c r="F47" s="7" t="str">
        <f t="shared" si="18"/>
        <v>大专</v>
      </c>
    </row>
    <row r="48" ht="36" customHeight="1" spans="1:6">
      <c r="A48" s="7">
        <v>45</v>
      </c>
      <c r="B48" s="7" t="s">
        <v>20</v>
      </c>
      <c r="C48" s="7" t="s">
        <v>21</v>
      </c>
      <c r="D48" s="7" t="s">
        <v>22</v>
      </c>
      <c r="E48" s="7" t="s">
        <v>23</v>
      </c>
      <c r="F48" s="7" t="s">
        <v>24</v>
      </c>
    </row>
    <row r="49" ht="36" customHeight="1" spans="1:6">
      <c r="A49" s="7">
        <v>46</v>
      </c>
      <c r="B49" s="7" t="s">
        <v>20</v>
      </c>
      <c r="C49" s="7" t="str">
        <f>"符媛媛"</f>
        <v>符媛媛</v>
      </c>
      <c r="D49" s="7" t="str">
        <f t="shared" si="21"/>
        <v>女</v>
      </c>
      <c r="E49" s="7" t="str">
        <f t="shared" ref="E49:E52" si="22">"护理"</f>
        <v>护理</v>
      </c>
      <c r="F49" s="7" t="str">
        <f t="shared" ref="F49:F52" si="23">"大专"</f>
        <v>大专</v>
      </c>
    </row>
    <row r="50" ht="36" customHeight="1" spans="1:6">
      <c r="A50" s="7">
        <v>47</v>
      </c>
      <c r="B50" s="7" t="s">
        <v>20</v>
      </c>
      <c r="C50" s="7" t="str">
        <f>"温海云"</f>
        <v>温海云</v>
      </c>
      <c r="D50" s="7" t="str">
        <f t="shared" si="21"/>
        <v>女</v>
      </c>
      <c r="E50" s="7" t="str">
        <f t="shared" si="22"/>
        <v>护理</v>
      </c>
      <c r="F50" s="7" t="str">
        <f t="shared" si="23"/>
        <v>大专</v>
      </c>
    </row>
    <row r="51" ht="36" customHeight="1" spans="1:6">
      <c r="A51" s="7">
        <v>48</v>
      </c>
      <c r="B51" s="7" t="s">
        <v>20</v>
      </c>
      <c r="C51" s="7" t="str">
        <f>"张利"</f>
        <v>张利</v>
      </c>
      <c r="D51" s="7" t="str">
        <f t="shared" si="21"/>
        <v>女</v>
      </c>
      <c r="E51" s="7" t="str">
        <f t="shared" si="22"/>
        <v>护理</v>
      </c>
      <c r="F51" s="7" t="str">
        <f t="shared" si="23"/>
        <v>大专</v>
      </c>
    </row>
    <row r="52" ht="36" customHeight="1" spans="1:6">
      <c r="A52" s="7">
        <v>49</v>
      </c>
      <c r="B52" s="7" t="s">
        <v>20</v>
      </c>
      <c r="C52" s="7" t="str">
        <f>"陈彩凤"</f>
        <v>陈彩凤</v>
      </c>
      <c r="D52" s="7" t="str">
        <f t="shared" si="21"/>
        <v>女</v>
      </c>
      <c r="E52" s="7" t="str">
        <f t="shared" si="22"/>
        <v>护理</v>
      </c>
      <c r="F52" s="7" t="str">
        <f t="shared" si="23"/>
        <v>大专</v>
      </c>
    </row>
    <row r="53" ht="36" customHeight="1" spans="1:6">
      <c r="A53" s="7">
        <v>50</v>
      </c>
      <c r="B53" s="7" t="s">
        <v>25</v>
      </c>
      <c r="C53" s="7" t="str">
        <f>"李章辉"</f>
        <v>李章辉</v>
      </c>
      <c r="D53" s="7" t="str">
        <f>"男"</f>
        <v>男</v>
      </c>
      <c r="E53" s="7" t="str">
        <f>"中医学（中医骨伤科学）"</f>
        <v>中医学（中医骨伤科学）</v>
      </c>
      <c r="F53" s="7" t="str">
        <f t="shared" ref="F53:F56" si="24">"本科"</f>
        <v>本科</v>
      </c>
    </row>
    <row r="54" ht="36" customHeight="1" spans="1:6">
      <c r="A54" s="7">
        <v>51</v>
      </c>
      <c r="B54" s="7" t="s">
        <v>25</v>
      </c>
      <c r="C54" s="7" t="str">
        <f>"陈垂华"</f>
        <v>陈垂华</v>
      </c>
      <c r="D54" s="7" t="str">
        <f>"男"</f>
        <v>男</v>
      </c>
      <c r="E54" s="7" t="str">
        <f t="shared" ref="E54:E56" si="25">"中医学"</f>
        <v>中医学</v>
      </c>
      <c r="F54" s="7" t="str">
        <f t="shared" ref="F54:F58" si="26">"大专"</f>
        <v>大专</v>
      </c>
    </row>
    <row r="55" ht="36" customHeight="1" spans="1:6">
      <c r="A55" s="7">
        <v>52</v>
      </c>
      <c r="B55" s="7" t="s">
        <v>25</v>
      </c>
      <c r="C55" s="7" t="str">
        <f>"黎璐颖"</f>
        <v>黎璐颖</v>
      </c>
      <c r="D55" s="7" t="str">
        <f t="shared" ref="D55:D59" si="27">"女"</f>
        <v>女</v>
      </c>
      <c r="E55" s="7" t="str">
        <f t="shared" si="25"/>
        <v>中医学</v>
      </c>
      <c r="F55" s="7" t="str">
        <f t="shared" si="24"/>
        <v>本科</v>
      </c>
    </row>
    <row r="56" ht="36" customHeight="1" spans="1:6">
      <c r="A56" s="7">
        <v>53</v>
      </c>
      <c r="B56" s="7" t="s">
        <v>25</v>
      </c>
      <c r="C56" s="7" t="str">
        <f>"王碧珠"</f>
        <v>王碧珠</v>
      </c>
      <c r="D56" s="7" t="str">
        <f t="shared" si="27"/>
        <v>女</v>
      </c>
      <c r="E56" s="7" t="str">
        <f t="shared" si="25"/>
        <v>中医学</v>
      </c>
      <c r="F56" s="7" t="str">
        <f t="shared" si="24"/>
        <v>本科</v>
      </c>
    </row>
    <row r="57" ht="36" customHeight="1" spans="1:6">
      <c r="A57" s="7">
        <v>54</v>
      </c>
      <c r="B57" s="7" t="s">
        <v>25</v>
      </c>
      <c r="C57" s="7" t="str">
        <f>"覃小明"</f>
        <v>覃小明</v>
      </c>
      <c r="D57" s="7" t="str">
        <f t="shared" si="27"/>
        <v>女</v>
      </c>
      <c r="E57" s="7" t="str">
        <f>"中医药"</f>
        <v>中医药</v>
      </c>
      <c r="F57" s="7" t="str">
        <f t="shared" si="26"/>
        <v>大专</v>
      </c>
    </row>
    <row r="58" ht="36" customHeight="1" spans="1:6">
      <c r="A58" s="7">
        <v>55</v>
      </c>
      <c r="B58" s="7" t="s">
        <v>26</v>
      </c>
      <c r="C58" s="7" t="str">
        <f>"吉娜"</f>
        <v>吉娜</v>
      </c>
      <c r="D58" s="7" t="str">
        <f t="shared" si="27"/>
        <v>女</v>
      </c>
      <c r="E58" s="7" t="str">
        <f t="shared" ref="E58:E61" si="28">"临床医学"</f>
        <v>临床医学</v>
      </c>
      <c r="F58" s="7" t="str">
        <f t="shared" si="26"/>
        <v>大专</v>
      </c>
    </row>
    <row r="59" ht="36" customHeight="1" spans="1:6">
      <c r="A59" s="7">
        <v>56</v>
      </c>
      <c r="B59" s="7" t="s">
        <v>26</v>
      </c>
      <c r="C59" s="7" t="str">
        <f>"谭燕丽"</f>
        <v>谭燕丽</v>
      </c>
      <c r="D59" s="7" t="str">
        <f t="shared" si="27"/>
        <v>女</v>
      </c>
      <c r="E59" s="7" t="s">
        <v>27</v>
      </c>
      <c r="F59" s="7" t="s">
        <v>24</v>
      </c>
    </row>
    <row r="60" ht="36" customHeight="1" spans="1:6">
      <c r="A60" s="7">
        <v>57</v>
      </c>
      <c r="B60" s="7" t="s">
        <v>26</v>
      </c>
      <c r="C60" s="7" t="str">
        <f>"周珅锐"</f>
        <v>周珅锐</v>
      </c>
      <c r="D60" s="7" t="s">
        <v>22</v>
      </c>
      <c r="E60" s="7" t="str">
        <f t="shared" si="28"/>
        <v>临床医学</v>
      </c>
      <c r="F60" s="7" t="str">
        <f t="shared" ref="F60:F78" si="29">"大专"</f>
        <v>大专</v>
      </c>
    </row>
    <row r="61" ht="36" customHeight="1" spans="1:6">
      <c r="A61" s="7">
        <v>58</v>
      </c>
      <c r="B61" s="7" t="s">
        <v>26</v>
      </c>
      <c r="C61" s="7" t="str">
        <f>"陈元慧"</f>
        <v>陈元慧</v>
      </c>
      <c r="D61" s="7" t="str">
        <f t="shared" ref="D61:D63" si="30">"女"</f>
        <v>女</v>
      </c>
      <c r="E61" s="7" t="str">
        <f t="shared" si="28"/>
        <v>临床医学</v>
      </c>
      <c r="F61" s="7" t="str">
        <f t="shared" si="29"/>
        <v>大专</v>
      </c>
    </row>
    <row r="62" ht="36" customHeight="1" spans="1:6">
      <c r="A62" s="7">
        <v>59</v>
      </c>
      <c r="B62" s="7" t="s">
        <v>26</v>
      </c>
      <c r="C62" s="7" t="str">
        <f>"彭莲莲"</f>
        <v>彭莲莲</v>
      </c>
      <c r="D62" s="7" t="str">
        <f t="shared" si="30"/>
        <v>女</v>
      </c>
      <c r="E62" s="7" t="str">
        <f>"临床"</f>
        <v>临床</v>
      </c>
      <c r="F62" s="7" t="str">
        <f t="shared" si="29"/>
        <v>大专</v>
      </c>
    </row>
    <row r="63" ht="36" customHeight="1" spans="1:6">
      <c r="A63" s="7">
        <v>60</v>
      </c>
      <c r="B63" s="7" t="s">
        <v>26</v>
      </c>
      <c r="C63" s="7" t="str">
        <f>"司业徐"</f>
        <v>司业徐</v>
      </c>
      <c r="D63" s="7" t="str">
        <f t="shared" si="30"/>
        <v>女</v>
      </c>
      <c r="E63" s="7" t="str">
        <f t="shared" ref="E63:E87" si="31">"临床医学"</f>
        <v>临床医学</v>
      </c>
      <c r="F63" s="7" t="str">
        <f t="shared" si="29"/>
        <v>大专</v>
      </c>
    </row>
    <row r="64" ht="36" customHeight="1" spans="1:6">
      <c r="A64" s="7">
        <v>61</v>
      </c>
      <c r="B64" s="7" t="s">
        <v>26</v>
      </c>
      <c r="C64" s="7" t="str">
        <f>"黄文孝"</f>
        <v>黄文孝</v>
      </c>
      <c r="D64" s="7" t="str">
        <f t="shared" ref="D64:D70" si="32">"男"</f>
        <v>男</v>
      </c>
      <c r="E64" s="7" t="str">
        <f t="shared" si="31"/>
        <v>临床医学</v>
      </c>
      <c r="F64" s="7" t="str">
        <f t="shared" si="29"/>
        <v>大专</v>
      </c>
    </row>
    <row r="65" ht="36" customHeight="1" spans="1:6">
      <c r="A65" s="7">
        <v>62</v>
      </c>
      <c r="B65" s="7" t="s">
        <v>26</v>
      </c>
      <c r="C65" s="7" t="str">
        <f>"陈名奇"</f>
        <v>陈名奇</v>
      </c>
      <c r="D65" s="7" t="str">
        <f t="shared" si="32"/>
        <v>男</v>
      </c>
      <c r="E65" s="7" t="str">
        <f t="shared" si="31"/>
        <v>临床医学</v>
      </c>
      <c r="F65" s="7" t="str">
        <f t="shared" si="29"/>
        <v>大专</v>
      </c>
    </row>
    <row r="66" ht="36" customHeight="1" spans="1:6">
      <c r="A66" s="7">
        <v>63</v>
      </c>
      <c r="B66" s="7" t="s">
        <v>26</v>
      </c>
      <c r="C66" s="7" t="str">
        <f>"何益焱"</f>
        <v>何益焱</v>
      </c>
      <c r="D66" s="7" t="str">
        <f>"女"</f>
        <v>女</v>
      </c>
      <c r="E66" s="7" t="str">
        <f t="shared" si="31"/>
        <v>临床医学</v>
      </c>
      <c r="F66" s="7" t="str">
        <f t="shared" si="29"/>
        <v>大专</v>
      </c>
    </row>
    <row r="67" ht="36" customHeight="1" spans="1:6">
      <c r="A67" s="7">
        <v>64</v>
      </c>
      <c r="B67" s="7" t="s">
        <v>26</v>
      </c>
      <c r="C67" s="7" t="str">
        <f>"陈雅欢"</f>
        <v>陈雅欢</v>
      </c>
      <c r="D67" s="7" t="str">
        <f>"女"</f>
        <v>女</v>
      </c>
      <c r="E67" s="7" t="str">
        <f t="shared" si="31"/>
        <v>临床医学</v>
      </c>
      <c r="F67" s="7" t="str">
        <f t="shared" si="29"/>
        <v>大专</v>
      </c>
    </row>
    <row r="68" ht="36" customHeight="1" spans="1:6">
      <c r="A68" s="7">
        <v>65</v>
      </c>
      <c r="B68" s="7" t="s">
        <v>26</v>
      </c>
      <c r="C68" s="7" t="str">
        <f>"严国峰"</f>
        <v>严国峰</v>
      </c>
      <c r="D68" s="7" t="str">
        <f t="shared" si="32"/>
        <v>男</v>
      </c>
      <c r="E68" s="7" t="str">
        <f t="shared" si="31"/>
        <v>临床医学</v>
      </c>
      <c r="F68" s="7" t="str">
        <f t="shared" si="29"/>
        <v>大专</v>
      </c>
    </row>
    <row r="69" ht="36" customHeight="1" spans="1:6">
      <c r="A69" s="7">
        <v>66</v>
      </c>
      <c r="B69" s="7" t="s">
        <v>26</v>
      </c>
      <c r="C69" s="7" t="str">
        <f>"陈奕勇"</f>
        <v>陈奕勇</v>
      </c>
      <c r="D69" s="7" t="str">
        <f t="shared" si="32"/>
        <v>男</v>
      </c>
      <c r="E69" s="7" t="str">
        <f t="shared" si="31"/>
        <v>临床医学</v>
      </c>
      <c r="F69" s="7" t="str">
        <f t="shared" si="29"/>
        <v>大专</v>
      </c>
    </row>
    <row r="70" ht="36" customHeight="1" spans="1:6">
      <c r="A70" s="7">
        <v>67</v>
      </c>
      <c r="B70" s="7" t="s">
        <v>26</v>
      </c>
      <c r="C70" s="7" t="str">
        <f>"彭超"</f>
        <v>彭超</v>
      </c>
      <c r="D70" s="7" t="str">
        <f t="shared" si="32"/>
        <v>男</v>
      </c>
      <c r="E70" s="7" t="str">
        <f t="shared" si="31"/>
        <v>临床医学</v>
      </c>
      <c r="F70" s="7" t="str">
        <f t="shared" si="29"/>
        <v>大专</v>
      </c>
    </row>
    <row r="71" ht="36" customHeight="1" spans="1:6">
      <c r="A71" s="7">
        <v>68</v>
      </c>
      <c r="B71" s="7" t="s">
        <v>26</v>
      </c>
      <c r="C71" s="7" t="str">
        <f>"王灵"</f>
        <v>王灵</v>
      </c>
      <c r="D71" s="7" t="str">
        <f t="shared" ref="D71:D79" si="33">"女"</f>
        <v>女</v>
      </c>
      <c r="E71" s="7" t="str">
        <f t="shared" si="31"/>
        <v>临床医学</v>
      </c>
      <c r="F71" s="7" t="str">
        <f t="shared" si="29"/>
        <v>大专</v>
      </c>
    </row>
    <row r="72" ht="36" customHeight="1" spans="1:6">
      <c r="A72" s="7">
        <v>69</v>
      </c>
      <c r="B72" s="7" t="s">
        <v>26</v>
      </c>
      <c r="C72" s="7" t="str">
        <f>"黄光丽"</f>
        <v>黄光丽</v>
      </c>
      <c r="D72" s="7" t="str">
        <f t="shared" si="33"/>
        <v>女</v>
      </c>
      <c r="E72" s="7" t="str">
        <f t="shared" si="31"/>
        <v>临床医学</v>
      </c>
      <c r="F72" s="7" t="str">
        <f t="shared" si="29"/>
        <v>大专</v>
      </c>
    </row>
    <row r="73" ht="36" customHeight="1" spans="1:6">
      <c r="A73" s="7">
        <v>70</v>
      </c>
      <c r="B73" s="7" t="s">
        <v>26</v>
      </c>
      <c r="C73" s="7" t="str">
        <f>"钟庆梅"</f>
        <v>钟庆梅</v>
      </c>
      <c r="D73" s="7" t="str">
        <f t="shared" si="33"/>
        <v>女</v>
      </c>
      <c r="E73" s="7" t="str">
        <f t="shared" si="31"/>
        <v>临床医学</v>
      </c>
      <c r="F73" s="7" t="str">
        <f t="shared" si="29"/>
        <v>大专</v>
      </c>
    </row>
    <row r="74" ht="36" customHeight="1" spans="1:6">
      <c r="A74" s="7">
        <v>71</v>
      </c>
      <c r="B74" s="7" t="s">
        <v>26</v>
      </c>
      <c r="C74" s="7" t="str">
        <f>"李琼丹"</f>
        <v>李琼丹</v>
      </c>
      <c r="D74" s="7" t="str">
        <f t="shared" si="33"/>
        <v>女</v>
      </c>
      <c r="E74" s="7" t="str">
        <f t="shared" si="31"/>
        <v>临床医学</v>
      </c>
      <c r="F74" s="7" t="str">
        <f t="shared" si="29"/>
        <v>大专</v>
      </c>
    </row>
    <row r="75" ht="36" customHeight="1" spans="1:6">
      <c r="A75" s="7">
        <v>72</v>
      </c>
      <c r="B75" s="7" t="s">
        <v>26</v>
      </c>
      <c r="C75" s="7" t="str">
        <f>"吴海莲"</f>
        <v>吴海莲</v>
      </c>
      <c r="D75" s="7" t="str">
        <f t="shared" si="33"/>
        <v>女</v>
      </c>
      <c r="E75" s="7" t="str">
        <f t="shared" si="31"/>
        <v>临床医学</v>
      </c>
      <c r="F75" s="7" t="str">
        <f t="shared" si="29"/>
        <v>大专</v>
      </c>
    </row>
    <row r="76" ht="36" customHeight="1" spans="1:6">
      <c r="A76" s="7">
        <v>73</v>
      </c>
      <c r="B76" s="7" t="s">
        <v>26</v>
      </c>
      <c r="C76" s="7" t="str">
        <f>"周莉"</f>
        <v>周莉</v>
      </c>
      <c r="D76" s="7" t="str">
        <f t="shared" si="33"/>
        <v>女</v>
      </c>
      <c r="E76" s="7" t="str">
        <f t="shared" si="31"/>
        <v>临床医学</v>
      </c>
      <c r="F76" s="7" t="str">
        <f t="shared" si="29"/>
        <v>大专</v>
      </c>
    </row>
    <row r="77" ht="36" customHeight="1" spans="1:6">
      <c r="A77" s="7">
        <v>74</v>
      </c>
      <c r="B77" s="7" t="s">
        <v>26</v>
      </c>
      <c r="C77" s="7" t="str">
        <f>"符姿练"</f>
        <v>符姿练</v>
      </c>
      <c r="D77" s="7" t="str">
        <f t="shared" si="33"/>
        <v>女</v>
      </c>
      <c r="E77" s="7" t="str">
        <f t="shared" si="31"/>
        <v>临床医学</v>
      </c>
      <c r="F77" s="7" t="str">
        <f t="shared" si="29"/>
        <v>大专</v>
      </c>
    </row>
    <row r="78" ht="36" customHeight="1" spans="1:6">
      <c r="A78" s="7">
        <v>75</v>
      </c>
      <c r="B78" s="7" t="s">
        <v>26</v>
      </c>
      <c r="C78" s="7" t="str">
        <f>"符小菁"</f>
        <v>符小菁</v>
      </c>
      <c r="D78" s="7" t="str">
        <f t="shared" si="33"/>
        <v>女</v>
      </c>
      <c r="E78" s="7" t="str">
        <f t="shared" si="31"/>
        <v>临床医学</v>
      </c>
      <c r="F78" s="7" t="str">
        <f t="shared" si="29"/>
        <v>大专</v>
      </c>
    </row>
    <row r="79" ht="36" customHeight="1" spans="1:6">
      <c r="A79" s="7">
        <v>76</v>
      </c>
      <c r="B79" s="7" t="s">
        <v>26</v>
      </c>
      <c r="C79" s="7" t="str">
        <f>"尹美玲"</f>
        <v>尹美玲</v>
      </c>
      <c r="D79" s="7" t="str">
        <f t="shared" si="33"/>
        <v>女</v>
      </c>
      <c r="E79" s="7" t="str">
        <f t="shared" si="31"/>
        <v>临床医学</v>
      </c>
      <c r="F79" s="7" t="str">
        <f>"本科"</f>
        <v>本科</v>
      </c>
    </row>
    <row r="80" ht="36" customHeight="1" spans="1:6">
      <c r="A80" s="7">
        <v>77</v>
      </c>
      <c r="B80" s="7" t="s">
        <v>26</v>
      </c>
      <c r="C80" s="7" t="str">
        <f>"林展"</f>
        <v>林展</v>
      </c>
      <c r="D80" s="7" t="str">
        <f>"男"</f>
        <v>男</v>
      </c>
      <c r="E80" s="7" t="str">
        <f t="shared" si="31"/>
        <v>临床医学</v>
      </c>
      <c r="F80" s="7" t="str">
        <f t="shared" ref="F80:F88" si="34">"大专"</f>
        <v>大专</v>
      </c>
    </row>
    <row r="81" ht="36" customHeight="1" spans="1:6">
      <c r="A81" s="7">
        <v>78</v>
      </c>
      <c r="B81" s="7" t="s">
        <v>26</v>
      </c>
      <c r="C81" s="7" t="str">
        <f>"符宏花"</f>
        <v>符宏花</v>
      </c>
      <c r="D81" s="7" t="str">
        <f t="shared" ref="D81:D85" si="35">"女"</f>
        <v>女</v>
      </c>
      <c r="E81" s="7" t="str">
        <f t="shared" si="31"/>
        <v>临床医学</v>
      </c>
      <c r="F81" s="7" t="str">
        <f t="shared" si="34"/>
        <v>大专</v>
      </c>
    </row>
    <row r="82" ht="36" customHeight="1" spans="1:6">
      <c r="A82" s="7">
        <v>79</v>
      </c>
      <c r="B82" s="7" t="s">
        <v>26</v>
      </c>
      <c r="C82" s="7" t="str">
        <f>"李海贝"</f>
        <v>李海贝</v>
      </c>
      <c r="D82" s="7" t="str">
        <f t="shared" si="35"/>
        <v>女</v>
      </c>
      <c r="E82" s="7" t="str">
        <f t="shared" si="31"/>
        <v>临床医学</v>
      </c>
      <c r="F82" s="7" t="str">
        <f t="shared" si="34"/>
        <v>大专</v>
      </c>
    </row>
    <row r="83" ht="36" customHeight="1" spans="1:6">
      <c r="A83" s="7">
        <v>80</v>
      </c>
      <c r="B83" s="7" t="s">
        <v>26</v>
      </c>
      <c r="C83" s="7" t="str">
        <f>"陈光焕"</f>
        <v>陈光焕</v>
      </c>
      <c r="D83" s="7" t="str">
        <f t="shared" si="35"/>
        <v>女</v>
      </c>
      <c r="E83" s="7" t="str">
        <f t="shared" si="31"/>
        <v>临床医学</v>
      </c>
      <c r="F83" s="7" t="str">
        <f t="shared" si="34"/>
        <v>大专</v>
      </c>
    </row>
    <row r="84" ht="36" customHeight="1" spans="1:6">
      <c r="A84" s="7">
        <v>81</v>
      </c>
      <c r="B84" s="7" t="s">
        <v>26</v>
      </c>
      <c r="C84" s="7" t="str">
        <f>"陈梦雅"</f>
        <v>陈梦雅</v>
      </c>
      <c r="D84" s="7" t="str">
        <f t="shared" si="35"/>
        <v>女</v>
      </c>
      <c r="E84" s="7" t="str">
        <f t="shared" si="31"/>
        <v>临床医学</v>
      </c>
      <c r="F84" s="7" t="str">
        <f t="shared" si="34"/>
        <v>大专</v>
      </c>
    </row>
    <row r="85" ht="36" customHeight="1" spans="1:6">
      <c r="A85" s="7">
        <v>82</v>
      </c>
      <c r="B85" s="7" t="s">
        <v>26</v>
      </c>
      <c r="C85" s="7" t="str">
        <f>"李志芳"</f>
        <v>李志芳</v>
      </c>
      <c r="D85" s="7" t="str">
        <f t="shared" si="35"/>
        <v>女</v>
      </c>
      <c r="E85" s="7" t="str">
        <f t="shared" si="31"/>
        <v>临床医学</v>
      </c>
      <c r="F85" s="7" t="str">
        <f t="shared" si="34"/>
        <v>大专</v>
      </c>
    </row>
    <row r="86" ht="36" customHeight="1" spans="1:6">
      <c r="A86" s="7">
        <v>83</v>
      </c>
      <c r="B86" s="7" t="s">
        <v>26</v>
      </c>
      <c r="C86" s="7" t="str">
        <f>"庄发"</f>
        <v>庄发</v>
      </c>
      <c r="D86" s="7" t="str">
        <f t="shared" ref="D86:D89" si="36">"男"</f>
        <v>男</v>
      </c>
      <c r="E86" s="7" t="str">
        <f t="shared" si="31"/>
        <v>临床医学</v>
      </c>
      <c r="F86" s="7" t="str">
        <f t="shared" si="34"/>
        <v>大专</v>
      </c>
    </row>
    <row r="87" ht="36" customHeight="1" spans="1:6">
      <c r="A87" s="7">
        <v>84</v>
      </c>
      <c r="B87" s="7" t="s">
        <v>26</v>
      </c>
      <c r="C87" s="7" t="str">
        <f>"张立威"</f>
        <v>张立威</v>
      </c>
      <c r="D87" s="7" t="str">
        <f t="shared" si="36"/>
        <v>男</v>
      </c>
      <c r="E87" s="7" t="str">
        <f t="shared" si="31"/>
        <v>临床医学</v>
      </c>
      <c r="F87" s="7" t="str">
        <f t="shared" si="34"/>
        <v>大专</v>
      </c>
    </row>
    <row r="88" ht="36" customHeight="1" spans="1:6">
      <c r="A88" s="7">
        <v>85</v>
      </c>
      <c r="B88" s="7" t="s">
        <v>26</v>
      </c>
      <c r="C88" s="7" t="str">
        <f>"林春丽"</f>
        <v>林春丽</v>
      </c>
      <c r="D88" s="7" t="str">
        <f>"女"</f>
        <v>女</v>
      </c>
      <c r="E88" s="7" t="str">
        <f>"临床"</f>
        <v>临床</v>
      </c>
      <c r="F88" s="7" t="str">
        <f t="shared" si="34"/>
        <v>大专</v>
      </c>
    </row>
    <row r="89" ht="36" customHeight="1" spans="1:6">
      <c r="A89" s="7">
        <v>86</v>
      </c>
      <c r="B89" s="7" t="s">
        <v>28</v>
      </c>
      <c r="C89" s="7" t="str">
        <f>"林尤欣"</f>
        <v>林尤欣</v>
      </c>
      <c r="D89" s="7" t="str">
        <f t="shared" si="36"/>
        <v>男</v>
      </c>
      <c r="E89" s="7" t="str">
        <f>"临床医学"</f>
        <v>临床医学</v>
      </c>
      <c r="F89" s="7" t="str">
        <f t="shared" ref="F89:F92" si="37">"大专"</f>
        <v>大专</v>
      </c>
    </row>
    <row r="90" ht="36" customHeight="1" spans="1:6">
      <c r="A90" s="7">
        <v>87</v>
      </c>
      <c r="B90" s="7" t="s">
        <v>29</v>
      </c>
      <c r="C90" s="7" t="str">
        <f>"周未影"</f>
        <v>周未影</v>
      </c>
      <c r="D90" s="7" t="str">
        <f t="shared" ref="D90:D99" si="38">"女"</f>
        <v>女</v>
      </c>
      <c r="E90" s="7" t="str">
        <f t="shared" ref="E90:E96" si="39">"医学检验技术"</f>
        <v>医学检验技术</v>
      </c>
      <c r="F90" s="7" t="str">
        <f t="shared" si="37"/>
        <v>大专</v>
      </c>
    </row>
    <row r="91" ht="36" customHeight="1" spans="1:6">
      <c r="A91" s="7">
        <v>88</v>
      </c>
      <c r="B91" s="7" t="s">
        <v>29</v>
      </c>
      <c r="C91" s="7" t="str">
        <f>"谢祥娜"</f>
        <v>谢祥娜</v>
      </c>
      <c r="D91" s="7" t="str">
        <f t="shared" si="38"/>
        <v>女</v>
      </c>
      <c r="E91" s="7" t="str">
        <f t="shared" si="39"/>
        <v>医学检验技术</v>
      </c>
      <c r="F91" s="7" t="str">
        <f t="shared" si="37"/>
        <v>大专</v>
      </c>
    </row>
    <row r="92" ht="36" customHeight="1" spans="1:6">
      <c r="A92" s="7">
        <v>89</v>
      </c>
      <c r="B92" s="7" t="s">
        <v>29</v>
      </c>
      <c r="C92" s="7" t="str">
        <f>"张锡妹 "</f>
        <v>张锡妹 </v>
      </c>
      <c r="D92" s="7" t="str">
        <f t="shared" si="38"/>
        <v>女</v>
      </c>
      <c r="E92" s="7" t="str">
        <f t="shared" si="39"/>
        <v>医学检验技术</v>
      </c>
      <c r="F92" s="7" t="str">
        <f t="shared" si="37"/>
        <v>大专</v>
      </c>
    </row>
    <row r="93" ht="36" customHeight="1" spans="1:6">
      <c r="A93" s="7">
        <v>90</v>
      </c>
      <c r="B93" s="7" t="s">
        <v>29</v>
      </c>
      <c r="C93" s="7" t="str">
        <f>"吴玉叶"</f>
        <v>吴玉叶</v>
      </c>
      <c r="D93" s="7" t="str">
        <f t="shared" si="38"/>
        <v>女</v>
      </c>
      <c r="E93" s="7" t="str">
        <f t="shared" si="39"/>
        <v>医学检验技术</v>
      </c>
      <c r="F93" s="7" t="str">
        <f t="shared" ref="F93:F97" si="40">"本科"</f>
        <v>本科</v>
      </c>
    </row>
    <row r="94" ht="36" customHeight="1" spans="1:6">
      <c r="A94" s="7">
        <v>91</v>
      </c>
      <c r="B94" s="7" t="s">
        <v>29</v>
      </c>
      <c r="C94" s="7" t="str">
        <f>"黄丽娜"</f>
        <v>黄丽娜</v>
      </c>
      <c r="D94" s="7" t="str">
        <f t="shared" si="38"/>
        <v>女</v>
      </c>
      <c r="E94" s="7" t="str">
        <f t="shared" si="39"/>
        <v>医学检验技术</v>
      </c>
      <c r="F94" s="7" t="str">
        <f t="shared" ref="F94:F98" si="41">"大专"</f>
        <v>大专</v>
      </c>
    </row>
    <row r="95" ht="36" customHeight="1" spans="1:6">
      <c r="A95" s="7">
        <v>92</v>
      </c>
      <c r="B95" s="7" t="s">
        <v>29</v>
      </c>
      <c r="C95" s="7" t="str">
        <f>"王惠"</f>
        <v>王惠</v>
      </c>
      <c r="D95" s="7" t="str">
        <f t="shared" si="38"/>
        <v>女</v>
      </c>
      <c r="E95" s="7" t="str">
        <f t="shared" si="39"/>
        <v>医学检验技术</v>
      </c>
      <c r="F95" s="7" t="str">
        <f t="shared" si="40"/>
        <v>本科</v>
      </c>
    </row>
    <row r="96" ht="36" customHeight="1" spans="1:6">
      <c r="A96" s="7">
        <v>93</v>
      </c>
      <c r="B96" s="7" t="s">
        <v>29</v>
      </c>
      <c r="C96" s="7" t="str">
        <f>"赵丹"</f>
        <v>赵丹</v>
      </c>
      <c r="D96" s="7" t="str">
        <f t="shared" si="38"/>
        <v>女</v>
      </c>
      <c r="E96" s="7" t="str">
        <f t="shared" si="39"/>
        <v>医学检验技术</v>
      </c>
      <c r="F96" s="7" t="str">
        <f t="shared" si="41"/>
        <v>大专</v>
      </c>
    </row>
    <row r="97" ht="36" customHeight="1" spans="1:6">
      <c r="A97" s="7">
        <v>94</v>
      </c>
      <c r="B97" s="7" t="s">
        <v>29</v>
      </c>
      <c r="C97" s="7" t="str">
        <f>"陈海浪"</f>
        <v>陈海浪</v>
      </c>
      <c r="D97" s="7" t="str">
        <f t="shared" si="38"/>
        <v>女</v>
      </c>
      <c r="E97" s="7" t="str">
        <f>"医学检验"</f>
        <v>医学检验</v>
      </c>
      <c r="F97" s="7" t="str">
        <f t="shared" si="40"/>
        <v>本科</v>
      </c>
    </row>
    <row r="98" ht="36" customHeight="1" spans="1:6">
      <c r="A98" s="7">
        <v>95</v>
      </c>
      <c r="B98" s="7" t="s">
        <v>29</v>
      </c>
      <c r="C98" s="7" t="str">
        <f>"刘丽娟"</f>
        <v>刘丽娟</v>
      </c>
      <c r="D98" s="7" t="str">
        <f t="shared" si="38"/>
        <v>女</v>
      </c>
      <c r="E98" s="7" t="str">
        <f>"医学检验技术"</f>
        <v>医学检验技术</v>
      </c>
      <c r="F98" s="7" t="str">
        <f t="shared" si="41"/>
        <v>大专</v>
      </c>
    </row>
    <row r="99" ht="33" customHeight="1" spans="1:6">
      <c r="A99" s="7">
        <v>96</v>
      </c>
      <c r="B99" s="7" t="s">
        <v>29</v>
      </c>
      <c r="C99" s="7" t="str">
        <f>"林凤"</f>
        <v>林凤</v>
      </c>
      <c r="D99" s="7" t="str">
        <f t="shared" si="38"/>
        <v>女</v>
      </c>
      <c r="E99" s="7" t="str">
        <f>"医学检验技术"</f>
        <v>医学检验技术</v>
      </c>
      <c r="F99" s="7" t="str">
        <f>"本科"</f>
        <v>本科</v>
      </c>
    </row>
  </sheetData>
  <mergeCells count="1">
    <mergeCell ref="A2:F2"/>
  </mergeCells>
  <pageMargins left="0.118055555555556" right="0.0777777777777778" top="0.432638888888889" bottom="0.235416666666667" header="0.393055555555556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通过名单（全部）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2020-04-30T10:19:00Z</dcterms:created>
  <dcterms:modified xsi:type="dcterms:W3CDTF">2020-08-24T03:24:06Z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