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汇总表" sheetId="4" r:id="rId1"/>
  </sheets>
  <definedNames>
    <definedName name="_xlnm._FilterDatabase" localSheetId="0" hidden="1">综合成绩汇总表!$A$2:$K$63</definedName>
    <definedName name="_xlnm.Print_Titles" localSheetId="0">综合成绩汇总表!$1:$2</definedName>
  </definedNames>
  <calcPr calcId="144525"/>
</workbook>
</file>

<file path=xl/sharedStrings.xml><?xml version="1.0" encoding="utf-8"?>
<sst xmlns="http://schemas.openxmlformats.org/spreadsheetml/2006/main" count="292" uniqueCount="197">
  <si>
    <t xml:space="preserve">海口市龙华区2020年面向全国公开招聘幼儿园正副园长
考生综合成绩汇总表                                
</t>
  </si>
  <si>
    <t>序号</t>
  </si>
  <si>
    <t>报考岗位</t>
  </si>
  <si>
    <t>准考证号</t>
  </si>
  <si>
    <t>姓名</t>
  </si>
  <si>
    <t>笔试成绩</t>
  </si>
  <si>
    <t>笔试成绩*0.6</t>
  </si>
  <si>
    <t>面试成绩</t>
  </si>
  <si>
    <t>面试成绩*0.4</t>
  </si>
  <si>
    <t>综合成绩</t>
  </si>
  <si>
    <t>排名</t>
  </si>
  <si>
    <t>备注</t>
  </si>
  <si>
    <t>0101-幼儿园岗位1组</t>
  </si>
  <si>
    <t>10101010708</t>
  </si>
  <si>
    <t>孔现兰</t>
  </si>
  <si>
    <t>88.25</t>
  </si>
  <si>
    <t>10101010206</t>
  </si>
  <si>
    <t>肖瑞星</t>
  </si>
  <si>
    <t>78.25</t>
  </si>
  <si>
    <t>10101010816</t>
  </si>
  <si>
    <t>李宗霞</t>
  </si>
  <si>
    <t>76.25</t>
  </si>
  <si>
    <t>10101010627</t>
  </si>
  <si>
    <t>纪文</t>
  </si>
  <si>
    <t>71.5</t>
  </si>
  <si>
    <t>10101010813</t>
  </si>
  <si>
    <t>孙丽娟</t>
  </si>
  <si>
    <t>72.25</t>
  </si>
  <si>
    <t>10101010806</t>
  </si>
  <si>
    <t>李晶</t>
  </si>
  <si>
    <t>64.25</t>
  </si>
  <si>
    <t>5</t>
  </si>
  <si>
    <t>10101010710</t>
  </si>
  <si>
    <t>张运贵</t>
  </si>
  <si>
    <t>71.25</t>
  </si>
  <si>
    <t>10101010218</t>
  </si>
  <si>
    <t>苏汝琴</t>
  </si>
  <si>
    <t>68.25</t>
  </si>
  <si>
    <t>10101010103</t>
  </si>
  <si>
    <t>黎培菊</t>
  </si>
  <si>
    <t>72</t>
  </si>
  <si>
    <t>10101010402</t>
  </si>
  <si>
    <t>蔡金平</t>
  </si>
  <si>
    <t>70</t>
  </si>
  <si>
    <t>10101010101</t>
  </si>
  <si>
    <t>吴筠</t>
  </si>
  <si>
    <t>68.75</t>
  </si>
  <si>
    <t>10101010626</t>
  </si>
  <si>
    <t>李潇潇</t>
  </si>
  <si>
    <t>10101010424</t>
  </si>
  <si>
    <t>王杏芬</t>
  </si>
  <si>
    <t>63.25</t>
  </si>
  <si>
    <t>10101010311</t>
  </si>
  <si>
    <t>邱江琼</t>
  </si>
  <si>
    <t>65.5</t>
  </si>
  <si>
    <t>10101010102</t>
  </si>
  <si>
    <t>高杨</t>
  </si>
  <si>
    <t>10101010805</t>
  </si>
  <si>
    <t>黎妹</t>
  </si>
  <si>
    <t>63</t>
  </si>
  <si>
    <t>10101010211</t>
  </si>
  <si>
    <t>李娟</t>
  </si>
  <si>
    <t>82</t>
  </si>
  <si>
    <t>面试缺考</t>
  </si>
  <si>
    <t>10101010604</t>
  </si>
  <si>
    <t>陈花</t>
  </si>
  <si>
    <t>10101010620</t>
  </si>
  <si>
    <t>陈婷婷</t>
  </si>
  <si>
    <t>66.25</t>
  </si>
  <si>
    <t>10101010322</t>
  </si>
  <si>
    <t>蔡文琪</t>
  </si>
  <si>
    <t>65.75</t>
  </si>
  <si>
    <t>0102-幼儿园岗位2组</t>
  </si>
  <si>
    <t>10101010328</t>
  </si>
  <si>
    <t>夏晔</t>
  </si>
  <si>
    <t>10101010615</t>
  </si>
  <si>
    <t>张春丽</t>
  </si>
  <si>
    <t>10101010409</t>
  </si>
  <si>
    <t>陈勇霖</t>
  </si>
  <si>
    <t>67</t>
  </si>
  <si>
    <t>10101010621</t>
  </si>
  <si>
    <t>王召丽</t>
  </si>
  <si>
    <t>67.5</t>
  </si>
  <si>
    <t>10101010223</t>
  </si>
  <si>
    <t>陈恩</t>
  </si>
  <si>
    <t>64.75</t>
  </si>
  <si>
    <t>10101010412</t>
  </si>
  <si>
    <t>肖丽媛</t>
  </si>
  <si>
    <t>73.5</t>
  </si>
  <si>
    <t>10101010724</t>
  </si>
  <si>
    <t>王琼慧</t>
  </si>
  <si>
    <t>10101010713</t>
  </si>
  <si>
    <t>袁肖肖</t>
  </si>
  <si>
    <t>68.5</t>
  </si>
  <si>
    <t>10101010324</t>
  </si>
  <si>
    <t>王慧媛</t>
  </si>
  <si>
    <t>10101010213</t>
  </si>
  <si>
    <t>吴丽新</t>
  </si>
  <si>
    <t>69.75</t>
  </si>
  <si>
    <t>10101010304</t>
  </si>
  <si>
    <t>林云瑜</t>
  </si>
  <si>
    <t>10101010619</t>
  </si>
  <si>
    <t>梅欣欣</t>
  </si>
  <si>
    <t>66.5</t>
  </si>
  <si>
    <t>10101010108</t>
  </si>
  <si>
    <t>颜丽</t>
  </si>
  <si>
    <t>10101010411</t>
  </si>
  <si>
    <t>陈明月</t>
  </si>
  <si>
    <t>10101010122</t>
  </si>
  <si>
    <t>卢子君</t>
  </si>
  <si>
    <t>67.25</t>
  </si>
  <si>
    <t>10101010123</t>
  </si>
  <si>
    <t>陈礼朋</t>
  </si>
  <si>
    <t>65</t>
  </si>
  <si>
    <t>10101010507</t>
  </si>
  <si>
    <t>田卓</t>
  </si>
  <si>
    <t>10101010325</t>
  </si>
  <si>
    <t>陈淑贞</t>
  </si>
  <si>
    <t>10101010511</t>
  </si>
  <si>
    <t>谢晓卿</t>
  </si>
  <si>
    <t>18</t>
  </si>
  <si>
    <t>10101010714</t>
  </si>
  <si>
    <t>黄燕芳</t>
  </si>
  <si>
    <t>66.75</t>
  </si>
  <si>
    <t>0103-幼儿园岗位3组</t>
  </si>
  <si>
    <t>10101010503</t>
  </si>
  <si>
    <t>陈文霞</t>
  </si>
  <si>
    <t>78.75</t>
  </si>
  <si>
    <t>1</t>
  </si>
  <si>
    <t>10101010208</t>
  </si>
  <si>
    <t>张琳</t>
  </si>
  <si>
    <t>73</t>
  </si>
  <si>
    <t>2</t>
  </si>
  <si>
    <t>10101010415</t>
  </si>
  <si>
    <t>张蕾</t>
  </si>
  <si>
    <t>3</t>
  </si>
  <si>
    <t>10101010630</t>
  </si>
  <si>
    <t>陈玉</t>
  </si>
  <si>
    <t>78</t>
  </si>
  <si>
    <t>4</t>
  </si>
  <si>
    <t>10101010427</t>
  </si>
  <si>
    <t>王友红</t>
  </si>
  <si>
    <t>73.25</t>
  </si>
  <si>
    <t>10101010712</t>
  </si>
  <si>
    <t>陈蕾</t>
  </si>
  <si>
    <t>6</t>
  </si>
  <si>
    <t>10101010207</t>
  </si>
  <si>
    <t>周朝丽</t>
  </si>
  <si>
    <t>70.75</t>
  </si>
  <si>
    <t>7</t>
  </si>
  <si>
    <t>10101010720</t>
  </si>
  <si>
    <t>饶小梅</t>
  </si>
  <si>
    <t>8</t>
  </si>
  <si>
    <t>10101010413</t>
  </si>
  <si>
    <t>唐薇</t>
  </si>
  <si>
    <t>9</t>
  </si>
  <si>
    <t>10101010115</t>
  </si>
  <si>
    <t>王燕归</t>
  </si>
  <si>
    <t>67.75</t>
  </si>
  <si>
    <t>10</t>
  </si>
  <si>
    <t>10101010502</t>
  </si>
  <si>
    <t>黄位燕</t>
  </si>
  <si>
    <t>65.25</t>
  </si>
  <si>
    <t>11</t>
  </si>
  <si>
    <t>10101010704</t>
  </si>
  <si>
    <t>李秋菊</t>
  </si>
  <si>
    <t>12</t>
  </si>
  <si>
    <t>10101010217</t>
  </si>
  <si>
    <t>张平</t>
  </si>
  <si>
    <t>66</t>
  </si>
  <si>
    <t>13</t>
  </si>
  <si>
    <t>10101010804</t>
  </si>
  <si>
    <t>陈霞</t>
  </si>
  <si>
    <t>14</t>
  </si>
  <si>
    <t>10101010705</t>
  </si>
  <si>
    <t>陈云妹</t>
  </si>
  <si>
    <t>15</t>
  </si>
  <si>
    <t>10101010429</t>
  </si>
  <si>
    <t>符小雯</t>
  </si>
  <si>
    <t>16</t>
  </si>
  <si>
    <t>10101010129</t>
  </si>
  <si>
    <t>陈小荣</t>
  </si>
  <si>
    <t>74.25</t>
  </si>
  <si>
    <t>17</t>
  </si>
  <si>
    <t>10101010529</t>
  </si>
  <si>
    <t>王吉南</t>
  </si>
  <si>
    <t>74</t>
  </si>
  <si>
    <t>10101010407</t>
  </si>
  <si>
    <t>李长赞</t>
  </si>
  <si>
    <t>19</t>
  </si>
  <si>
    <t>10101010601</t>
  </si>
  <si>
    <t>鲁迎艳</t>
  </si>
  <si>
    <t>72.75</t>
  </si>
  <si>
    <t>20</t>
  </si>
  <si>
    <t>10101010225</t>
  </si>
  <si>
    <t>吴秋青</t>
  </si>
  <si>
    <t>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</si>
</sst>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zoomScale="85" zoomScaleNormal="85" topLeftCell="A20" workbookViewId="0">
      <selection activeCell="O11" sqref="O11"/>
    </sheetView>
  </sheetViews>
  <sheetFormatPr defaultColWidth="9" defaultRowHeight="13.5"/>
  <cols>
    <col min="1" max="1" width="6.90833333333333" customWidth="1"/>
    <col min="2" max="2" width="23.0833333333333" customWidth="1"/>
    <col min="3" max="3" width="15.2916666666667" customWidth="1"/>
    <col min="4" max="4" width="9.99166666666667" customWidth="1"/>
    <col min="5" max="5" width="12.2" style="1" customWidth="1"/>
    <col min="6" max="6" width="17.9333333333333" style="1" customWidth="1"/>
    <col min="7" max="7" width="12.35" style="1" customWidth="1"/>
    <col min="8" max="8" width="17.3416666666667" style="1" customWidth="1"/>
    <col min="9" max="9" width="12.7916666666667" style="1" customWidth="1"/>
    <col min="10" max="10" width="7.94166666666667" style="2" customWidth="1"/>
    <col min="11" max="11" width="34.55" customWidth="1"/>
  </cols>
  <sheetData>
    <row r="1" ht="55" customHeight="1" spans="1:11">
      <c r="A1" s="3" t="s">
        <v>0</v>
      </c>
      <c r="B1" s="3"/>
      <c r="C1" s="3"/>
      <c r="D1" s="3"/>
      <c r="E1" s="4"/>
      <c r="F1" s="4"/>
      <c r="G1" s="4"/>
      <c r="H1" s="4"/>
      <c r="I1" s="4"/>
      <c r="J1" s="17"/>
      <c r="K1" s="3"/>
    </row>
    <row r="2" ht="30.7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8" t="s">
        <v>10</v>
      </c>
      <c r="K2" s="19" t="s">
        <v>11</v>
      </c>
    </row>
    <row r="3" ht="26" customHeight="1" spans="1:11">
      <c r="A3" s="8">
        <v>1</v>
      </c>
      <c r="B3" s="9" t="s">
        <v>12</v>
      </c>
      <c r="C3" s="9" t="s">
        <v>13</v>
      </c>
      <c r="D3" s="9" t="s">
        <v>14</v>
      </c>
      <c r="E3" s="10" t="s">
        <v>15</v>
      </c>
      <c r="F3" s="10">
        <f t="shared" ref="F3:F63" si="0">E3*0.6</f>
        <v>52.95</v>
      </c>
      <c r="G3" s="10">
        <v>80.4</v>
      </c>
      <c r="H3" s="10">
        <f t="shared" ref="H3:H18" si="1">G3*0.4</f>
        <v>32.16</v>
      </c>
      <c r="I3" s="10">
        <f t="shared" ref="I3:I63" si="2">F3+H3</f>
        <v>85.11</v>
      </c>
      <c r="J3" s="20">
        <v>1</v>
      </c>
      <c r="K3" s="21" t="str">
        <f>"海口市教育幼儿园"</f>
        <v>海口市教育幼儿园</v>
      </c>
    </row>
    <row r="4" ht="26" customHeight="1" spans="1:11">
      <c r="A4" s="8">
        <v>2</v>
      </c>
      <c r="B4" s="9" t="s">
        <v>12</v>
      </c>
      <c r="C4" s="9" t="s">
        <v>16</v>
      </c>
      <c r="D4" s="9" t="s">
        <v>17</v>
      </c>
      <c r="E4" s="10" t="s">
        <v>18</v>
      </c>
      <c r="F4" s="10">
        <f t="shared" si="0"/>
        <v>46.95</v>
      </c>
      <c r="G4" s="10">
        <v>90.6</v>
      </c>
      <c r="H4" s="10">
        <f t="shared" si="1"/>
        <v>36.24</v>
      </c>
      <c r="I4" s="10">
        <f t="shared" si="2"/>
        <v>83.19</v>
      </c>
      <c r="J4" s="20">
        <v>2</v>
      </c>
      <c r="K4" s="21" t="str">
        <f>"武警海南省总队幼儿园"</f>
        <v>武警海南省总队幼儿园</v>
      </c>
    </row>
    <row r="5" ht="26" customHeight="1" spans="1:11">
      <c r="A5" s="8">
        <v>3</v>
      </c>
      <c r="B5" s="9" t="s">
        <v>12</v>
      </c>
      <c r="C5" s="9" t="s">
        <v>19</v>
      </c>
      <c r="D5" s="9" t="s">
        <v>20</v>
      </c>
      <c r="E5" s="10" t="s">
        <v>21</v>
      </c>
      <c r="F5" s="10">
        <f t="shared" si="0"/>
        <v>45.75</v>
      </c>
      <c r="G5" s="10">
        <v>79.6</v>
      </c>
      <c r="H5" s="10">
        <f t="shared" si="1"/>
        <v>31.84</v>
      </c>
      <c r="I5" s="10">
        <f t="shared" si="2"/>
        <v>77.59</v>
      </c>
      <c r="J5" s="20">
        <v>3</v>
      </c>
      <c r="K5" s="21" t="str">
        <f>"无"</f>
        <v>无</v>
      </c>
    </row>
    <row r="6" ht="26" customHeight="1" spans="1:11">
      <c r="A6" s="8">
        <v>4</v>
      </c>
      <c r="B6" s="9" t="s">
        <v>12</v>
      </c>
      <c r="C6" s="9" t="s">
        <v>22</v>
      </c>
      <c r="D6" s="9" t="s">
        <v>23</v>
      </c>
      <c r="E6" s="10" t="s">
        <v>24</v>
      </c>
      <c r="F6" s="10">
        <f t="shared" si="0"/>
        <v>42.9</v>
      </c>
      <c r="G6" s="10">
        <v>86.6</v>
      </c>
      <c r="H6" s="10">
        <f t="shared" si="1"/>
        <v>34.64</v>
      </c>
      <c r="I6" s="10">
        <f t="shared" si="2"/>
        <v>77.54</v>
      </c>
      <c r="J6" s="20">
        <v>4</v>
      </c>
      <c r="K6" s="21" t="str">
        <f>"三亚吉阳区三亚外国语学校附属第二幼儿园"</f>
        <v>三亚吉阳区三亚外国语学校附属第二幼儿园</v>
      </c>
    </row>
    <row r="7" ht="26" customHeight="1" spans="1:11">
      <c r="A7" s="8">
        <v>5</v>
      </c>
      <c r="B7" s="9" t="s">
        <v>12</v>
      </c>
      <c r="C7" s="9" t="s">
        <v>25</v>
      </c>
      <c r="D7" s="9" t="s">
        <v>26</v>
      </c>
      <c r="E7" s="10" t="s">
        <v>27</v>
      </c>
      <c r="F7" s="10">
        <f t="shared" si="0"/>
        <v>43.35</v>
      </c>
      <c r="G7" s="10">
        <v>71</v>
      </c>
      <c r="H7" s="10">
        <f t="shared" si="1"/>
        <v>28.4</v>
      </c>
      <c r="I7" s="10">
        <f t="shared" si="2"/>
        <v>71.75</v>
      </c>
      <c r="J7" s="20">
        <v>5</v>
      </c>
      <c r="K7" s="21" t="str">
        <f>"无"</f>
        <v>无</v>
      </c>
    </row>
    <row r="8" ht="26" customHeight="1" spans="1:11">
      <c r="A8" s="8">
        <v>6</v>
      </c>
      <c r="B8" s="9" t="s">
        <v>12</v>
      </c>
      <c r="C8" s="9" t="s">
        <v>28</v>
      </c>
      <c r="D8" s="9" t="s">
        <v>29</v>
      </c>
      <c r="E8" s="10" t="s">
        <v>30</v>
      </c>
      <c r="F8" s="10">
        <f t="shared" si="0"/>
        <v>38.55</v>
      </c>
      <c r="G8" s="10">
        <v>83</v>
      </c>
      <c r="H8" s="10">
        <f t="shared" si="1"/>
        <v>33.2</v>
      </c>
      <c r="I8" s="10">
        <f t="shared" si="2"/>
        <v>71.75</v>
      </c>
      <c r="J8" s="20" t="s">
        <v>31</v>
      </c>
      <c r="K8" s="21" t="str">
        <f>"海口国懿幼儿园"</f>
        <v>海口国懿幼儿园</v>
      </c>
    </row>
    <row r="9" ht="26" customHeight="1" spans="1:11">
      <c r="A9" s="8">
        <v>7</v>
      </c>
      <c r="B9" s="9" t="s">
        <v>12</v>
      </c>
      <c r="C9" s="9" t="s">
        <v>32</v>
      </c>
      <c r="D9" s="9" t="s">
        <v>33</v>
      </c>
      <c r="E9" s="10" t="s">
        <v>34</v>
      </c>
      <c r="F9" s="10">
        <f t="shared" si="0"/>
        <v>42.75</v>
      </c>
      <c r="G9" s="10">
        <v>72</v>
      </c>
      <c r="H9" s="10">
        <f t="shared" si="1"/>
        <v>28.8</v>
      </c>
      <c r="I9" s="10">
        <f t="shared" si="2"/>
        <v>71.55</v>
      </c>
      <c r="J9" s="20">
        <v>7</v>
      </c>
      <c r="K9" s="21" t="str">
        <f>"海口市芙蓉幼儿园"</f>
        <v>海口市芙蓉幼儿园</v>
      </c>
    </row>
    <row r="10" ht="26" customHeight="1" spans="1:11">
      <c r="A10" s="8">
        <v>8</v>
      </c>
      <c r="B10" s="9" t="s">
        <v>12</v>
      </c>
      <c r="C10" s="9" t="s">
        <v>35</v>
      </c>
      <c r="D10" s="9" t="s">
        <v>36</v>
      </c>
      <c r="E10" s="10" t="s">
        <v>37</v>
      </c>
      <c r="F10" s="10">
        <f t="shared" si="0"/>
        <v>40.95</v>
      </c>
      <c r="G10" s="10">
        <v>74.2</v>
      </c>
      <c r="H10" s="10">
        <f t="shared" si="1"/>
        <v>29.68</v>
      </c>
      <c r="I10" s="10">
        <f t="shared" si="2"/>
        <v>70.63</v>
      </c>
      <c r="J10" s="20">
        <v>8</v>
      </c>
      <c r="K10" s="21" t="str">
        <f>"临高海之南幼儿园"</f>
        <v>临高海之南幼儿园</v>
      </c>
    </row>
    <row r="11" ht="26" customHeight="1" spans="1:11">
      <c r="A11" s="8">
        <v>9</v>
      </c>
      <c r="B11" s="9" t="s">
        <v>12</v>
      </c>
      <c r="C11" s="9" t="s">
        <v>38</v>
      </c>
      <c r="D11" s="9" t="s">
        <v>39</v>
      </c>
      <c r="E11" s="10" t="s">
        <v>40</v>
      </c>
      <c r="F11" s="10">
        <f t="shared" si="0"/>
        <v>43.2</v>
      </c>
      <c r="G11" s="10">
        <v>64.2</v>
      </c>
      <c r="H11" s="10">
        <f t="shared" si="1"/>
        <v>25.68</v>
      </c>
      <c r="I11" s="10">
        <f t="shared" si="2"/>
        <v>68.88</v>
      </c>
      <c r="J11" s="20">
        <v>9</v>
      </c>
      <c r="K11" s="21" t="str">
        <f>"三亚市海棠区第二幼儿园"</f>
        <v>三亚市海棠区第二幼儿园</v>
      </c>
    </row>
    <row r="12" ht="26" customHeight="1" spans="1:11">
      <c r="A12" s="8">
        <v>10</v>
      </c>
      <c r="B12" s="9" t="s">
        <v>12</v>
      </c>
      <c r="C12" s="9" t="s">
        <v>41</v>
      </c>
      <c r="D12" s="9" t="s">
        <v>42</v>
      </c>
      <c r="E12" s="10" t="s">
        <v>43</v>
      </c>
      <c r="F12" s="10">
        <f t="shared" si="0"/>
        <v>42</v>
      </c>
      <c r="G12" s="10">
        <v>63.4</v>
      </c>
      <c r="H12" s="10">
        <f t="shared" si="1"/>
        <v>25.36</v>
      </c>
      <c r="I12" s="10">
        <f t="shared" si="2"/>
        <v>67.36</v>
      </c>
      <c r="J12" s="20">
        <v>10</v>
      </c>
      <c r="K12" s="21" t="str">
        <f>"海南博立幼儿园"</f>
        <v>海南博立幼儿园</v>
      </c>
    </row>
    <row r="13" ht="26" customHeight="1" spans="1:11">
      <c r="A13" s="11">
        <v>11</v>
      </c>
      <c r="B13" s="12" t="s">
        <v>12</v>
      </c>
      <c r="C13" s="12" t="s">
        <v>44</v>
      </c>
      <c r="D13" s="12" t="s">
        <v>45</v>
      </c>
      <c r="E13" s="13" t="s">
        <v>46</v>
      </c>
      <c r="F13" s="13">
        <f t="shared" si="0"/>
        <v>41.25</v>
      </c>
      <c r="G13" s="13">
        <v>60.6</v>
      </c>
      <c r="H13" s="13">
        <f t="shared" si="1"/>
        <v>24.24</v>
      </c>
      <c r="I13" s="13">
        <f t="shared" si="2"/>
        <v>65.49</v>
      </c>
      <c r="J13" s="22">
        <v>11</v>
      </c>
      <c r="K13" s="23"/>
    </row>
    <row r="14" ht="26" customHeight="1" spans="1:11">
      <c r="A14" s="11">
        <v>12</v>
      </c>
      <c r="B14" s="12" t="s">
        <v>12</v>
      </c>
      <c r="C14" s="12" t="s">
        <v>47</v>
      </c>
      <c r="D14" s="12" t="s">
        <v>48</v>
      </c>
      <c r="E14" s="13" t="s">
        <v>30</v>
      </c>
      <c r="F14" s="13">
        <f t="shared" si="0"/>
        <v>38.55</v>
      </c>
      <c r="G14" s="13">
        <v>65.4</v>
      </c>
      <c r="H14" s="13">
        <f t="shared" si="1"/>
        <v>26.16</v>
      </c>
      <c r="I14" s="13">
        <f t="shared" si="2"/>
        <v>64.71</v>
      </c>
      <c r="J14" s="22">
        <v>12</v>
      </c>
      <c r="K14" s="23"/>
    </row>
    <row r="15" ht="26" customHeight="1" spans="1:11">
      <c r="A15" s="11">
        <v>13</v>
      </c>
      <c r="B15" s="12" t="s">
        <v>12</v>
      </c>
      <c r="C15" s="12" t="s">
        <v>49</v>
      </c>
      <c r="D15" s="12" t="s">
        <v>50</v>
      </c>
      <c r="E15" s="13" t="s">
        <v>51</v>
      </c>
      <c r="F15" s="13">
        <f t="shared" si="0"/>
        <v>37.95</v>
      </c>
      <c r="G15" s="13">
        <v>66</v>
      </c>
      <c r="H15" s="13">
        <f t="shared" si="1"/>
        <v>26.4</v>
      </c>
      <c r="I15" s="13">
        <f t="shared" si="2"/>
        <v>64.35</v>
      </c>
      <c r="J15" s="22">
        <v>13</v>
      </c>
      <c r="K15" s="23"/>
    </row>
    <row r="16" ht="26" customHeight="1" spans="1:11">
      <c r="A16" s="11">
        <v>14</v>
      </c>
      <c r="B16" s="12" t="s">
        <v>12</v>
      </c>
      <c r="C16" s="12" t="s">
        <v>52</v>
      </c>
      <c r="D16" s="12" t="s">
        <v>53</v>
      </c>
      <c r="E16" s="13" t="s">
        <v>54</v>
      </c>
      <c r="F16" s="13">
        <f t="shared" si="0"/>
        <v>39.3</v>
      </c>
      <c r="G16" s="13">
        <v>60.8</v>
      </c>
      <c r="H16" s="13">
        <f t="shared" si="1"/>
        <v>24.32</v>
      </c>
      <c r="I16" s="13">
        <f t="shared" si="2"/>
        <v>63.62</v>
      </c>
      <c r="J16" s="22">
        <v>14</v>
      </c>
      <c r="K16" s="23"/>
    </row>
    <row r="17" ht="26" customHeight="1" spans="1:11">
      <c r="A17" s="11">
        <v>15</v>
      </c>
      <c r="B17" s="12" t="s">
        <v>12</v>
      </c>
      <c r="C17" s="12" t="s">
        <v>55</v>
      </c>
      <c r="D17" s="12" t="s">
        <v>56</v>
      </c>
      <c r="E17" s="13" t="s">
        <v>51</v>
      </c>
      <c r="F17" s="13">
        <f t="shared" si="0"/>
        <v>37.95</v>
      </c>
      <c r="G17" s="13">
        <v>63</v>
      </c>
      <c r="H17" s="13">
        <f t="shared" si="1"/>
        <v>25.2</v>
      </c>
      <c r="I17" s="13">
        <f t="shared" si="2"/>
        <v>63.15</v>
      </c>
      <c r="J17" s="22">
        <v>15</v>
      </c>
      <c r="K17" s="23"/>
    </row>
    <row r="18" ht="26" customHeight="1" spans="1:11">
      <c r="A18" s="11">
        <v>16</v>
      </c>
      <c r="B18" s="12" t="s">
        <v>12</v>
      </c>
      <c r="C18" s="12" t="s">
        <v>57</v>
      </c>
      <c r="D18" s="12" t="s">
        <v>58</v>
      </c>
      <c r="E18" s="13" t="s">
        <v>59</v>
      </c>
      <c r="F18" s="13">
        <f t="shared" si="0"/>
        <v>37.8</v>
      </c>
      <c r="G18" s="13">
        <v>60.8</v>
      </c>
      <c r="H18" s="13">
        <f t="shared" si="1"/>
        <v>24.32</v>
      </c>
      <c r="I18" s="13">
        <f t="shared" si="2"/>
        <v>62.12</v>
      </c>
      <c r="J18" s="22">
        <v>16</v>
      </c>
      <c r="K18" s="23"/>
    </row>
    <row r="19" ht="26" customHeight="1" spans="1:11">
      <c r="A19" s="11">
        <v>17</v>
      </c>
      <c r="B19" s="12" t="s">
        <v>12</v>
      </c>
      <c r="C19" s="12" t="s">
        <v>60</v>
      </c>
      <c r="D19" s="12" t="s">
        <v>61</v>
      </c>
      <c r="E19" s="13" t="s">
        <v>62</v>
      </c>
      <c r="F19" s="13">
        <f t="shared" si="0"/>
        <v>49.2</v>
      </c>
      <c r="G19" s="13"/>
      <c r="H19" s="13"/>
      <c r="I19" s="13">
        <f t="shared" si="2"/>
        <v>49.2</v>
      </c>
      <c r="J19" s="22">
        <v>17</v>
      </c>
      <c r="K19" s="23" t="s">
        <v>63</v>
      </c>
    </row>
    <row r="20" ht="26" customHeight="1" spans="1:11">
      <c r="A20" s="11">
        <v>18</v>
      </c>
      <c r="B20" s="12" t="s">
        <v>12</v>
      </c>
      <c r="C20" s="12" t="s">
        <v>64</v>
      </c>
      <c r="D20" s="12" t="s">
        <v>65</v>
      </c>
      <c r="E20" s="13" t="s">
        <v>46</v>
      </c>
      <c r="F20" s="13">
        <f t="shared" si="0"/>
        <v>41.25</v>
      </c>
      <c r="G20" s="13"/>
      <c r="H20" s="13"/>
      <c r="I20" s="13">
        <f t="shared" si="2"/>
        <v>41.25</v>
      </c>
      <c r="J20" s="22">
        <v>18</v>
      </c>
      <c r="K20" s="23" t="s">
        <v>63</v>
      </c>
    </row>
    <row r="21" ht="30" customHeight="1" spans="1:11">
      <c r="A21" s="11">
        <v>19</v>
      </c>
      <c r="B21" s="12" t="s">
        <v>12</v>
      </c>
      <c r="C21" s="12" t="s">
        <v>66</v>
      </c>
      <c r="D21" s="12" t="s">
        <v>67</v>
      </c>
      <c r="E21" s="13" t="s">
        <v>68</v>
      </c>
      <c r="F21" s="13">
        <f t="shared" si="0"/>
        <v>39.75</v>
      </c>
      <c r="G21" s="13"/>
      <c r="H21" s="13"/>
      <c r="I21" s="13">
        <f t="shared" si="2"/>
        <v>39.75</v>
      </c>
      <c r="J21" s="22">
        <v>19</v>
      </c>
      <c r="K21" s="23" t="s">
        <v>63</v>
      </c>
    </row>
    <row r="22" ht="30" customHeight="1" spans="1:11">
      <c r="A22" s="11">
        <v>20</v>
      </c>
      <c r="B22" s="14" t="s">
        <v>12</v>
      </c>
      <c r="C22" s="14" t="s">
        <v>69</v>
      </c>
      <c r="D22" s="14" t="s">
        <v>70</v>
      </c>
      <c r="E22" s="13" t="s">
        <v>71</v>
      </c>
      <c r="F22" s="13">
        <f t="shared" si="0"/>
        <v>39.45</v>
      </c>
      <c r="G22" s="13"/>
      <c r="H22" s="13"/>
      <c r="I22" s="13">
        <f t="shared" si="2"/>
        <v>39.45</v>
      </c>
      <c r="J22" s="22">
        <v>20</v>
      </c>
      <c r="K22" s="23" t="s">
        <v>63</v>
      </c>
    </row>
    <row r="23" ht="26" customHeight="1" spans="1:11">
      <c r="A23" s="8">
        <v>21</v>
      </c>
      <c r="B23" s="9" t="s">
        <v>72</v>
      </c>
      <c r="C23" s="9" t="s">
        <v>73</v>
      </c>
      <c r="D23" s="9" t="s">
        <v>74</v>
      </c>
      <c r="E23" s="10" t="s">
        <v>43</v>
      </c>
      <c r="F23" s="10">
        <f t="shared" si="0"/>
        <v>42</v>
      </c>
      <c r="G23" s="10">
        <v>85.8</v>
      </c>
      <c r="H23" s="10">
        <f t="shared" ref="H23:H38" si="3">G23*0.4</f>
        <v>34.32</v>
      </c>
      <c r="I23" s="10">
        <f t="shared" si="2"/>
        <v>76.32</v>
      </c>
      <c r="J23" s="20">
        <v>1</v>
      </c>
      <c r="K23" s="21" t="str">
        <f>"海口龙都幼儿园"</f>
        <v>海口龙都幼儿园</v>
      </c>
    </row>
    <row r="24" ht="26" customHeight="1" spans="1:11">
      <c r="A24" s="8">
        <v>22</v>
      </c>
      <c r="B24" s="9" t="s">
        <v>72</v>
      </c>
      <c r="C24" s="9" t="s">
        <v>75</v>
      </c>
      <c r="D24" s="9" t="s">
        <v>76</v>
      </c>
      <c r="E24" s="10" t="s">
        <v>34</v>
      </c>
      <c r="F24" s="10">
        <f t="shared" si="0"/>
        <v>42.75</v>
      </c>
      <c r="G24" s="10">
        <v>83.7</v>
      </c>
      <c r="H24" s="10">
        <f t="shared" si="3"/>
        <v>33.48</v>
      </c>
      <c r="I24" s="10">
        <f t="shared" si="2"/>
        <v>76.23</v>
      </c>
      <c r="J24" s="20">
        <v>2</v>
      </c>
      <c r="K24" s="21" t="str">
        <f>"海南海师大友谊幼儿园"</f>
        <v>海南海师大友谊幼儿园</v>
      </c>
    </row>
    <row r="25" ht="26" customHeight="1" spans="1:11">
      <c r="A25" s="8">
        <v>23</v>
      </c>
      <c r="B25" s="9" t="s">
        <v>72</v>
      </c>
      <c r="C25" s="9" t="s">
        <v>77</v>
      </c>
      <c r="D25" s="9" t="s">
        <v>78</v>
      </c>
      <c r="E25" s="10" t="s">
        <v>79</v>
      </c>
      <c r="F25" s="10">
        <f t="shared" si="0"/>
        <v>40.2</v>
      </c>
      <c r="G25" s="10">
        <v>87.6</v>
      </c>
      <c r="H25" s="10">
        <f t="shared" si="3"/>
        <v>35.04</v>
      </c>
      <c r="I25" s="10">
        <f t="shared" si="2"/>
        <v>75.24</v>
      </c>
      <c r="J25" s="20">
        <v>3</v>
      </c>
      <c r="K25" s="21" t="str">
        <f>"海口市中心幼儿园"</f>
        <v>海口市中心幼儿园</v>
      </c>
    </row>
    <row r="26" ht="26" customHeight="1" spans="1:11">
      <c r="A26" s="8">
        <v>24</v>
      </c>
      <c r="B26" s="9" t="s">
        <v>72</v>
      </c>
      <c r="C26" s="9" t="s">
        <v>80</v>
      </c>
      <c r="D26" s="9" t="s">
        <v>81</v>
      </c>
      <c r="E26" s="10" t="s">
        <v>82</v>
      </c>
      <c r="F26" s="10">
        <f t="shared" si="0"/>
        <v>40.5</v>
      </c>
      <c r="G26" s="10">
        <v>82.9</v>
      </c>
      <c r="H26" s="10">
        <f t="shared" si="3"/>
        <v>33.16</v>
      </c>
      <c r="I26" s="10">
        <f t="shared" si="2"/>
        <v>73.66</v>
      </c>
      <c r="J26" s="20">
        <v>4</v>
      </c>
      <c r="K26" s="21" t="str">
        <f>"海口市滨涯幼儿园"</f>
        <v>海口市滨涯幼儿园</v>
      </c>
    </row>
    <row r="27" ht="26" customHeight="1" spans="1:11">
      <c r="A27" s="8">
        <v>25</v>
      </c>
      <c r="B27" s="9" t="s">
        <v>72</v>
      </c>
      <c r="C27" s="9" t="s">
        <v>83</v>
      </c>
      <c r="D27" s="9" t="s">
        <v>84</v>
      </c>
      <c r="E27" s="10" t="s">
        <v>85</v>
      </c>
      <c r="F27" s="10">
        <f t="shared" si="0"/>
        <v>38.85</v>
      </c>
      <c r="G27" s="10">
        <v>82.4</v>
      </c>
      <c r="H27" s="10">
        <f t="shared" si="3"/>
        <v>32.96</v>
      </c>
      <c r="I27" s="10">
        <f t="shared" si="2"/>
        <v>71.81</v>
      </c>
      <c r="J27" s="20">
        <v>5</v>
      </c>
      <c r="K27" s="21" t="str">
        <f>"无"</f>
        <v>无</v>
      </c>
    </row>
    <row r="28" ht="26" customHeight="1" spans="1:11">
      <c r="A28" s="8">
        <v>26</v>
      </c>
      <c r="B28" s="9" t="s">
        <v>72</v>
      </c>
      <c r="C28" s="9" t="s">
        <v>86</v>
      </c>
      <c r="D28" s="9" t="s">
        <v>87</v>
      </c>
      <c r="E28" s="10" t="s">
        <v>88</v>
      </c>
      <c r="F28" s="10">
        <f t="shared" si="0"/>
        <v>44.1</v>
      </c>
      <c r="G28" s="10">
        <v>65.8</v>
      </c>
      <c r="H28" s="10">
        <f t="shared" si="3"/>
        <v>26.32</v>
      </c>
      <c r="I28" s="10">
        <f t="shared" si="2"/>
        <v>70.42</v>
      </c>
      <c r="J28" s="20">
        <v>6</v>
      </c>
      <c r="K28" s="21" t="str">
        <f>"琼海市美景幼儿园"</f>
        <v>琼海市美景幼儿园</v>
      </c>
    </row>
    <row r="29" ht="26" customHeight="1" spans="1:11">
      <c r="A29" s="8">
        <v>27</v>
      </c>
      <c r="B29" s="9" t="s">
        <v>72</v>
      </c>
      <c r="C29" s="9" t="s">
        <v>89</v>
      </c>
      <c r="D29" s="9" t="s">
        <v>90</v>
      </c>
      <c r="E29" s="10" t="s">
        <v>68</v>
      </c>
      <c r="F29" s="10">
        <f t="shared" si="0"/>
        <v>39.75</v>
      </c>
      <c r="G29" s="10">
        <v>76.4</v>
      </c>
      <c r="H29" s="10">
        <f t="shared" si="3"/>
        <v>30.56</v>
      </c>
      <c r="I29" s="10">
        <f t="shared" si="2"/>
        <v>70.31</v>
      </c>
      <c r="J29" s="20">
        <v>7</v>
      </c>
      <c r="K29" s="21" t="str">
        <f>"广东省深圳市宝安区西乡街道福中福晶晶幼儿园"</f>
        <v>广东省深圳市宝安区西乡街道福中福晶晶幼儿园</v>
      </c>
    </row>
    <row r="30" ht="26" customHeight="1" spans="1:11">
      <c r="A30" s="8">
        <v>28</v>
      </c>
      <c r="B30" s="9" t="s">
        <v>72</v>
      </c>
      <c r="C30" s="9" t="s">
        <v>91</v>
      </c>
      <c r="D30" s="9" t="s">
        <v>92</v>
      </c>
      <c r="E30" s="10" t="s">
        <v>93</v>
      </c>
      <c r="F30" s="10">
        <f t="shared" si="0"/>
        <v>41.1</v>
      </c>
      <c r="G30" s="10">
        <v>69</v>
      </c>
      <c r="H30" s="10">
        <f t="shared" si="3"/>
        <v>27.6</v>
      </c>
      <c r="I30" s="10">
        <f t="shared" si="2"/>
        <v>68.7</v>
      </c>
      <c r="J30" s="20">
        <v>8</v>
      </c>
      <c r="K30" s="21" t="str">
        <f>"海南昌茂丽湾小墅幼儿园有限公司"</f>
        <v>海南昌茂丽湾小墅幼儿园有限公司</v>
      </c>
    </row>
    <row r="31" ht="26" customHeight="1" spans="1:11">
      <c r="A31" s="8">
        <v>29</v>
      </c>
      <c r="B31" s="9" t="s">
        <v>72</v>
      </c>
      <c r="C31" s="9" t="s">
        <v>94</v>
      </c>
      <c r="D31" s="9" t="s">
        <v>95</v>
      </c>
      <c r="E31" s="10" t="s">
        <v>85</v>
      </c>
      <c r="F31" s="10">
        <f t="shared" si="0"/>
        <v>38.85</v>
      </c>
      <c r="G31" s="10">
        <v>73.2</v>
      </c>
      <c r="H31" s="10">
        <f t="shared" si="3"/>
        <v>29.28</v>
      </c>
      <c r="I31" s="10">
        <f t="shared" si="2"/>
        <v>68.13</v>
      </c>
      <c r="J31" s="20">
        <v>9</v>
      </c>
      <c r="K31" s="21" t="str">
        <f>"中国热带农业科学院幼儿园"</f>
        <v>中国热带农业科学院幼儿园</v>
      </c>
    </row>
    <row r="32" ht="26" customHeight="1" spans="1:11">
      <c r="A32" s="8">
        <v>30</v>
      </c>
      <c r="B32" s="9" t="s">
        <v>72</v>
      </c>
      <c r="C32" s="9" t="s">
        <v>96</v>
      </c>
      <c r="D32" s="9" t="s">
        <v>97</v>
      </c>
      <c r="E32" s="10" t="s">
        <v>98</v>
      </c>
      <c r="F32" s="10">
        <f t="shared" si="0"/>
        <v>41.85</v>
      </c>
      <c r="G32" s="10">
        <v>62.7</v>
      </c>
      <c r="H32" s="10">
        <f t="shared" si="3"/>
        <v>25.08</v>
      </c>
      <c r="I32" s="10">
        <f t="shared" si="2"/>
        <v>66.93</v>
      </c>
      <c r="J32" s="20">
        <v>10</v>
      </c>
      <c r="K32" s="21" t="str">
        <f>"海口市龙桥镇中心幼儿园"</f>
        <v>海口市龙桥镇中心幼儿园</v>
      </c>
    </row>
    <row r="33" ht="26" customHeight="1" spans="1:11">
      <c r="A33" s="11">
        <v>31</v>
      </c>
      <c r="B33" s="12" t="s">
        <v>72</v>
      </c>
      <c r="C33" s="12" t="s">
        <v>99</v>
      </c>
      <c r="D33" s="12" t="s">
        <v>100</v>
      </c>
      <c r="E33" s="13" t="s">
        <v>43</v>
      </c>
      <c r="F33" s="13">
        <f t="shared" si="0"/>
        <v>42</v>
      </c>
      <c r="G33" s="13">
        <v>62.2</v>
      </c>
      <c r="H33" s="13">
        <f t="shared" si="3"/>
        <v>24.88</v>
      </c>
      <c r="I33" s="13">
        <f t="shared" si="2"/>
        <v>66.88</v>
      </c>
      <c r="J33" s="22">
        <v>11</v>
      </c>
      <c r="K33" s="23"/>
    </row>
    <row r="34" ht="26" customHeight="1" spans="1:11">
      <c r="A34" s="11">
        <v>32</v>
      </c>
      <c r="B34" s="12" t="s">
        <v>72</v>
      </c>
      <c r="C34" s="12" t="s">
        <v>101</v>
      </c>
      <c r="D34" s="12" t="s">
        <v>102</v>
      </c>
      <c r="E34" s="13" t="s">
        <v>103</v>
      </c>
      <c r="F34" s="13">
        <f t="shared" si="0"/>
        <v>39.9</v>
      </c>
      <c r="G34" s="13">
        <v>67.2</v>
      </c>
      <c r="H34" s="13">
        <f t="shared" si="3"/>
        <v>26.88</v>
      </c>
      <c r="I34" s="13">
        <f t="shared" si="2"/>
        <v>66.78</v>
      </c>
      <c r="J34" s="22">
        <v>12</v>
      </c>
      <c r="K34" s="23"/>
    </row>
    <row r="35" ht="26" customHeight="1" spans="1:11">
      <c r="A35" s="11">
        <v>33</v>
      </c>
      <c r="B35" s="12" t="s">
        <v>72</v>
      </c>
      <c r="C35" s="12" t="s">
        <v>104</v>
      </c>
      <c r="D35" s="12" t="s">
        <v>105</v>
      </c>
      <c r="E35" s="13" t="s">
        <v>85</v>
      </c>
      <c r="F35" s="13">
        <f t="shared" si="0"/>
        <v>38.85</v>
      </c>
      <c r="G35" s="13">
        <v>68.2</v>
      </c>
      <c r="H35" s="13">
        <f t="shared" si="3"/>
        <v>27.28</v>
      </c>
      <c r="I35" s="13">
        <f t="shared" si="2"/>
        <v>66.13</v>
      </c>
      <c r="J35" s="22">
        <v>13</v>
      </c>
      <c r="K35" s="23"/>
    </row>
    <row r="36" ht="26" customHeight="1" spans="1:11">
      <c r="A36" s="11">
        <v>34</v>
      </c>
      <c r="B36" s="12" t="s">
        <v>72</v>
      </c>
      <c r="C36" s="12" t="s">
        <v>106</v>
      </c>
      <c r="D36" s="12" t="s">
        <v>107</v>
      </c>
      <c r="E36" s="13" t="s">
        <v>85</v>
      </c>
      <c r="F36" s="13">
        <f t="shared" si="0"/>
        <v>38.85</v>
      </c>
      <c r="G36" s="13">
        <v>67.6</v>
      </c>
      <c r="H36" s="13">
        <f t="shared" si="3"/>
        <v>27.04</v>
      </c>
      <c r="I36" s="13">
        <f t="shared" si="2"/>
        <v>65.89</v>
      </c>
      <c r="J36" s="22">
        <v>14</v>
      </c>
      <c r="K36" s="23"/>
    </row>
    <row r="37" ht="26" customHeight="1" spans="1:11">
      <c r="A37" s="11">
        <v>35</v>
      </c>
      <c r="B37" s="12" t="s">
        <v>72</v>
      </c>
      <c r="C37" s="12" t="s">
        <v>108</v>
      </c>
      <c r="D37" s="12" t="s">
        <v>109</v>
      </c>
      <c r="E37" s="13" t="s">
        <v>110</v>
      </c>
      <c r="F37" s="13">
        <f t="shared" si="0"/>
        <v>40.35</v>
      </c>
      <c r="G37" s="13">
        <v>60.12</v>
      </c>
      <c r="H37" s="13">
        <f t="shared" si="3"/>
        <v>24.048</v>
      </c>
      <c r="I37" s="13">
        <f t="shared" si="2"/>
        <v>64.398</v>
      </c>
      <c r="J37" s="22">
        <v>15</v>
      </c>
      <c r="K37" s="23"/>
    </row>
    <row r="38" ht="26" customHeight="1" spans="1:11">
      <c r="A38" s="11">
        <v>36</v>
      </c>
      <c r="B38" s="12" t="s">
        <v>72</v>
      </c>
      <c r="C38" s="12" t="s">
        <v>111</v>
      </c>
      <c r="D38" s="12" t="s">
        <v>112</v>
      </c>
      <c r="E38" s="13" t="s">
        <v>113</v>
      </c>
      <c r="F38" s="13">
        <f t="shared" si="0"/>
        <v>39</v>
      </c>
      <c r="G38" s="13">
        <v>62.3</v>
      </c>
      <c r="H38" s="13">
        <f t="shared" si="3"/>
        <v>24.92</v>
      </c>
      <c r="I38" s="13">
        <f t="shared" si="2"/>
        <v>63.92</v>
      </c>
      <c r="J38" s="22">
        <v>16</v>
      </c>
      <c r="K38" s="23"/>
    </row>
    <row r="39" ht="26" customHeight="1" spans="1:11">
      <c r="A39" s="11">
        <v>37</v>
      </c>
      <c r="B39" s="12" t="s">
        <v>72</v>
      </c>
      <c r="C39" s="12" t="s">
        <v>114</v>
      </c>
      <c r="D39" s="12" t="s">
        <v>115</v>
      </c>
      <c r="E39" s="13" t="s">
        <v>46</v>
      </c>
      <c r="F39" s="13">
        <f t="shared" si="0"/>
        <v>41.25</v>
      </c>
      <c r="G39" s="13"/>
      <c r="H39" s="13"/>
      <c r="I39" s="13">
        <f t="shared" si="2"/>
        <v>41.25</v>
      </c>
      <c r="J39" s="22">
        <v>17</v>
      </c>
      <c r="K39" s="23" t="s">
        <v>63</v>
      </c>
    </row>
    <row r="40" ht="26" customHeight="1" spans="1:11">
      <c r="A40" s="11">
        <v>38</v>
      </c>
      <c r="B40" s="12" t="s">
        <v>72</v>
      </c>
      <c r="C40" s="12" t="s">
        <v>116</v>
      </c>
      <c r="D40" s="12" t="s">
        <v>117</v>
      </c>
      <c r="E40" s="13" t="s">
        <v>37</v>
      </c>
      <c r="F40" s="13">
        <f t="shared" si="0"/>
        <v>40.95</v>
      </c>
      <c r="G40" s="13"/>
      <c r="H40" s="13"/>
      <c r="I40" s="13">
        <f t="shared" si="2"/>
        <v>40.95</v>
      </c>
      <c r="J40" s="22">
        <v>18</v>
      </c>
      <c r="K40" s="23" t="s">
        <v>63</v>
      </c>
    </row>
    <row r="41" ht="26" customHeight="1" spans="1:11">
      <c r="A41" s="11">
        <v>39</v>
      </c>
      <c r="B41" s="12" t="s">
        <v>72</v>
      </c>
      <c r="C41" s="12" t="s">
        <v>118</v>
      </c>
      <c r="D41" s="12" t="s">
        <v>119</v>
      </c>
      <c r="E41" s="13" t="s">
        <v>37</v>
      </c>
      <c r="F41" s="13">
        <f t="shared" si="0"/>
        <v>40.95</v>
      </c>
      <c r="G41" s="13"/>
      <c r="H41" s="13"/>
      <c r="I41" s="13">
        <f t="shared" si="2"/>
        <v>40.95</v>
      </c>
      <c r="J41" s="22" t="s">
        <v>120</v>
      </c>
      <c r="K41" s="23" t="s">
        <v>63</v>
      </c>
    </row>
    <row r="42" ht="26" customHeight="1" spans="1:11">
      <c r="A42" s="11">
        <v>40</v>
      </c>
      <c r="B42" s="12" t="s">
        <v>72</v>
      </c>
      <c r="C42" s="12" t="s">
        <v>121</v>
      </c>
      <c r="D42" s="12" t="s">
        <v>122</v>
      </c>
      <c r="E42" s="13" t="s">
        <v>123</v>
      </c>
      <c r="F42" s="13">
        <f t="shared" si="0"/>
        <v>40.05</v>
      </c>
      <c r="G42" s="13"/>
      <c r="H42" s="13"/>
      <c r="I42" s="13">
        <f t="shared" si="2"/>
        <v>40.05</v>
      </c>
      <c r="J42" s="22">
        <v>20</v>
      </c>
      <c r="K42" s="23" t="s">
        <v>63</v>
      </c>
    </row>
    <row r="43" ht="24" customHeight="1" spans="1:11">
      <c r="A43" s="8">
        <v>41</v>
      </c>
      <c r="B43" s="9" t="s">
        <v>124</v>
      </c>
      <c r="C43" s="9" t="s">
        <v>125</v>
      </c>
      <c r="D43" s="9" t="s">
        <v>126</v>
      </c>
      <c r="E43" s="10" t="s">
        <v>127</v>
      </c>
      <c r="F43" s="10">
        <f t="shared" si="0"/>
        <v>47.25</v>
      </c>
      <c r="G43" s="10">
        <v>83.4</v>
      </c>
      <c r="H43" s="10">
        <f t="shared" ref="H43:H58" si="4">G43*0.4</f>
        <v>33.36</v>
      </c>
      <c r="I43" s="10">
        <f t="shared" si="2"/>
        <v>80.61</v>
      </c>
      <c r="J43" s="20" t="s">
        <v>128</v>
      </c>
      <c r="K43" s="21" t="str">
        <f>"海口六艺幼儿园有限公司"</f>
        <v>海口六艺幼儿园有限公司</v>
      </c>
    </row>
    <row r="44" ht="24" customHeight="1" spans="1:11">
      <c r="A44" s="8">
        <v>42</v>
      </c>
      <c r="B44" s="9" t="s">
        <v>124</v>
      </c>
      <c r="C44" s="9" t="s">
        <v>129</v>
      </c>
      <c r="D44" s="9" t="s">
        <v>130</v>
      </c>
      <c r="E44" s="10" t="s">
        <v>131</v>
      </c>
      <c r="F44" s="10">
        <f t="shared" si="0"/>
        <v>43.8</v>
      </c>
      <c r="G44" s="10">
        <v>82</v>
      </c>
      <c r="H44" s="10">
        <f t="shared" si="4"/>
        <v>32.8</v>
      </c>
      <c r="I44" s="10">
        <f t="shared" si="2"/>
        <v>76.6</v>
      </c>
      <c r="J44" s="20" t="s">
        <v>132</v>
      </c>
      <c r="K44" s="21" t="str">
        <f>"海口市美兰区滨江海岸蒙特梭利幼儿园"</f>
        <v>海口市美兰区滨江海岸蒙特梭利幼儿园</v>
      </c>
    </row>
    <row r="45" ht="24" customHeight="1" spans="1:11">
      <c r="A45" s="8">
        <v>43</v>
      </c>
      <c r="B45" s="9" t="s">
        <v>124</v>
      </c>
      <c r="C45" s="9" t="s">
        <v>133</v>
      </c>
      <c r="D45" s="9" t="s">
        <v>134</v>
      </c>
      <c r="E45" s="10" t="s">
        <v>88</v>
      </c>
      <c r="F45" s="10">
        <f t="shared" si="0"/>
        <v>44.1</v>
      </c>
      <c r="G45" s="10">
        <v>75.8</v>
      </c>
      <c r="H45" s="10">
        <f t="shared" si="4"/>
        <v>30.32</v>
      </c>
      <c r="I45" s="10">
        <f t="shared" si="2"/>
        <v>74.42</v>
      </c>
      <c r="J45" s="20" t="s">
        <v>135</v>
      </c>
      <c r="K45" s="21" t="str">
        <f>"爱自然生命力体系"</f>
        <v>爱自然生命力体系</v>
      </c>
    </row>
    <row r="46" ht="24" customHeight="1" spans="1:11">
      <c r="A46" s="8">
        <v>44</v>
      </c>
      <c r="B46" s="9" t="s">
        <v>124</v>
      </c>
      <c r="C46" s="9" t="s">
        <v>136</v>
      </c>
      <c r="D46" s="9" t="s">
        <v>137</v>
      </c>
      <c r="E46" s="10" t="s">
        <v>138</v>
      </c>
      <c r="F46" s="10">
        <f t="shared" si="0"/>
        <v>46.8</v>
      </c>
      <c r="G46" s="10">
        <v>67.4</v>
      </c>
      <c r="H46" s="10">
        <f t="shared" si="4"/>
        <v>26.96</v>
      </c>
      <c r="I46" s="10">
        <f t="shared" si="2"/>
        <v>73.76</v>
      </c>
      <c r="J46" s="20" t="s">
        <v>139</v>
      </c>
      <c r="K46" s="21" t="str">
        <f>"海口滨海向阳花幼儿园"</f>
        <v>海口滨海向阳花幼儿园</v>
      </c>
    </row>
    <row r="47" ht="24" customHeight="1" spans="1:11">
      <c r="A47" s="8">
        <v>45</v>
      </c>
      <c r="B47" s="9" t="s">
        <v>124</v>
      </c>
      <c r="C47" s="9" t="s">
        <v>140</v>
      </c>
      <c r="D47" s="9" t="s">
        <v>141</v>
      </c>
      <c r="E47" s="10" t="s">
        <v>142</v>
      </c>
      <c r="F47" s="10">
        <f t="shared" si="0"/>
        <v>43.95</v>
      </c>
      <c r="G47" s="10">
        <v>74.2</v>
      </c>
      <c r="H47" s="10">
        <f t="shared" si="4"/>
        <v>29.68</v>
      </c>
      <c r="I47" s="10">
        <f t="shared" si="2"/>
        <v>73.63</v>
      </c>
      <c r="J47" s="20" t="s">
        <v>31</v>
      </c>
      <c r="K47" s="21" t="str">
        <f>"武警海南省总队幼儿园"</f>
        <v>武警海南省总队幼儿园</v>
      </c>
    </row>
    <row r="48" ht="24" customHeight="1" spans="1:11">
      <c r="A48" s="8">
        <v>46</v>
      </c>
      <c r="B48" s="9" t="s">
        <v>124</v>
      </c>
      <c r="C48" s="9" t="s">
        <v>143</v>
      </c>
      <c r="D48" s="9" t="s">
        <v>144</v>
      </c>
      <c r="E48" s="10" t="s">
        <v>79</v>
      </c>
      <c r="F48" s="10">
        <f t="shared" si="0"/>
        <v>40.2</v>
      </c>
      <c r="G48" s="10">
        <v>78.6</v>
      </c>
      <c r="H48" s="10">
        <f t="shared" si="4"/>
        <v>31.44</v>
      </c>
      <c r="I48" s="10">
        <f t="shared" si="2"/>
        <v>71.64</v>
      </c>
      <c r="J48" s="20" t="s">
        <v>145</v>
      </c>
      <c r="K48" s="21" t="str">
        <f>"海南省定安县机关幼儿园"</f>
        <v>海南省定安县机关幼儿园</v>
      </c>
    </row>
    <row r="49" ht="24" customHeight="1" spans="1:11">
      <c r="A49" s="8">
        <v>47</v>
      </c>
      <c r="B49" s="9" t="s">
        <v>124</v>
      </c>
      <c r="C49" s="9" t="s">
        <v>146</v>
      </c>
      <c r="D49" s="9" t="s">
        <v>147</v>
      </c>
      <c r="E49" s="10" t="s">
        <v>148</v>
      </c>
      <c r="F49" s="10">
        <f t="shared" si="0"/>
        <v>42.45</v>
      </c>
      <c r="G49" s="10">
        <v>66.8</v>
      </c>
      <c r="H49" s="10">
        <f t="shared" si="4"/>
        <v>26.72</v>
      </c>
      <c r="I49" s="10">
        <f t="shared" si="2"/>
        <v>69.17</v>
      </c>
      <c r="J49" s="20" t="s">
        <v>149</v>
      </c>
      <c r="K49" s="21" t="str">
        <f>"海南工商职业学院附属幼儿园"</f>
        <v>海南工商职业学院附属幼儿园</v>
      </c>
    </row>
    <row r="50" ht="24" customHeight="1" spans="1:11">
      <c r="A50" s="8">
        <v>48</v>
      </c>
      <c r="B50" s="9" t="s">
        <v>124</v>
      </c>
      <c r="C50" s="9" t="s">
        <v>150</v>
      </c>
      <c r="D50" s="9" t="s">
        <v>151</v>
      </c>
      <c r="E50" s="10" t="s">
        <v>37</v>
      </c>
      <c r="F50" s="10">
        <f t="shared" si="0"/>
        <v>40.95</v>
      </c>
      <c r="G50" s="10">
        <v>68</v>
      </c>
      <c r="H50" s="10">
        <f t="shared" si="4"/>
        <v>27.2</v>
      </c>
      <c r="I50" s="10">
        <f t="shared" si="2"/>
        <v>68.15</v>
      </c>
      <c r="J50" s="20" t="s">
        <v>152</v>
      </c>
      <c r="K50" s="21" t="str">
        <f>"无"</f>
        <v>无</v>
      </c>
    </row>
    <row r="51" ht="24" customHeight="1" spans="1:11">
      <c r="A51" s="8">
        <v>49</v>
      </c>
      <c r="B51" s="9" t="s">
        <v>124</v>
      </c>
      <c r="C51" s="9" t="s">
        <v>153</v>
      </c>
      <c r="D51" s="9" t="s">
        <v>154</v>
      </c>
      <c r="E51" s="10" t="s">
        <v>93</v>
      </c>
      <c r="F51" s="10">
        <f t="shared" si="0"/>
        <v>41.1</v>
      </c>
      <c r="G51" s="10">
        <v>67</v>
      </c>
      <c r="H51" s="10">
        <f t="shared" si="4"/>
        <v>26.8</v>
      </c>
      <c r="I51" s="10">
        <f t="shared" si="2"/>
        <v>67.9</v>
      </c>
      <c r="J51" s="20" t="s">
        <v>155</v>
      </c>
      <c r="K51" s="21" t="str">
        <f>"海口市琼山区育苗宝贝幼儿园"</f>
        <v>海口市琼山区育苗宝贝幼儿园</v>
      </c>
    </row>
    <row r="52" ht="24" customHeight="1" spans="1:11">
      <c r="A52" s="8">
        <v>50</v>
      </c>
      <c r="B52" s="9" t="s">
        <v>124</v>
      </c>
      <c r="C52" s="9" t="s">
        <v>156</v>
      </c>
      <c r="D52" s="9" t="s">
        <v>157</v>
      </c>
      <c r="E52" s="10" t="s">
        <v>158</v>
      </c>
      <c r="F52" s="10">
        <f t="shared" si="0"/>
        <v>40.65</v>
      </c>
      <c r="G52" s="10">
        <v>64.6</v>
      </c>
      <c r="H52" s="10">
        <f t="shared" si="4"/>
        <v>25.84</v>
      </c>
      <c r="I52" s="10">
        <f t="shared" si="2"/>
        <v>66.49</v>
      </c>
      <c r="J52" s="20" t="s">
        <v>159</v>
      </c>
      <c r="K52" s="21" t="str">
        <f>"海南省定安县新竹镇天天快乐幼儿园"</f>
        <v>海南省定安县新竹镇天天快乐幼儿园</v>
      </c>
    </row>
    <row r="53" ht="24" customHeight="1" spans="1:11">
      <c r="A53" s="11">
        <v>51</v>
      </c>
      <c r="B53" s="12" t="s">
        <v>124</v>
      </c>
      <c r="C53" s="12" t="s">
        <v>160</v>
      </c>
      <c r="D53" s="12" t="s">
        <v>161</v>
      </c>
      <c r="E53" s="13" t="s">
        <v>162</v>
      </c>
      <c r="F53" s="13">
        <f t="shared" si="0"/>
        <v>39.15</v>
      </c>
      <c r="G53" s="13">
        <v>64.6</v>
      </c>
      <c r="H53" s="13">
        <f t="shared" si="4"/>
        <v>25.84</v>
      </c>
      <c r="I53" s="13">
        <f t="shared" si="2"/>
        <v>64.99</v>
      </c>
      <c r="J53" s="22" t="s">
        <v>163</v>
      </c>
      <c r="K53" s="23"/>
    </row>
    <row r="54" ht="24" customHeight="1" spans="1:11">
      <c r="A54" s="11">
        <v>52</v>
      </c>
      <c r="B54" s="12" t="s">
        <v>124</v>
      </c>
      <c r="C54" s="12" t="s">
        <v>164</v>
      </c>
      <c r="D54" s="12" t="s">
        <v>165</v>
      </c>
      <c r="E54" s="13" t="s">
        <v>158</v>
      </c>
      <c r="F54" s="13">
        <f t="shared" si="0"/>
        <v>40.65</v>
      </c>
      <c r="G54" s="13">
        <v>60.6</v>
      </c>
      <c r="H54" s="13">
        <f t="shared" si="4"/>
        <v>24.24</v>
      </c>
      <c r="I54" s="13">
        <f t="shared" si="2"/>
        <v>64.89</v>
      </c>
      <c r="J54" s="22" t="s">
        <v>166</v>
      </c>
      <c r="K54" s="23"/>
    </row>
    <row r="55" ht="24" customHeight="1" spans="1:11">
      <c r="A55" s="11">
        <v>53</v>
      </c>
      <c r="B55" s="12" t="s">
        <v>124</v>
      </c>
      <c r="C55" s="12" t="s">
        <v>167</v>
      </c>
      <c r="D55" s="12" t="s">
        <v>168</v>
      </c>
      <c r="E55" s="13" t="s">
        <v>169</v>
      </c>
      <c r="F55" s="13">
        <f t="shared" si="0"/>
        <v>39.6</v>
      </c>
      <c r="G55" s="13">
        <v>61.4</v>
      </c>
      <c r="H55" s="13">
        <f t="shared" si="4"/>
        <v>24.56</v>
      </c>
      <c r="I55" s="13">
        <f t="shared" si="2"/>
        <v>64.16</v>
      </c>
      <c r="J55" s="22" t="s">
        <v>170</v>
      </c>
      <c r="K55" s="23"/>
    </row>
    <row r="56" ht="24" customHeight="1" spans="1:11">
      <c r="A56" s="11">
        <v>54</v>
      </c>
      <c r="B56" s="12" t="s">
        <v>124</v>
      </c>
      <c r="C56" s="12" t="s">
        <v>171</v>
      </c>
      <c r="D56" s="12" t="s">
        <v>172</v>
      </c>
      <c r="E56" s="13" t="s">
        <v>54</v>
      </c>
      <c r="F56" s="13">
        <f t="shared" si="0"/>
        <v>39.3</v>
      </c>
      <c r="G56" s="13">
        <v>60.2</v>
      </c>
      <c r="H56" s="13">
        <f t="shared" si="4"/>
        <v>24.08</v>
      </c>
      <c r="I56" s="13">
        <f t="shared" si="2"/>
        <v>63.38</v>
      </c>
      <c r="J56" s="22" t="s">
        <v>173</v>
      </c>
      <c r="K56" s="23"/>
    </row>
    <row r="57" ht="24" customHeight="1" spans="1:11">
      <c r="A57" s="11">
        <v>55</v>
      </c>
      <c r="B57" s="12" t="s">
        <v>124</v>
      </c>
      <c r="C57" s="12" t="s">
        <v>174</v>
      </c>
      <c r="D57" s="12" t="s">
        <v>175</v>
      </c>
      <c r="E57" s="13" t="s">
        <v>110</v>
      </c>
      <c r="F57" s="13">
        <f t="shared" si="0"/>
        <v>40.35</v>
      </c>
      <c r="G57" s="13">
        <v>55.6</v>
      </c>
      <c r="H57" s="13">
        <f t="shared" si="4"/>
        <v>22.24</v>
      </c>
      <c r="I57" s="13">
        <f t="shared" si="2"/>
        <v>62.59</v>
      </c>
      <c r="J57" s="22" t="s">
        <v>176</v>
      </c>
      <c r="K57" s="23"/>
    </row>
    <row r="58" ht="24" customHeight="1" spans="1:11">
      <c r="A58" s="11">
        <v>56</v>
      </c>
      <c r="B58" s="12" t="s">
        <v>124</v>
      </c>
      <c r="C58" s="12" t="s">
        <v>177</v>
      </c>
      <c r="D58" s="12" t="s">
        <v>178</v>
      </c>
      <c r="E58" s="13" t="s">
        <v>162</v>
      </c>
      <c r="F58" s="13">
        <f t="shared" si="0"/>
        <v>39.15</v>
      </c>
      <c r="G58" s="13">
        <v>56.4</v>
      </c>
      <c r="H58" s="13">
        <f t="shared" si="4"/>
        <v>22.56</v>
      </c>
      <c r="I58" s="13">
        <f t="shared" si="2"/>
        <v>61.71</v>
      </c>
      <c r="J58" s="22" t="s">
        <v>179</v>
      </c>
      <c r="K58" s="23"/>
    </row>
    <row r="59" ht="24" customHeight="1" spans="1:11">
      <c r="A59" s="11">
        <v>57</v>
      </c>
      <c r="B59" s="12" t="s">
        <v>124</v>
      </c>
      <c r="C59" s="12" t="s">
        <v>180</v>
      </c>
      <c r="D59" s="12" t="s">
        <v>181</v>
      </c>
      <c r="E59" s="13" t="s">
        <v>182</v>
      </c>
      <c r="F59" s="13">
        <f t="shared" si="0"/>
        <v>44.55</v>
      </c>
      <c r="G59" s="13"/>
      <c r="H59" s="13"/>
      <c r="I59" s="13">
        <f t="shared" si="2"/>
        <v>44.55</v>
      </c>
      <c r="J59" s="22" t="s">
        <v>183</v>
      </c>
      <c r="K59" s="23" t="s">
        <v>63</v>
      </c>
    </row>
    <row r="60" ht="24" customHeight="1" spans="1:11">
      <c r="A60" s="11">
        <v>58</v>
      </c>
      <c r="B60" s="15" t="s">
        <v>124</v>
      </c>
      <c r="C60" s="15" t="s">
        <v>184</v>
      </c>
      <c r="D60" s="15" t="s">
        <v>185</v>
      </c>
      <c r="E60" s="13" t="s">
        <v>186</v>
      </c>
      <c r="F60" s="13">
        <f t="shared" si="0"/>
        <v>44.4</v>
      </c>
      <c r="G60" s="16"/>
      <c r="H60" s="13"/>
      <c r="I60" s="13">
        <f t="shared" si="2"/>
        <v>44.4</v>
      </c>
      <c r="J60" s="22" t="s">
        <v>120</v>
      </c>
      <c r="K60" s="24" t="s">
        <v>63</v>
      </c>
    </row>
    <row r="61" ht="24" customHeight="1" spans="1:11">
      <c r="A61" s="11">
        <v>59</v>
      </c>
      <c r="B61" s="12" t="s">
        <v>124</v>
      </c>
      <c r="C61" s="12" t="s">
        <v>187</v>
      </c>
      <c r="D61" s="12" t="s">
        <v>188</v>
      </c>
      <c r="E61" s="13" t="s">
        <v>88</v>
      </c>
      <c r="F61" s="13">
        <f t="shared" si="0"/>
        <v>44.1</v>
      </c>
      <c r="G61" s="13"/>
      <c r="H61" s="13"/>
      <c r="I61" s="13">
        <f t="shared" si="2"/>
        <v>44.1</v>
      </c>
      <c r="J61" s="22" t="s">
        <v>189</v>
      </c>
      <c r="K61" s="23" t="s">
        <v>63</v>
      </c>
    </row>
    <row r="62" ht="24" customHeight="1" spans="1:11">
      <c r="A62" s="11">
        <v>60</v>
      </c>
      <c r="B62" s="12" t="s">
        <v>124</v>
      </c>
      <c r="C62" s="12" t="s">
        <v>190</v>
      </c>
      <c r="D62" s="12" t="s">
        <v>191</v>
      </c>
      <c r="E62" s="13" t="s">
        <v>192</v>
      </c>
      <c r="F62" s="13">
        <f t="shared" si="0"/>
        <v>43.65</v>
      </c>
      <c r="G62" s="13"/>
      <c r="H62" s="13"/>
      <c r="I62" s="13">
        <f t="shared" si="2"/>
        <v>43.65</v>
      </c>
      <c r="J62" s="22" t="s">
        <v>193</v>
      </c>
      <c r="K62" s="23" t="s">
        <v>63</v>
      </c>
    </row>
    <row r="63" ht="24" customHeight="1" spans="1:11">
      <c r="A63" s="11">
        <v>61</v>
      </c>
      <c r="B63" s="12" t="s">
        <v>124</v>
      </c>
      <c r="C63" s="12" t="s">
        <v>194</v>
      </c>
      <c r="D63" s="12" t="s">
        <v>195</v>
      </c>
      <c r="E63" s="13" t="s">
        <v>148</v>
      </c>
      <c r="F63" s="13">
        <f t="shared" si="0"/>
        <v>42.45</v>
      </c>
      <c r="G63" s="13"/>
      <c r="H63" s="13"/>
      <c r="I63" s="13">
        <f t="shared" si="2"/>
        <v>42.45</v>
      </c>
      <c r="J63" s="22" t="s">
        <v>196</v>
      </c>
      <c r="K63" s="23" t="s">
        <v>63</v>
      </c>
    </row>
  </sheetData>
  <mergeCells count="1">
    <mergeCell ref="A1:K1"/>
  </mergeCells>
  <printOptions horizontalCentered="1"/>
  <pageMargins left="0" right="0" top="0.393055555555556" bottom="0.393055555555556" header="0.314583333333333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¥嗨$</cp:lastModifiedBy>
  <dcterms:created xsi:type="dcterms:W3CDTF">2020-07-09T01:46:00Z</dcterms:created>
  <cp:lastPrinted>2020-07-09T02:05:00Z</cp:lastPrinted>
  <dcterms:modified xsi:type="dcterms:W3CDTF">2020-07-13T08:30:01Z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