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615" activeTab="2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4525"/>
</workbook>
</file>

<file path=xl/sharedStrings.xml><?xml version="1.0" encoding="utf-8"?>
<sst xmlns="http://schemas.openxmlformats.org/spreadsheetml/2006/main" count="719" uniqueCount="211">
  <si>
    <t>绥江县2020年基础教育学校专项招聘成绩统计表</t>
  </si>
  <si>
    <t>序号</t>
  </si>
  <si>
    <t>州市名称</t>
  </si>
  <si>
    <t>县区名称</t>
  </si>
  <si>
    <t>准考证号</t>
  </si>
  <si>
    <t>姓名</t>
  </si>
  <si>
    <t>联系电话</t>
  </si>
  <si>
    <t>联系电话2</t>
  </si>
  <si>
    <t>性别代码</t>
  </si>
  <si>
    <t>民族</t>
  </si>
  <si>
    <t>证件号码</t>
  </si>
  <si>
    <t>岗位代码</t>
  </si>
  <si>
    <t>岗位县区名称</t>
  </si>
  <si>
    <t>岗位学段名称</t>
  </si>
  <si>
    <t>岗位学科名称</t>
  </si>
  <si>
    <t>原始成绩</t>
  </si>
  <si>
    <t>折算成绩</t>
  </si>
  <si>
    <t>笔试排名</t>
  </si>
  <si>
    <t>面试成绩</t>
  </si>
  <si>
    <t>综合成绩</t>
  </si>
  <si>
    <t>最终排名</t>
  </si>
  <si>
    <t>是否进入体检</t>
  </si>
  <si>
    <t>昭通市</t>
  </si>
  <si>
    <t>绥江县</t>
  </si>
  <si>
    <t>2127100290</t>
  </si>
  <si>
    <t>赵小艳</t>
  </si>
  <si>
    <t>13890113052</t>
  </si>
  <si>
    <t>15808620692</t>
  </si>
  <si>
    <t>女</t>
  </si>
  <si>
    <t>汉族</t>
  </si>
  <si>
    <t>532127199603300021</t>
  </si>
  <si>
    <t>1212751401</t>
  </si>
  <si>
    <t>乡镇公办中心幼儿园</t>
  </si>
  <si>
    <t>幼儿教育</t>
  </si>
  <si>
    <t xml:space="preserve">    1</t>
  </si>
  <si>
    <t>是</t>
  </si>
  <si>
    <t>2127100236</t>
  </si>
  <si>
    <t>侯光会</t>
  </si>
  <si>
    <t>18388078738</t>
  </si>
  <si>
    <t>15125439587</t>
  </si>
  <si>
    <t>530626199611220928</t>
  </si>
  <si>
    <t xml:space="preserve">    5</t>
  </si>
  <si>
    <t>2127100311</t>
  </si>
  <si>
    <t>张学霖</t>
  </si>
  <si>
    <t>15125469286</t>
  </si>
  <si>
    <t>13466215651</t>
  </si>
  <si>
    <t>532126199709070061</t>
  </si>
  <si>
    <t xml:space="preserve">    3</t>
  </si>
  <si>
    <t>2127100069</t>
  </si>
  <si>
    <t>徐秀英</t>
  </si>
  <si>
    <t>15911695034</t>
  </si>
  <si>
    <t>15126663400</t>
  </si>
  <si>
    <t>532127199802180325</t>
  </si>
  <si>
    <t>2127100068</t>
  </si>
  <si>
    <t>詹小仪</t>
  </si>
  <si>
    <t>13294906834</t>
  </si>
  <si>
    <t>15126636318</t>
  </si>
  <si>
    <t>532127199610160020</t>
  </si>
  <si>
    <t>2127100076</t>
  </si>
  <si>
    <t>罗琴</t>
  </si>
  <si>
    <t>17683754467</t>
  </si>
  <si>
    <t>13638854452</t>
  </si>
  <si>
    <t>532127199705020725</t>
  </si>
  <si>
    <t xml:space="preserve">   10</t>
  </si>
  <si>
    <t>2127100279</t>
  </si>
  <si>
    <t>龙春伶</t>
  </si>
  <si>
    <t>14787057020</t>
  </si>
  <si>
    <t>13887020744</t>
  </si>
  <si>
    <t>532127199808120729</t>
  </si>
  <si>
    <t xml:space="preserve">   20</t>
  </si>
  <si>
    <t>2127100074</t>
  </si>
  <si>
    <t>胡春艳</t>
  </si>
  <si>
    <t>15125311271</t>
  </si>
  <si>
    <t>17602819485</t>
  </si>
  <si>
    <t>532127199708070023</t>
  </si>
  <si>
    <t xml:space="preserve">   13</t>
  </si>
  <si>
    <t>2127100026</t>
  </si>
  <si>
    <t>熊宇航</t>
  </si>
  <si>
    <t>17760164371</t>
  </si>
  <si>
    <t>15388858750</t>
  </si>
  <si>
    <t>532127199701120024</t>
  </si>
  <si>
    <t>2127100034</t>
  </si>
  <si>
    <t>王燕</t>
  </si>
  <si>
    <t>15125416750</t>
  </si>
  <si>
    <t>15591640054</t>
  </si>
  <si>
    <t>532127199711230729</t>
  </si>
  <si>
    <t xml:space="preserve">    2</t>
  </si>
  <si>
    <t>2127100344</t>
  </si>
  <si>
    <t>吴川南</t>
  </si>
  <si>
    <t>15287047946</t>
  </si>
  <si>
    <t>15368280731</t>
  </si>
  <si>
    <t>532129199601163142</t>
  </si>
  <si>
    <t xml:space="preserve">   16</t>
  </si>
  <si>
    <t>2127100336</t>
  </si>
  <si>
    <t>甘霞</t>
  </si>
  <si>
    <t>15328465171</t>
  </si>
  <si>
    <t>13887111018</t>
  </si>
  <si>
    <t>511529199711294642</t>
  </si>
  <si>
    <t>2127100098</t>
  </si>
  <si>
    <t>徐洪琴</t>
  </si>
  <si>
    <t>18487326491</t>
  </si>
  <si>
    <t>15398682741</t>
  </si>
  <si>
    <t>532126199312231146</t>
  </si>
  <si>
    <t xml:space="preserve">   12</t>
  </si>
  <si>
    <t>2127100112</t>
  </si>
  <si>
    <t>何艳梅</t>
  </si>
  <si>
    <t>14769162252</t>
  </si>
  <si>
    <t>15911817622</t>
  </si>
  <si>
    <t>532127199809260547</t>
  </si>
  <si>
    <t xml:space="preserve">   15</t>
  </si>
  <si>
    <t>2127100133</t>
  </si>
  <si>
    <t>张倩</t>
  </si>
  <si>
    <t>17387029691</t>
  </si>
  <si>
    <t>13638879865</t>
  </si>
  <si>
    <t>532127199504280723</t>
  </si>
  <si>
    <t>2127100257</t>
  </si>
  <si>
    <t>张维</t>
  </si>
  <si>
    <t>15012294623</t>
  </si>
  <si>
    <t>13638847358</t>
  </si>
  <si>
    <t>532101199508303028</t>
  </si>
  <si>
    <t>否</t>
  </si>
  <si>
    <t>2127100310</t>
  </si>
  <si>
    <t>龚玲</t>
  </si>
  <si>
    <t>15530196553</t>
  </si>
  <si>
    <t>13578008226</t>
  </si>
  <si>
    <t>532128199806013547</t>
  </si>
  <si>
    <t>2127100323</t>
  </si>
  <si>
    <t>王夕冉</t>
  </si>
  <si>
    <t>17743324447</t>
  </si>
  <si>
    <t>18181690997</t>
  </si>
  <si>
    <t>511529199903010026</t>
  </si>
  <si>
    <t xml:space="preserve">   25</t>
  </si>
  <si>
    <t>2127100031</t>
  </si>
  <si>
    <t>张人月</t>
  </si>
  <si>
    <t>18771761577</t>
  </si>
  <si>
    <t>13638856168</t>
  </si>
  <si>
    <t>532127199807050044</t>
  </si>
  <si>
    <t>2127100206</t>
  </si>
  <si>
    <t>张庆蓉</t>
  </si>
  <si>
    <t>15096556991</t>
  </si>
  <si>
    <t>17548959746</t>
  </si>
  <si>
    <t>532131199903210524</t>
  </si>
  <si>
    <t xml:space="preserve">   23</t>
  </si>
  <si>
    <t>2127100319</t>
  </si>
  <si>
    <t>李情</t>
  </si>
  <si>
    <t>18206937005</t>
  </si>
  <si>
    <t>15287775440</t>
  </si>
  <si>
    <t>532131199510270526</t>
  </si>
  <si>
    <t>2127100215</t>
  </si>
  <si>
    <t>杨丽君</t>
  </si>
  <si>
    <t>17687015426</t>
  </si>
  <si>
    <t>17608707637</t>
  </si>
  <si>
    <t>532127199808240026</t>
  </si>
  <si>
    <t>2127100233</t>
  </si>
  <si>
    <t>戴群</t>
  </si>
  <si>
    <t>18451117068</t>
  </si>
  <si>
    <t>15252826408</t>
  </si>
  <si>
    <t>532129199910082944</t>
  </si>
  <si>
    <t>2127100110</t>
  </si>
  <si>
    <t>唐春梅</t>
  </si>
  <si>
    <t>18869565176</t>
  </si>
  <si>
    <t>15287034697</t>
  </si>
  <si>
    <t>532127199801040726</t>
  </si>
  <si>
    <t>2127100166</t>
  </si>
  <si>
    <t>刘珊</t>
  </si>
  <si>
    <t>15126610330</t>
  </si>
  <si>
    <t>15398682631</t>
  </si>
  <si>
    <t>532127199810250741</t>
  </si>
  <si>
    <t>2127100343</t>
  </si>
  <si>
    <t>付元平</t>
  </si>
  <si>
    <t>15012369221</t>
  </si>
  <si>
    <t/>
  </si>
  <si>
    <t>532127199512200949</t>
  </si>
  <si>
    <t>2127100067</t>
  </si>
  <si>
    <t>张雪梅</t>
  </si>
  <si>
    <t>18313799454</t>
  </si>
  <si>
    <t>15126637709</t>
  </si>
  <si>
    <t>532127199708080029</t>
  </si>
  <si>
    <t xml:space="preserve">   29</t>
  </si>
  <si>
    <t>2127100341</t>
  </si>
  <si>
    <t>李浪莎</t>
  </si>
  <si>
    <t>13150688079</t>
  </si>
  <si>
    <t>15240806360</t>
  </si>
  <si>
    <t>532128199905230926</t>
  </si>
  <si>
    <t>2127100179</t>
  </si>
  <si>
    <t>邓景宏</t>
  </si>
  <si>
    <t>18727546984</t>
  </si>
  <si>
    <t>532128199812150767</t>
  </si>
  <si>
    <t>2127100305</t>
  </si>
  <si>
    <t>刘艳平</t>
  </si>
  <si>
    <t>18388739934</t>
  </si>
  <si>
    <t>18214620332</t>
  </si>
  <si>
    <t>532128199610030601</t>
  </si>
  <si>
    <t>绥江县2020年专项招聘幼儿园教师面试成绩登记表</t>
  </si>
  <si>
    <t>绥江县人力资源和社会保障局（盖章）</t>
  </si>
  <si>
    <t>绥江县教育体育局盖章（盖章）</t>
  </si>
  <si>
    <t>面试序号</t>
  </si>
  <si>
    <t>笔试成绩</t>
  </si>
  <si>
    <t>面试名次</t>
  </si>
  <si>
    <t>综合名次</t>
  </si>
  <si>
    <t>评委签字</t>
  </si>
  <si>
    <t>监督人员签字</t>
  </si>
  <si>
    <t>第二次折算成绩</t>
  </si>
  <si>
    <t>说课</t>
  </si>
  <si>
    <t>绘画</t>
  </si>
  <si>
    <t>弹唱</t>
  </si>
  <si>
    <t>合计</t>
  </si>
  <si>
    <t>分数</t>
  </si>
  <si>
    <t>核算分数</t>
  </si>
  <si>
    <t>绥江县2020年基础教育学校专项招聘综合成绩公示表</t>
  </si>
  <si>
    <t>是否进入考察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</si>
</sst>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5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B050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0"/>
      <name val="Arial"/>
      <charset val="134"/>
    </font>
    <font>
      <b/>
      <sz val="10"/>
      <name val="宋体"/>
      <charset val="134"/>
    </font>
    <font>
      <b/>
      <sz val="11"/>
      <color rgb="FF00B050"/>
      <name val="宋体"/>
      <charset val="134"/>
      <scheme val="minor"/>
    </font>
    <font>
      <sz val="10"/>
      <name val="Arial"/>
      <charset val="0"/>
    </font>
    <font>
      <sz val="10.5"/>
      <color theme="1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b/>
      <sz val="16"/>
      <name val="宋体"/>
      <charset val="134"/>
    </font>
    <font>
      <b/>
      <sz val="16"/>
      <color rgb="FFFF0000"/>
      <name val="宋体"/>
      <charset val="134"/>
    </font>
    <font>
      <sz val="10"/>
      <name val="宋体"/>
      <charset val="134"/>
    </font>
    <font>
      <sz val="18"/>
      <color theme="1"/>
      <name val="宋体"/>
      <charset val="134"/>
      <scheme val="minor"/>
    </font>
    <font>
      <sz val="10"/>
      <name val="宋体"/>
      <charset val="0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5" fillId="16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23" borderId="13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2" fillId="8" borderId="8" applyNumberFormat="0" applyAlignment="0" applyProtection="0">
      <alignment vertical="center"/>
    </xf>
    <xf numFmtId="0" fontId="29" fillId="8" borderId="11" applyNumberFormat="0" applyAlignment="0" applyProtection="0">
      <alignment vertical="center"/>
    </xf>
    <xf numFmtId="0" fontId="24" fillId="15" borderId="10" applyNumberForma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</cellStyleXfs>
  <cellXfs count="63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Fill="1" applyAlignment="1">
      <alignment vertical="center" shrinkToFi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shrinkToFit="1"/>
    </xf>
    <xf numFmtId="0" fontId="5" fillId="0" borderId="2" xfId="0" applyFont="1" applyFill="1" applyBorder="1" applyAlignment="1">
      <alignment horizontal="center" vertical="center" shrinkToFi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 shrinkToFi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176" fontId="8" fillId="0" borderId="2" xfId="0" applyNumberFormat="1" applyFont="1" applyBorder="1" applyAlignment="1">
      <alignment vertical="center"/>
    </xf>
    <xf numFmtId="176" fontId="0" fillId="0" borderId="2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 applyProtection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horizontal="center" vertical="center" wrapText="1"/>
    </xf>
    <xf numFmtId="0" fontId="9" fillId="0" borderId="5" xfId="0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 applyProtection="1">
      <alignment horizontal="center" vertical="center" wrapText="1"/>
    </xf>
    <xf numFmtId="0" fontId="9" fillId="0" borderId="6" xfId="0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 applyProtection="1">
      <alignment horizontal="center" vertical="center"/>
    </xf>
    <xf numFmtId="0" fontId="9" fillId="0" borderId="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  <protection locked="0"/>
    </xf>
    <xf numFmtId="0" fontId="9" fillId="0" borderId="6" xfId="0" applyFont="1" applyFill="1" applyBorder="1" applyAlignment="1" applyProtection="1">
      <alignment horizontal="center" vertical="center" wrapText="1"/>
      <protection locked="0"/>
    </xf>
    <xf numFmtId="0" fontId="10" fillId="0" borderId="2" xfId="0" applyFont="1" applyFill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 applyProtection="1">
      <alignment horizontal="center" vertical="center"/>
      <protection locked="0"/>
    </xf>
    <xf numFmtId="0" fontId="13" fillId="0" borderId="2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/>
    </xf>
    <xf numFmtId="176" fontId="11" fillId="0" borderId="0" xfId="0" applyNumberFormat="1" applyFont="1" applyFill="1" applyBorder="1" applyAlignment="1" applyProtection="1">
      <alignment horizontal="center" vertical="center"/>
    </xf>
    <xf numFmtId="176" fontId="9" fillId="0" borderId="0" xfId="0" applyNumberFormat="1" applyFont="1" applyFill="1" applyBorder="1" applyAlignment="1" applyProtection="1">
      <alignment horizontal="center" vertical="center"/>
    </xf>
    <xf numFmtId="0" fontId="9" fillId="0" borderId="7" xfId="0" applyFont="1" applyFill="1" applyBorder="1" applyAlignment="1" applyProtection="1">
      <alignment horizontal="center" vertical="center" wrapText="1"/>
    </xf>
    <xf numFmtId="176" fontId="9" fillId="0" borderId="3" xfId="0" applyNumberFormat="1" applyFont="1" applyFill="1" applyBorder="1" applyAlignment="1" applyProtection="1">
      <alignment horizontal="center" vertical="center" wrapText="1"/>
    </xf>
    <xf numFmtId="176" fontId="9" fillId="0" borderId="5" xfId="0" applyNumberFormat="1" applyFont="1" applyFill="1" applyBorder="1" applyAlignment="1" applyProtection="1">
      <alignment horizontal="center" vertical="center" wrapText="1"/>
    </xf>
    <xf numFmtId="176" fontId="9" fillId="0" borderId="6" xfId="0" applyNumberFormat="1" applyFont="1" applyFill="1" applyBorder="1" applyAlignment="1" applyProtection="1">
      <alignment horizontal="center" vertical="center" wrapText="1"/>
    </xf>
    <xf numFmtId="0" fontId="9" fillId="0" borderId="6" xfId="0" applyFont="1" applyFill="1" applyBorder="1" applyAlignment="1" applyProtection="1">
      <alignment horizontal="center" vertical="center"/>
      <protection locked="0"/>
    </xf>
    <xf numFmtId="176" fontId="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2" xfId="0" applyFont="1" applyFill="1" applyBorder="1" applyAlignment="1" applyProtection="1">
      <alignment horizontal="center" vertical="center" wrapText="1"/>
      <protection locked="0"/>
    </xf>
    <xf numFmtId="0" fontId="9" fillId="0" borderId="5" xfId="0" applyFont="1" applyFill="1" applyBorder="1" applyAlignment="1" applyProtection="1">
      <alignment vertical="center" wrapText="1"/>
      <protection locked="0"/>
    </xf>
    <xf numFmtId="0" fontId="9" fillId="0" borderId="2" xfId="0" applyFont="1" applyFill="1" applyBorder="1" applyAlignment="1" applyProtection="1">
      <alignment horizontal="center" vertical="center" wrapText="1"/>
      <protection locked="0"/>
    </xf>
    <xf numFmtId="0" fontId="9" fillId="0" borderId="6" xfId="0" applyFont="1" applyFill="1" applyBorder="1" applyAlignment="1" applyProtection="1">
      <alignment vertical="center" wrapText="1"/>
      <protection locked="0"/>
    </xf>
    <xf numFmtId="176" fontId="9" fillId="0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14" fillId="0" borderId="0" xfId="0" applyFont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307;&#32856;\2020\&#19987;&#39033;&#25307;&#32856;15&#20010;&#24188;&#20799;&#22253;&#23703;&#20301;\&#38754;&#35797;&#20934;&#22791;\6&#26376;&#25307;&#32856;\6&#26376;&#25307;&#32856;\2020&#19987;&#39033;&#25307;&#32856;&#21508;&#39033;&#34920;&#20876;(&#23450;&#31295;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人大政协监督人员抽取表"/>
      <sheetName val="面试前联络表"/>
      <sheetName val="工作人员抽签表"/>
      <sheetName val="考生报到表（面试前一天使用）"/>
      <sheetName val="会议签到表"/>
      <sheetName val="考生签到表"/>
      <sheetName val="面试教材抽取表"/>
      <sheetName val="工作人员签到表"/>
      <sheetName val="专家抽取登记表"/>
      <sheetName val="面试现场抽取评委登记表（面试当日日使用）"/>
      <sheetName val="考生说课顺序抽取登记表"/>
      <sheetName val="综合成绩表"/>
      <sheetName val="面试成绩确认表"/>
      <sheetName val="考生抽考题登记表"/>
      <sheetName val="说课成绩确认表"/>
      <sheetName val="专业展示成绩确认表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H2" t="str">
            <v>绥江县教育体育局盖章（盖章）</v>
          </cell>
        </row>
        <row r="3">
          <cell r="B3" t="str">
            <v>姓名</v>
          </cell>
          <cell r="C3" t="str">
            <v>面试成绩</v>
          </cell>
        </row>
        <row r="4">
          <cell r="C4" t="str">
            <v>说课</v>
          </cell>
        </row>
        <row r="4">
          <cell r="E4" t="str">
            <v>绘画</v>
          </cell>
        </row>
        <row r="4">
          <cell r="G4" t="str">
            <v>弹唱</v>
          </cell>
        </row>
        <row r="4">
          <cell r="I4" t="str">
            <v>合计</v>
          </cell>
        </row>
        <row r="5">
          <cell r="C5" t="str">
            <v>分数</v>
          </cell>
          <cell r="D5" t="str">
            <v>核算分数</v>
          </cell>
          <cell r="E5" t="str">
            <v>分数</v>
          </cell>
          <cell r="F5" t="str">
            <v>核算分数</v>
          </cell>
          <cell r="G5" t="str">
            <v>分数</v>
          </cell>
          <cell r="H5" t="str">
            <v>核算分数</v>
          </cell>
        </row>
        <row r="6">
          <cell r="B6" t="str">
            <v>龚玲</v>
          </cell>
          <cell r="C6">
            <v>85.5</v>
          </cell>
          <cell r="D6">
            <v>42.75</v>
          </cell>
          <cell r="E6">
            <v>87.73</v>
          </cell>
          <cell r="F6">
            <v>35.092</v>
          </cell>
          <cell r="G6">
            <v>92.97</v>
          </cell>
          <cell r="H6">
            <v>55.782</v>
          </cell>
          <cell r="I6">
            <v>88.187</v>
          </cell>
        </row>
        <row r="7">
          <cell r="B7" t="str">
            <v>张维</v>
          </cell>
          <cell r="C7">
            <v>86.03</v>
          </cell>
          <cell r="D7">
            <v>43.015</v>
          </cell>
          <cell r="E7">
            <v>87.27</v>
          </cell>
          <cell r="F7">
            <v>34.908</v>
          </cell>
          <cell r="G7">
            <v>88.67</v>
          </cell>
          <cell r="H7">
            <v>53.202</v>
          </cell>
          <cell r="I7">
            <v>87.07</v>
          </cell>
        </row>
        <row r="8">
          <cell r="B8" t="str">
            <v>李浪莎</v>
          </cell>
          <cell r="C8">
            <v>90.23</v>
          </cell>
          <cell r="D8">
            <v>45.115</v>
          </cell>
          <cell r="E8">
            <v>85.87</v>
          </cell>
          <cell r="F8">
            <v>34.348</v>
          </cell>
          <cell r="G8">
            <v>86.8</v>
          </cell>
          <cell r="H8">
            <v>52.08</v>
          </cell>
          <cell r="I8">
            <v>88.329</v>
          </cell>
        </row>
        <row r="9">
          <cell r="B9" t="str">
            <v>甘霞</v>
          </cell>
          <cell r="C9">
            <v>94</v>
          </cell>
          <cell r="D9">
            <v>47</v>
          </cell>
          <cell r="E9">
            <v>92.77</v>
          </cell>
          <cell r="F9">
            <v>37.108</v>
          </cell>
          <cell r="G9">
            <v>92.5</v>
          </cell>
          <cell r="H9">
            <v>55.5</v>
          </cell>
          <cell r="I9">
            <v>93.304</v>
          </cell>
        </row>
        <row r="10">
          <cell r="B10" t="str">
            <v>吴川南</v>
          </cell>
          <cell r="C10">
            <v>94.53</v>
          </cell>
          <cell r="D10">
            <v>47.265</v>
          </cell>
          <cell r="E10">
            <v>94.57</v>
          </cell>
          <cell r="F10">
            <v>37.828</v>
          </cell>
          <cell r="G10">
            <v>90.93</v>
          </cell>
          <cell r="H10">
            <v>54.558</v>
          </cell>
          <cell r="I10">
            <v>93.458</v>
          </cell>
        </row>
        <row r="11">
          <cell r="B11" t="str">
            <v>唐春梅</v>
          </cell>
          <cell r="C11">
            <v>88.97</v>
          </cell>
          <cell r="D11">
            <v>44.485</v>
          </cell>
          <cell r="E11">
            <v>92.03</v>
          </cell>
          <cell r="F11">
            <v>36.812</v>
          </cell>
          <cell r="G11">
            <v>86.33</v>
          </cell>
          <cell r="H11">
            <v>51.798</v>
          </cell>
          <cell r="I11">
            <v>88.79</v>
          </cell>
        </row>
        <row r="12">
          <cell r="B12" t="str">
            <v>李情</v>
          </cell>
          <cell r="C12">
            <v>92.3</v>
          </cell>
          <cell r="D12">
            <v>46.15</v>
          </cell>
          <cell r="E12">
            <v>92.4</v>
          </cell>
          <cell r="F12">
            <v>36.96</v>
          </cell>
          <cell r="G12">
            <v>92</v>
          </cell>
          <cell r="H12">
            <v>55.2</v>
          </cell>
          <cell r="I12">
            <v>92.23</v>
          </cell>
        </row>
        <row r="13">
          <cell r="B13" t="str">
            <v>刘艳平</v>
          </cell>
          <cell r="C13">
            <v>90.5</v>
          </cell>
          <cell r="D13">
            <v>45.25</v>
          </cell>
          <cell r="E13">
            <v>85.3</v>
          </cell>
          <cell r="F13">
            <v>34.12</v>
          </cell>
          <cell r="G13">
            <v>90.67</v>
          </cell>
          <cell r="H13">
            <v>54.402</v>
          </cell>
          <cell r="I13">
            <v>89.511</v>
          </cell>
        </row>
        <row r="14">
          <cell r="B14" t="str">
            <v>王燕</v>
          </cell>
          <cell r="C14">
            <v>90.84</v>
          </cell>
          <cell r="D14">
            <v>45.42</v>
          </cell>
          <cell r="E14">
            <v>90.2</v>
          </cell>
          <cell r="F14">
            <v>36.08</v>
          </cell>
          <cell r="G14">
            <v>85</v>
          </cell>
          <cell r="H14">
            <v>51</v>
          </cell>
          <cell r="I14">
            <v>88.96</v>
          </cell>
        </row>
        <row r="15">
          <cell r="B15" t="str">
            <v>张学霖</v>
          </cell>
          <cell r="C15">
            <v>93.03</v>
          </cell>
          <cell r="D15">
            <v>46.515</v>
          </cell>
          <cell r="E15">
            <v>90.13</v>
          </cell>
          <cell r="F15">
            <v>36.052</v>
          </cell>
          <cell r="G15">
            <v>95</v>
          </cell>
          <cell r="H15">
            <v>57</v>
          </cell>
          <cell r="I15">
            <v>93.041</v>
          </cell>
        </row>
        <row r="16">
          <cell r="B16" t="str">
            <v>张人月</v>
          </cell>
          <cell r="C16">
            <v>86.93</v>
          </cell>
          <cell r="D16">
            <v>43.465</v>
          </cell>
          <cell r="E16">
            <v>87.07</v>
          </cell>
          <cell r="F16">
            <v>34.828</v>
          </cell>
          <cell r="G16">
            <v>87.17</v>
          </cell>
          <cell r="H16">
            <v>52.302</v>
          </cell>
          <cell r="I16">
            <v>87.03</v>
          </cell>
        </row>
        <row r="17">
          <cell r="B17" t="str">
            <v>邓景宏</v>
          </cell>
          <cell r="C17">
            <v>91.8</v>
          </cell>
          <cell r="D17">
            <v>45.9</v>
          </cell>
          <cell r="E17">
            <v>87.5</v>
          </cell>
          <cell r="F17">
            <v>35</v>
          </cell>
          <cell r="G17">
            <v>88.67</v>
          </cell>
          <cell r="H17">
            <v>53.202</v>
          </cell>
          <cell r="I17">
            <v>90.001</v>
          </cell>
        </row>
        <row r="18">
          <cell r="B18" t="str">
            <v>熊宇航</v>
          </cell>
          <cell r="C18">
            <v>88.42</v>
          </cell>
          <cell r="D18">
            <v>44.21</v>
          </cell>
          <cell r="E18">
            <v>89.9</v>
          </cell>
          <cell r="F18">
            <v>35.96</v>
          </cell>
          <cell r="G18">
            <v>94.07</v>
          </cell>
          <cell r="H18">
            <v>56.442</v>
          </cell>
          <cell r="I18">
            <v>90.411</v>
          </cell>
        </row>
        <row r="19">
          <cell r="B19" t="str">
            <v>徐洪琴</v>
          </cell>
          <cell r="C19">
            <v>89.8</v>
          </cell>
          <cell r="D19">
            <v>44.9</v>
          </cell>
          <cell r="E19">
            <v>90.13</v>
          </cell>
          <cell r="F19">
            <v>36.052</v>
          </cell>
          <cell r="G19">
            <v>90.83</v>
          </cell>
          <cell r="H19">
            <v>54.498</v>
          </cell>
          <cell r="I19">
            <v>90.175</v>
          </cell>
        </row>
        <row r="20">
          <cell r="B20" t="str">
            <v>张倩</v>
          </cell>
          <cell r="C20">
            <v>91.64</v>
          </cell>
          <cell r="D20">
            <v>45.82</v>
          </cell>
          <cell r="E20">
            <v>94.7</v>
          </cell>
          <cell r="F20">
            <v>37.88</v>
          </cell>
          <cell r="G20">
            <v>89.17</v>
          </cell>
          <cell r="H20">
            <v>53.502</v>
          </cell>
          <cell r="I20">
            <v>91.511</v>
          </cell>
        </row>
        <row r="21">
          <cell r="B21" t="str">
            <v>王夕冉</v>
          </cell>
          <cell r="C21">
            <v>92.33</v>
          </cell>
          <cell r="D21">
            <v>46.165</v>
          </cell>
          <cell r="E21">
            <v>95</v>
          </cell>
          <cell r="F21">
            <v>38</v>
          </cell>
          <cell r="G21">
            <v>93.17</v>
          </cell>
          <cell r="H21">
            <v>55.902</v>
          </cell>
          <cell r="I21">
            <v>93.116</v>
          </cell>
        </row>
        <row r="22">
          <cell r="B22" t="str">
            <v>龙春伶</v>
          </cell>
          <cell r="C22">
            <v>94.95</v>
          </cell>
          <cell r="D22">
            <v>47.475</v>
          </cell>
          <cell r="E22">
            <v>94.33</v>
          </cell>
          <cell r="F22">
            <v>37.732</v>
          </cell>
          <cell r="G22">
            <v>96.33</v>
          </cell>
          <cell r="H22">
            <v>57.798</v>
          </cell>
          <cell r="I22">
            <v>95.24</v>
          </cell>
        </row>
        <row r="23">
          <cell r="B23" t="str">
            <v>詹小仪</v>
          </cell>
          <cell r="C23">
            <v>92.9</v>
          </cell>
          <cell r="D23">
            <v>46.45</v>
          </cell>
          <cell r="E23">
            <v>92.47</v>
          </cell>
          <cell r="F23">
            <v>36.988</v>
          </cell>
          <cell r="G23">
            <v>92.83</v>
          </cell>
          <cell r="H23">
            <v>55.698</v>
          </cell>
          <cell r="I23">
            <v>92.793</v>
          </cell>
        </row>
        <row r="24">
          <cell r="B24" t="str">
            <v>刘珊</v>
          </cell>
          <cell r="C24">
            <v>92.97</v>
          </cell>
          <cell r="D24">
            <v>46.485</v>
          </cell>
          <cell r="E24">
            <v>94.03</v>
          </cell>
          <cell r="F24">
            <v>37.612</v>
          </cell>
          <cell r="G24">
            <v>87.07</v>
          </cell>
          <cell r="H24">
            <v>52.242</v>
          </cell>
          <cell r="I24">
            <v>91.412</v>
          </cell>
        </row>
        <row r="25">
          <cell r="B25" t="str">
            <v>罗琴</v>
          </cell>
          <cell r="C25">
            <v>92.6</v>
          </cell>
          <cell r="D25">
            <v>46.3</v>
          </cell>
          <cell r="E25">
            <v>93.93</v>
          </cell>
          <cell r="F25">
            <v>37.572</v>
          </cell>
          <cell r="G25">
            <v>91.33</v>
          </cell>
          <cell r="H25">
            <v>54.798</v>
          </cell>
          <cell r="I25">
            <v>92.485</v>
          </cell>
        </row>
        <row r="26">
          <cell r="B26" t="str">
            <v>张雪梅</v>
          </cell>
          <cell r="C26">
            <v>91.81</v>
          </cell>
          <cell r="D26">
            <v>45.905</v>
          </cell>
          <cell r="E26">
            <v>89.67</v>
          </cell>
          <cell r="F26">
            <v>35.868</v>
          </cell>
          <cell r="G26">
            <v>91.5</v>
          </cell>
          <cell r="H26">
            <v>54.9</v>
          </cell>
          <cell r="I26">
            <v>91.289</v>
          </cell>
        </row>
        <row r="27">
          <cell r="B27" t="str">
            <v>杨丽君</v>
          </cell>
          <cell r="C27">
            <v>87.57</v>
          </cell>
          <cell r="D27">
            <v>43.785</v>
          </cell>
          <cell r="E27">
            <v>92.23</v>
          </cell>
          <cell r="F27">
            <v>36.892</v>
          </cell>
          <cell r="G27">
            <v>89.67</v>
          </cell>
          <cell r="H27">
            <v>53.802</v>
          </cell>
          <cell r="I27">
            <v>89.132</v>
          </cell>
        </row>
        <row r="28">
          <cell r="B28" t="str">
            <v>何艳梅</v>
          </cell>
          <cell r="C28">
            <v>93.52</v>
          </cell>
          <cell r="D28">
            <v>46.76</v>
          </cell>
          <cell r="E28">
            <v>85.6</v>
          </cell>
          <cell r="F28">
            <v>34.24</v>
          </cell>
          <cell r="G28">
            <v>91.33</v>
          </cell>
          <cell r="H28">
            <v>54.798</v>
          </cell>
          <cell r="I28">
            <v>91.279</v>
          </cell>
        </row>
        <row r="29">
          <cell r="B29" t="str">
            <v>付元平</v>
          </cell>
          <cell r="C29">
            <v>87.83</v>
          </cell>
          <cell r="D29">
            <v>43.915</v>
          </cell>
          <cell r="E29">
            <v>85.5</v>
          </cell>
          <cell r="F29">
            <v>34.2</v>
          </cell>
          <cell r="G29">
            <v>87.33</v>
          </cell>
          <cell r="H29">
            <v>52.398</v>
          </cell>
          <cell r="I29">
            <v>87.214</v>
          </cell>
        </row>
        <row r="30">
          <cell r="B30" t="str">
            <v>徐秀英</v>
          </cell>
          <cell r="C30">
            <v>94.11</v>
          </cell>
          <cell r="D30">
            <v>47.055</v>
          </cell>
          <cell r="E30">
            <v>88.07</v>
          </cell>
          <cell r="F30">
            <v>35.228</v>
          </cell>
          <cell r="G30">
            <v>94.6</v>
          </cell>
          <cell r="H30">
            <v>56.76</v>
          </cell>
          <cell r="I30">
            <v>93.049</v>
          </cell>
        </row>
        <row r="31">
          <cell r="B31" t="str">
            <v>张庆蓉</v>
          </cell>
          <cell r="C31">
            <v>91.77</v>
          </cell>
          <cell r="D31">
            <v>45.885</v>
          </cell>
          <cell r="E31">
            <v>92.17</v>
          </cell>
          <cell r="F31">
            <v>36.868</v>
          </cell>
          <cell r="G31">
            <v>89</v>
          </cell>
          <cell r="H31">
            <v>53.4</v>
          </cell>
          <cell r="I31">
            <v>91.019</v>
          </cell>
        </row>
        <row r="32">
          <cell r="B32" t="str">
            <v>侯光会</v>
          </cell>
          <cell r="C32">
            <v>93.99</v>
          </cell>
          <cell r="D32">
            <v>46.995</v>
          </cell>
          <cell r="E32">
            <v>94.97</v>
          </cell>
          <cell r="F32">
            <v>37.988</v>
          </cell>
          <cell r="G32">
            <v>97.6</v>
          </cell>
          <cell r="H32">
            <v>58.56</v>
          </cell>
          <cell r="I32">
            <v>95.269</v>
          </cell>
        </row>
        <row r="33">
          <cell r="B33" t="str">
            <v>赵小艳</v>
          </cell>
          <cell r="C33">
            <v>94.47</v>
          </cell>
          <cell r="D33">
            <v>47.235</v>
          </cell>
          <cell r="E33">
            <v>91.6</v>
          </cell>
          <cell r="F33">
            <v>36.64</v>
          </cell>
          <cell r="G33">
            <v>93.83</v>
          </cell>
          <cell r="H33">
            <v>56.298</v>
          </cell>
          <cell r="I33">
            <v>93.704</v>
          </cell>
        </row>
        <row r="34">
          <cell r="B34" t="str">
            <v>胡春艳</v>
          </cell>
          <cell r="C34">
            <v>93.12</v>
          </cell>
          <cell r="D34">
            <v>46.56</v>
          </cell>
          <cell r="E34">
            <v>90.4</v>
          </cell>
          <cell r="F34">
            <v>36.16</v>
          </cell>
          <cell r="G34">
            <v>93.53</v>
          </cell>
          <cell r="H34">
            <v>56.118</v>
          </cell>
          <cell r="I34">
            <v>92.699</v>
          </cell>
        </row>
        <row r="35">
          <cell r="B35" t="str">
            <v>戴群</v>
          </cell>
          <cell r="C35">
            <v>92.53</v>
          </cell>
          <cell r="D35">
            <v>46.265</v>
          </cell>
          <cell r="E35">
            <v>90.57</v>
          </cell>
          <cell r="F35">
            <v>36.228</v>
          </cell>
          <cell r="G35">
            <v>86.33</v>
          </cell>
          <cell r="H35">
            <v>51.798</v>
          </cell>
          <cell r="I35">
            <v>90.278</v>
          </cell>
        </row>
      </sheetData>
      <sheetData sheetId="13"/>
      <sheetData sheetId="14"/>
      <sheetData sheetId="15"/>
      <sheetData sheetId="16">
        <row r="1">
          <cell r="B1" t="str">
            <v>姓名</v>
          </cell>
          <cell r="C1" t="str">
            <v>原始成绩</v>
          </cell>
          <cell r="D1" t="str">
            <v>折算成绩</v>
          </cell>
        </row>
        <row r="2">
          <cell r="B2" t="str">
            <v>赵小艳</v>
          </cell>
          <cell r="C2">
            <v>100</v>
          </cell>
          <cell r="D2">
            <v>66.67</v>
          </cell>
        </row>
        <row r="3">
          <cell r="B3" t="str">
            <v>王燕</v>
          </cell>
          <cell r="C3">
            <v>98</v>
          </cell>
          <cell r="D3">
            <v>65.33</v>
          </cell>
        </row>
        <row r="4">
          <cell r="B4" t="str">
            <v>张维</v>
          </cell>
          <cell r="C4">
            <v>97</v>
          </cell>
          <cell r="D4">
            <v>64.67</v>
          </cell>
        </row>
        <row r="5">
          <cell r="B5" t="str">
            <v>张学霖</v>
          </cell>
          <cell r="C5">
            <v>97</v>
          </cell>
          <cell r="D5">
            <v>64.67</v>
          </cell>
        </row>
        <row r="6">
          <cell r="B6" t="str">
            <v>侯光会</v>
          </cell>
          <cell r="C6">
            <v>96</v>
          </cell>
          <cell r="D6">
            <v>64</v>
          </cell>
        </row>
        <row r="7">
          <cell r="B7" t="str">
            <v>熊宇航</v>
          </cell>
          <cell r="C7">
            <v>96</v>
          </cell>
          <cell r="D7">
            <v>64</v>
          </cell>
        </row>
        <row r="8">
          <cell r="B8" t="str">
            <v>徐秀英</v>
          </cell>
          <cell r="C8">
            <v>96</v>
          </cell>
          <cell r="D8">
            <v>64</v>
          </cell>
        </row>
        <row r="9">
          <cell r="B9" t="str">
            <v>詹小仪</v>
          </cell>
          <cell r="C9">
            <v>96</v>
          </cell>
          <cell r="D9">
            <v>64</v>
          </cell>
        </row>
        <row r="10">
          <cell r="B10" t="str">
            <v>张人月</v>
          </cell>
          <cell r="C10">
            <v>96</v>
          </cell>
          <cell r="D10">
            <v>64</v>
          </cell>
        </row>
        <row r="11">
          <cell r="B11" t="str">
            <v>龚玲</v>
          </cell>
          <cell r="C11">
            <v>95</v>
          </cell>
          <cell r="D11">
            <v>63.33</v>
          </cell>
        </row>
        <row r="12">
          <cell r="B12" t="str">
            <v>罗琴</v>
          </cell>
          <cell r="C12">
            <v>95</v>
          </cell>
          <cell r="D12">
            <v>63.33</v>
          </cell>
        </row>
        <row r="13">
          <cell r="B13" t="str">
            <v>徐洪琴</v>
          </cell>
          <cell r="C13">
            <v>94</v>
          </cell>
          <cell r="D13">
            <v>62.67</v>
          </cell>
        </row>
        <row r="14">
          <cell r="B14" t="str">
            <v>付元平</v>
          </cell>
          <cell r="C14">
            <v>93</v>
          </cell>
          <cell r="D14">
            <v>62</v>
          </cell>
        </row>
        <row r="15">
          <cell r="B15" t="str">
            <v>胡春艳</v>
          </cell>
          <cell r="C15">
            <v>93</v>
          </cell>
          <cell r="D15">
            <v>62</v>
          </cell>
        </row>
        <row r="16">
          <cell r="B16" t="str">
            <v>何艳梅</v>
          </cell>
          <cell r="C16">
            <v>92</v>
          </cell>
          <cell r="D16">
            <v>61.33</v>
          </cell>
        </row>
        <row r="17">
          <cell r="B17" t="str">
            <v>唐春梅</v>
          </cell>
          <cell r="C17">
            <v>91</v>
          </cell>
          <cell r="D17">
            <v>60.67</v>
          </cell>
        </row>
        <row r="18">
          <cell r="B18" t="str">
            <v>吴川南</v>
          </cell>
          <cell r="C18">
            <v>91</v>
          </cell>
          <cell r="D18">
            <v>60.67</v>
          </cell>
        </row>
        <row r="19">
          <cell r="B19" t="str">
            <v>杨丽君</v>
          </cell>
          <cell r="C19">
            <v>91</v>
          </cell>
          <cell r="D19">
            <v>60.67</v>
          </cell>
        </row>
        <row r="20">
          <cell r="B20" t="str">
            <v>张倩</v>
          </cell>
          <cell r="C20">
            <v>91</v>
          </cell>
          <cell r="D20">
            <v>60.67</v>
          </cell>
        </row>
        <row r="21">
          <cell r="B21" t="str">
            <v>甘霞</v>
          </cell>
          <cell r="C21">
            <v>90</v>
          </cell>
          <cell r="D21">
            <v>60</v>
          </cell>
        </row>
        <row r="22">
          <cell r="B22" t="str">
            <v>李浪莎</v>
          </cell>
          <cell r="C22">
            <v>90</v>
          </cell>
          <cell r="D22">
            <v>60</v>
          </cell>
        </row>
        <row r="23">
          <cell r="B23" t="str">
            <v>龙春伶</v>
          </cell>
          <cell r="C23">
            <v>90</v>
          </cell>
          <cell r="D23">
            <v>60</v>
          </cell>
        </row>
        <row r="24">
          <cell r="B24" t="str">
            <v>戴群</v>
          </cell>
          <cell r="C24">
            <v>89</v>
          </cell>
          <cell r="D24">
            <v>59.33</v>
          </cell>
        </row>
        <row r="25">
          <cell r="B25" t="str">
            <v>张庆蓉</v>
          </cell>
          <cell r="C25">
            <v>89</v>
          </cell>
          <cell r="D25">
            <v>59.33</v>
          </cell>
        </row>
        <row r="26">
          <cell r="B26" t="str">
            <v>迟焕满</v>
          </cell>
          <cell r="C26">
            <v>87</v>
          </cell>
          <cell r="D26">
            <v>58</v>
          </cell>
        </row>
        <row r="27">
          <cell r="B27" t="str">
            <v>李情</v>
          </cell>
          <cell r="C27">
            <v>87</v>
          </cell>
          <cell r="D27">
            <v>58</v>
          </cell>
        </row>
        <row r="28">
          <cell r="B28" t="str">
            <v>刘珊</v>
          </cell>
          <cell r="C28">
            <v>87</v>
          </cell>
          <cell r="D28">
            <v>58</v>
          </cell>
        </row>
        <row r="29">
          <cell r="B29" t="str">
            <v>王夕冉</v>
          </cell>
          <cell r="C29">
            <v>87</v>
          </cell>
          <cell r="D29">
            <v>58</v>
          </cell>
        </row>
        <row r="30">
          <cell r="B30" t="str">
            <v>邓景宏</v>
          </cell>
          <cell r="C30">
            <v>86</v>
          </cell>
          <cell r="D30">
            <v>57.33</v>
          </cell>
        </row>
        <row r="31">
          <cell r="B31" t="str">
            <v>刘艳平</v>
          </cell>
          <cell r="C31">
            <v>86</v>
          </cell>
          <cell r="D31">
            <v>57.33</v>
          </cell>
        </row>
        <row r="32">
          <cell r="B32" t="str">
            <v>蒲国荣</v>
          </cell>
          <cell r="C32">
            <v>86</v>
          </cell>
          <cell r="D32">
            <v>57.33</v>
          </cell>
        </row>
        <row r="33">
          <cell r="B33" t="str">
            <v>宋春</v>
          </cell>
          <cell r="C33">
            <v>86</v>
          </cell>
          <cell r="D33">
            <v>57.33</v>
          </cell>
        </row>
        <row r="34">
          <cell r="B34" t="str">
            <v>张雪梅</v>
          </cell>
          <cell r="C34">
            <v>86</v>
          </cell>
          <cell r="D34">
            <v>57.33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2"/>
  <sheetViews>
    <sheetView workbookViewId="0">
      <selection activeCell="A1" sqref="$A1:$XFD1048576"/>
    </sheetView>
  </sheetViews>
  <sheetFormatPr defaultColWidth="9" defaultRowHeight="13.5"/>
  <cols>
    <col min="1" max="1" width="4.625" customWidth="1"/>
    <col min="2" max="2" width="7.25" customWidth="1"/>
    <col min="3" max="3" width="7" customWidth="1"/>
    <col min="4" max="4" width="10.125" customWidth="1"/>
    <col min="5" max="5" width="6.25" customWidth="1"/>
    <col min="6" max="7" width="11.125" customWidth="1"/>
    <col min="8" max="8" width="5.125" customWidth="1"/>
    <col min="9" max="9" width="4.625" customWidth="1"/>
    <col min="10" max="10" width="17.875" customWidth="1"/>
    <col min="11" max="11" width="10.125" customWidth="1"/>
    <col min="12" max="12" width="8" customWidth="1"/>
    <col min="13" max="13" width="16.625" customWidth="1"/>
    <col min="14" max="14" width="8.875" customWidth="1"/>
    <col min="15" max="16" width="7.875" customWidth="1"/>
    <col min="17" max="17" width="4.875" customWidth="1"/>
    <col min="18" max="18" width="7.875" customWidth="1"/>
    <col min="19" max="19" width="8.875" customWidth="1"/>
    <col min="20" max="20" width="5.625" customWidth="1"/>
    <col min="21" max="21" width="7.875" customWidth="1"/>
  </cols>
  <sheetData>
    <row r="1" ht="29" customHeight="1" spans="1:21">
      <c r="A1" s="58" t="s">
        <v>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</row>
    <row r="2" s="57" customFormat="1" ht="33" customHeight="1" spans="1:21">
      <c r="A2" s="59" t="s">
        <v>1</v>
      </c>
      <c r="B2" s="59" t="s">
        <v>2</v>
      </c>
      <c r="C2" s="60" t="s">
        <v>3</v>
      </c>
      <c r="D2" s="60" t="s">
        <v>4</v>
      </c>
      <c r="E2" s="60" t="s">
        <v>5</v>
      </c>
      <c r="F2" s="60" t="s">
        <v>6</v>
      </c>
      <c r="G2" s="60" t="s">
        <v>7</v>
      </c>
      <c r="H2" s="60" t="s">
        <v>8</v>
      </c>
      <c r="I2" s="60" t="s">
        <v>9</v>
      </c>
      <c r="J2" s="60" t="s">
        <v>10</v>
      </c>
      <c r="K2" s="61" t="s">
        <v>11</v>
      </c>
      <c r="L2" s="60" t="s">
        <v>12</v>
      </c>
      <c r="M2" s="60" t="s">
        <v>13</v>
      </c>
      <c r="N2" s="60" t="s">
        <v>14</v>
      </c>
      <c r="O2" s="60" t="s">
        <v>15</v>
      </c>
      <c r="P2" s="60" t="s">
        <v>16</v>
      </c>
      <c r="Q2" s="61" t="s">
        <v>17</v>
      </c>
      <c r="R2" s="61" t="s">
        <v>18</v>
      </c>
      <c r="S2" s="62" t="s">
        <v>19</v>
      </c>
      <c r="T2" s="62" t="s">
        <v>20</v>
      </c>
      <c r="U2" s="62" t="s">
        <v>21</v>
      </c>
    </row>
    <row r="3" s="3" customFormat="1" spans="1:21">
      <c r="A3" s="13">
        <v>1</v>
      </c>
      <c r="B3" s="13" t="s">
        <v>22</v>
      </c>
      <c r="C3" s="13" t="s">
        <v>23</v>
      </c>
      <c r="D3" s="13" t="s">
        <v>24</v>
      </c>
      <c r="E3" s="13" t="s">
        <v>25</v>
      </c>
      <c r="F3" s="13" t="s">
        <v>26</v>
      </c>
      <c r="G3" s="13" t="s">
        <v>27</v>
      </c>
      <c r="H3" s="13" t="s">
        <v>28</v>
      </c>
      <c r="I3" s="13" t="s">
        <v>29</v>
      </c>
      <c r="J3" s="13" t="s">
        <v>30</v>
      </c>
      <c r="K3" s="13" t="s">
        <v>31</v>
      </c>
      <c r="L3" s="13" t="s">
        <v>23</v>
      </c>
      <c r="M3" s="13" t="s">
        <v>32</v>
      </c>
      <c r="N3" s="13" t="s">
        <v>33</v>
      </c>
      <c r="O3" s="13">
        <v>100</v>
      </c>
      <c r="P3" s="13">
        <v>66.67</v>
      </c>
      <c r="Q3" s="13" t="s">
        <v>34</v>
      </c>
      <c r="R3" s="13">
        <f>VLOOKUP(E3,Sheet2!B:K,10,0)</f>
        <v>93.704</v>
      </c>
      <c r="S3" s="15">
        <f t="shared" ref="S3:S32" si="0">(P3+R3)/2</f>
        <v>80.187</v>
      </c>
      <c r="T3" s="16">
        <v>1</v>
      </c>
      <c r="U3" s="16" t="s">
        <v>35</v>
      </c>
    </row>
    <row r="4" s="3" customFormat="1" spans="1:21">
      <c r="A4" s="13">
        <v>2</v>
      </c>
      <c r="B4" s="13" t="s">
        <v>22</v>
      </c>
      <c r="C4" s="13" t="s">
        <v>23</v>
      </c>
      <c r="D4" s="13" t="s">
        <v>36</v>
      </c>
      <c r="E4" s="13" t="s">
        <v>37</v>
      </c>
      <c r="F4" s="13" t="s">
        <v>38</v>
      </c>
      <c r="G4" s="13" t="s">
        <v>39</v>
      </c>
      <c r="H4" s="13" t="s">
        <v>28</v>
      </c>
      <c r="I4" s="13" t="s">
        <v>29</v>
      </c>
      <c r="J4" s="13" t="s">
        <v>40</v>
      </c>
      <c r="K4" s="13" t="s">
        <v>31</v>
      </c>
      <c r="L4" s="13" t="s">
        <v>23</v>
      </c>
      <c r="M4" s="13" t="s">
        <v>32</v>
      </c>
      <c r="N4" s="13" t="s">
        <v>33</v>
      </c>
      <c r="O4" s="13">
        <v>96</v>
      </c>
      <c r="P4" s="13">
        <v>64</v>
      </c>
      <c r="Q4" s="13" t="s">
        <v>41</v>
      </c>
      <c r="R4" s="13">
        <f>VLOOKUP(E4,Sheet2!B:K,10,0)</f>
        <v>95.269</v>
      </c>
      <c r="S4" s="15">
        <f t="shared" si="0"/>
        <v>79.6345</v>
      </c>
      <c r="T4" s="16">
        <v>2</v>
      </c>
      <c r="U4" s="16" t="s">
        <v>35</v>
      </c>
    </row>
    <row r="5" s="3" customFormat="1" spans="1:21">
      <c r="A5" s="13">
        <v>3</v>
      </c>
      <c r="B5" s="13" t="s">
        <v>22</v>
      </c>
      <c r="C5" s="13" t="s">
        <v>23</v>
      </c>
      <c r="D5" s="13" t="s">
        <v>42</v>
      </c>
      <c r="E5" s="13" t="s">
        <v>43</v>
      </c>
      <c r="F5" s="13" t="s">
        <v>44</v>
      </c>
      <c r="G5" s="13" t="s">
        <v>45</v>
      </c>
      <c r="H5" s="13" t="s">
        <v>28</v>
      </c>
      <c r="I5" s="13" t="s">
        <v>29</v>
      </c>
      <c r="J5" s="13" t="s">
        <v>46</v>
      </c>
      <c r="K5" s="13" t="s">
        <v>31</v>
      </c>
      <c r="L5" s="13" t="s">
        <v>23</v>
      </c>
      <c r="M5" s="13" t="s">
        <v>32</v>
      </c>
      <c r="N5" s="13" t="s">
        <v>33</v>
      </c>
      <c r="O5" s="13">
        <v>97</v>
      </c>
      <c r="P5" s="13">
        <v>64.67</v>
      </c>
      <c r="Q5" s="13" t="s">
        <v>47</v>
      </c>
      <c r="R5" s="13">
        <f>VLOOKUP(E5,Sheet2!B:K,10,0)</f>
        <v>93.041</v>
      </c>
      <c r="S5" s="15">
        <f t="shared" si="0"/>
        <v>78.8555</v>
      </c>
      <c r="T5" s="16">
        <v>3</v>
      </c>
      <c r="U5" s="16" t="s">
        <v>35</v>
      </c>
    </row>
    <row r="6" s="3" customFormat="1" spans="1:21">
      <c r="A6" s="13">
        <v>4</v>
      </c>
      <c r="B6" s="13" t="s">
        <v>22</v>
      </c>
      <c r="C6" s="13" t="s">
        <v>23</v>
      </c>
      <c r="D6" s="13" t="s">
        <v>48</v>
      </c>
      <c r="E6" s="13" t="s">
        <v>49</v>
      </c>
      <c r="F6" s="13" t="s">
        <v>50</v>
      </c>
      <c r="G6" s="13" t="s">
        <v>51</v>
      </c>
      <c r="H6" s="13" t="s">
        <v>28</v>
      </c>
      <c r="I6" s="13" t="s">
        <v>29</v>
      </c>
      <c r="J6" s="13" t="s">
        <v>52</v>
      </c>
      <c r="K6" s="13" t="s">
        <v>31</v>
      </c>
      <c r="L6" s="13" t="s">
        <v>23</v>
      </c>
      <c r="M6" s="13" t="s">
        <v>32</v>
      </c>
      <c r="N6" s="13" t="s">
        <v>33</v>
      </c>
      <c r="O6" s="13">
        <v>96</v>
      </c>
      <c r="P6" s="13">
        <v>64</v>
      </c>
      <c r="Q6" s="13" t="s">
        <v>41</v>
      </c>
      <c r="R6" s="13">
        <f>VLOOKUP(E6,Sheet2!B:K,10,0)</f>
        <v>93.049</v>
      </c>
      <c r="S6" s="15">
        <f t="shared" si="0"/>
        <v>78.5245</v>
      </c>
      <c r="T6" s="16">
        <v>4</v>
      </c>
      <c r="U6" s="16" t="s">
        <v>35</v>
      </c>
    </row>
    <row r="7" s="3" customFormat="1" spans="1:21">
      <c r="A7" s="13">
        <v>5</v>
      </c>
      <c r="B7" s="13" t="s">
        <v>22</v>
      </c>
      <c r="C7" s="13" t="s">
        <v>23</v>
      </c>
      <c r="D7" s="13" t="s">
        <v>53</v>
      </c>
      <c r="E7" s="13" t="s">
        <v>54</v>
      </c>
      <c r="F7" s="13" t="s">
        <v>55</v>
      </c>
      <c r="G7" s="13" t="s">
        <v>56</v>
      </c>
      <c r="H7" s="13" t="s">
        <v>28</v>
      </c>
      <c r="I7" s="13" t="s">
        <v>29</v>
      </c>
      <c r="J7" s="13" t="s">
        <v>57</v>
      </c>
      <c r="K7" s="13" t="s">
        <v>31</v>
      </c>
      <c r="L7" s="13" t="s">
        <v>23</v>
      </c>
      <c r="M7" s="13" t="s">
        <v>32</v>
      </c>
      <c r="N7" s="13" t="s">
        <v>33</v>
      </c>
      <c r="O7" s="13">
        <v>96</v>
      </c>
      <c r="P7" s="13">
        <v>64</v>
      </c>
      <c r="Q7" s="13" t="s">
        <v>41</v>
      </c>
      <c r="R7" s="13">
        <f>VLOOKUP(E7,Sheet2!B:K,10,0)</f>
        <v>92.793</v>
      </c>
      <c r="S7" s="15">
        <f t="shared" si="0"/>
        <v>78.3965</v>
      </c>
      <c r="T7" s="16">
        <v>5</v>
      </c>
      <c r="U7" s="16" t="s">
        <v>35</v>
      </c>
    </row>
    <row r="8" s="3" customFormat="1" spans="1:21">
      <c r="A8" s="13">
        <v>6</v>
      </c>
      <c r="B8" s="13" t="s">
        <v>22</v>
      </c>
      <c r="C8" s="13" t="s">
        <v>23</v>
      </c>
      <c r="D8" s="13" t="s">
        <v>58</v>
      </c>
      <c r="E8" s="13" t="s">
        <v>59</v>
      </c>
      <c r="F8" s="13" t="s">
        <v>60</v>
      </c>
      <c r="G8" s="13" t="s">
        <v>61</v>
      </c>
      <c r="H8" s="13" t="s">
        <v>28</v>
      </c>
      <c r="I8" s="13" t="s">
        <v>29</v>
      </c>
      <c r="J8" s="13" t="s">
        <v>62</v>
      </c>
      <c r="K8" s="13" t="s">
        <v>31</v>
      </c>
      <c r="L8" s="13" t="s">
        <v>23</v>
      </c>
      <c r="M8" s="13" t="s">
        <v>32</v>
      </c>
      <c r="N8" s="13" t="s">
        <v>33</v>
      </c>
      <c r="O8" s="13">
        <v>95</v>
      </c>
      <c r="P8" s="13">
        <v>63.33</v>
      </c>
      <c r="Q8" s="13" t="s">
        <v>63</v>
      </c>
      <c r="R8" s="13">
        <f>VLOOKUP(E8,Sheet2!B:K,10,0)</f>
        <v>92.485</v>
      </c>
      <c r="S8" s="15">
        <f t="shared" si="0"/>
        <v>77.9075</v>
      </c>
      <c r="T8" s="16">
        <v>6</v>
      </c>
      <c r="U8" s="16" t="s">
        <v>35</v>
      </c>
    </row>
    <row r="9" s="3" customFormat="1" spans="1:21">
      <c r="A9" s="13">
        <v>7</v>
      </c>
      <c r="B9" s="13" t="s">
        <v>22</v>
      </c>
      <c r="C9" s="13" t="s">
        <v>23</v>
      </c>
      <c r="D9" s="13" t="s">
        <v>64</v>
      </c>
      <c r="E9" s="13" t="s">
        <v>65</v>
      </c>
      <c r="F9" s="13" t="s">
        <v>66</v>
      </c>
      <c r="G9" s="13" t="s">
        <v>67</v>
      </c>
      <c r="H9" s="13" t="s">
        <v>28</v>
      </c>
      <c r="I9" s="13" t="s">
        <v>29</v>
      </c>
      <c r="J9" s="13" t="s">
        <v>68</v>
      </c>
      <c r="K9" s="13" t="s">
        <v>31</v>
      </c>
      <c r="L9" s="13" t="s">
        <v>23</v>
      </c>
      <c r="M9" s="13" t="s">
        <v>32</v>
      </c>
      <c r="N9" s="13" t="s">
        <v>33</v>
      </c>
      <c r="O9" s="13">
        <v>90</v>
      </c>
      <c r="P9" s="13">
        <v>60</v>
      </c>
      <c r="Q9" s="13" t="s">
        <v>69</v>
      </c>
      <c r="R9" s="13">
        <f>VLOOKUP(E9,Sheet2!B:K,10,0)</f>
        <v>95.24</v>
      </c>
      <c r="S9" s="15">
        <f t="shared" si="0"/>
        <v>77.62</v>
      </c>
      <c r="T9" s="16">
        <v>7</v>
      </c>
      <c r="U9" s="16" t="s">
        <v>35</v>
      </c>
    </row>
    <row r="10" s="3" customFormat="1" spans="1:21">
      <c r="A10" s="13">
        <v>8</v>
      </c>
      <c r="B10" s="13" t="s">
        <v>22</v>
      </c>
      <c r="C10" s="13" t="s">
        <v>23</v>
      </c>
      <c r="D10" s="13" t="s">
        <v>70</v>
      </c>
      <c r="E10" s="13" t="s">
        <v>71</v>
      </c>
      <c r="F10" s="13" t="s">
        <v>72</v>
      </c>
      <c r="G10" s="13" t="s">
        <v>73</v>
      </c>
      <c r="H10" s="13" t="s">
        <v>28</v>
      </c>
      <c r="I10" s="13" t="s">
        <v>29</v>
      </c>
      <c r="J10" s="13" t="s">
        <v>74</v>
      </c>
      <c r="K10" s="13" t="s">
        <v>31</v>
      </c>
      <c r="L10" s="13" t="s">
        <v>23</v>
      </c>
      <c r="M10" s="13" t="s">
        <v>32</v>
      </c>
      <c r="N10" s="13" t="s">
        <v>33</v>
      </c>
      <c r="O10" s="13">
        <v>93</v>
      </c>
      <c r="P10" s="13">
        <v>62</v>
      </c>
      <c r="Q10" s="13" t="s">
        <v>75</v>
      </c>
      <c r="R10" s="13">
        <f>VLOOKUP(E10,Sheet2!B:K,10,0)</f>
        <v>92.699</v>
      </c>
      <c r="S10" s="15">
        <f t="shared" si="0"/>
        <v>77.3495</v>
      </c>
      <c r="T10" s="16">
        <v>8</v>
      </c>
      <c r="U10" s="16" t="s">
        <v>35</v>
      </c>
    </row>
    <row r="11" s="3" customFormat="1" spans="1:21">
      <c r="A11" s="13">
        <v>9</v>
      </c>
      <c r="B11" s="13" t="s">
        <v>22</v>
      </c>
      <c r="C11" s="13" t="s">
        <v>23</v>
      </c>
      <c r="D11" s="13" t="s">
        <v>76</v>
      </c>
      <c r="E11" s="13" t="s">
        <v>77</v>
      </c>
      <c r="F11" s="13" t="s">
        <v>78</v>
      </c>
      <c r="G11" s="13" t="s">
        <v>79</v>
      </c>
      <c r="H11" s="13" t="s">
        <v>28</v>
      </c>
      <c r="I11" s="13" t="s">
        <v>29</v>
      </c>
      <c r="J11" s="13" t="s">
        <v>80</v>
      </c>
      <c r="K11" s="13" t="s">
        <v>31</v>
      </c>
      <c r="L11" s="13" t="s">
        <v>23</v>
      </c>
      <c r="M11" s="13" t="s">
        <v>32</v>
      </c>
      <c r="N11" s="13" t="s">
        <v>33</v>
      </c>
      <c r="O11" s="13">
        <v>96</v>
      </c>
      <c r="P11" s="13">
        <v>64</v>
      </c>
      <c r="Q11" s="13" t="s">
        <v>41</v>
      </c>
      <c r="R11" s="13">
        <f>VLOOKUP(E11,Sheet2!B:K,10,0)</f>
        <v>90.411</v>
      </c>
      <c r="S11" s="15">
        <f t="shared" si="0"/>
        <v>77.2055</v>
      </c>
      <c r="T11" s="16">
        <v>9</v>
      </c>
      <c r="U11" s="16" t="s">
        <v>35</v>
      </c>
    </row>
    <row r="12" s="3" customFormat="1" spans="1:21">
      <c r="A12" s="13">
        <v>10</v>
      </c>
      <c r="B12" s="13" t="s">
        <v>22</v>
      </c>
      <c r="C12" s="13" t="s">
        <v>23</v>
      </c>
      <c r="D12" s="13" t="s">
        <v>81</v>
      </c>
      <c r="E12" s="13" t="s">
        <v>82</v>
      </c>
      <c r="F12" s="13" t="s">
        <v>83</v>
      </c>
      <c r="G12" s="13" t="s">
        <v>84</v>
      </c>
      <c r="H12" s="13" t="s">
        <v>28</v>
      </c>
      <c r="I12" s="13" t="s">
        <v>29</v>
      </c>
      <c r="J12" s="13" t="s">
        <v>85</v>
      </c>
      <c r="K12" s="13" t="s">
        <v>31</v>
      </c>
      <c r="L12" s="13" t="s">
        <v>23</v>
      </c>
      <c r="M12" s="13" t="s">
        <v>32</v>
      </c>
      <c r="N12" s="13" t="s">
        <v>33</v>
      </c>
      <c r="O12" s="13">
        <v>98</v>
      </c>
      <c r="P12" s="13">
        <v>65.33</v>
      </c>
      <c r="Q12" s="13" t="s">
        <v>86</v>
      </c>
      <c r="R12" s="13">
        <f>VLOOKUP(E12,Sheet2!B:K,10,0)</f>
        <v>88.96</v>
      </c>
      <c r="S12" s="15">
        <f t="shared" si="0"/>
        <v>77.145</v>
      </c>
      <c r="T12" s="16">
        <v>10</v>
      </c>
      <c r="U12" s="16" t="s">
        <v>35</v>
      </c>
    </row>
    <row r="13" s="3" customFormat="1" spans="1:21">
      <c r="A13" s="13">
        <v>11</v>
      </c>
      <c r="B13" s="13" t="s">
        <v>22</v>
      </c>
      <c r="C13" s="13" t="s">
        <v>23</v>
      </c>
      <c r="D13" s="13" t="s">
        <v>87</v>
      </c>
      <c r="E13" s="13" t="s">
        <v>88</v>
      </c>
      <c r="F13" s="13" t="s">
        <v>89</v>
      </c>
      <c r="G13" s="13" t="s">
        <v>90</v>
      </c>
      <c r="H13" s="13" t="s">
        <v>28</v>
      </c>
      <c r="I13" s="13" t="s">
        <v>29</v>
      </c>
      <c r="J13" s="13" t="s">
        <v>91</v>
      </c>
      <c r="K13" s="13" t="s">
        <v>31</v>
      </c>
      <c r="L13" s="13" t="s">
        <v>23</v>
      </c>
      <c r="M13" s="13" t="s">
        <v>32</v>
      </c>
      <c r="N13" s="13" t="s">
        <v>33</v>
      </c>
      <c r="O13" s="13">
        <v>91</v>
      </c>
      <c r="P13" s="13">
        <v>60.67</v>
      </c>
      <c r="Q13" s="13" t="s">
        <v>92</v>
      </c>
      <c r="R13" s="13">
        <f>VLOOKUP(E13,Sheet2!B:K,10,0)</f>
        <v>93.458</v>
      </c>
      <c r="S13" s="15">
        <f t="shared" si="0"/>
        <v>77.064</v>
      </c>
      <c r="T13" s="16">
        <v>11</v>
      </c>
      <c r="U13" s="16" t="s">
        <v>35</v>
      </c>
    </row>
    <row r="14" s="3" customFormat="1" spans="1:21">
      <c r="A14" s="13">
        <v>12</v>
      </c>
      <c r="B14" s="13" t="s">
        <v>22</v>
      </c>
      <c r="C14" s="13" t="s">
        <v>23</v>
      </c>
      <c r="D14" s="13" t="s">
        <v>93</v>
      </c>
      <c r="E14" s="13" t="s">
        <v>94</v>
      </c>
      <c r="F14" s="13" t="s">
        <v>95</v>
      </c>
      <c r="G14" s="13" t="s">
        <v>96</v>
      </c>
      <c r="H14" s="13" t="s">
        <v>28</v>
      </c>
      <c r="I14" s="13" t="s">
        <v>29</v>
      </c>
      <c r="J14" s="13" t="s">
        <v>97</v>
      </c>
      <c r="K14" s="13" t="s">
        <v>31</v>
      </c>
      <c r="L14" s="13" t="s">
        <v>23</v>
      </c>
      <c r="M14" s="13" t="s">
        <v>32</v>
      </c>
      <c r="N14" s="13" t="s">
        <v>33</v>
      </c>
      <c r="O14" s="13">
        <v>90</v>
      </c>
      <c r="P14" s="13">
        <v>60</v>
      </c>
      <c r="Q14" s="13" t="s">
        <v>69</v>
      </c>
      <c r="R14" s="13">
        <f>VLOOKUP(E14,Sheet2!B:K,10,0)</f>
        <v>93.304</v>
      </c>
      <c r="S14" s="15">
        <f t="shared" si="0"/>
        <v>76.652</v>
      </c>
      <c r="T14" s="16">
        <v>12</v>
      </c>
      <c r="U14" s="16" t="s">
        <v>35</v>
      </c>
    </row>
    <row r="15" s="3" customFormat="1" spans="1:21">
      <c r="A15" s="13">
        <v>13</v>
      </c>
      <c r="B15" s="13" t="s">
        <v>22</v>
      </c>
      <c r="C15" s="13" t="s">
        <v>23</v>
      </c>
      <c r="D15" s="13" t="s">
        <v>98</v>
      </c>
      <c r="E15" s="13" t="s">
        <v>99</v>
      </c>
      <c r="F15" s="13" t="s">
        <v>100</v>
      </c>
      <c r="G15" s="13" t="s">
        <v>101</v>
      </c>
      <c r="H15" s="13" t="s">
        <v>28</v>
      </c>
      <c r="I15" s="13" t="s">
        <v>29</v>
      </c>
      <c r="J15" s="13" t="s">
        <v>102</v>
      </c>
      <c r="K15" s="13" t="s">
        <v>31</v>
      </c>
      <c r="L15" s="13" t="s">
        <v>23</v>
      </c>
      <c r="M15" s="13" t="s">
        <v>32</v>
      </c>
      <c r="N15" s="13" t="s">
        <v>33</v>
      </c>
      <c r="O15" s="13">
        <v>94</v>
      </c>
      <c r="P15" s="13">
        <v>62.67</v>
      </c>
      <c r="Q15" s="13" t="s">
        <v>103</v>
      </c>
      <c r="R15" s="13">
        <f>VLOOKUP(E15,Sheet2!B:K,10,0)</f>
        <v>90.175</v>
      </c>
      <c r="S15" s="15">
        <f t="shared" si="0"/>
        <v>76.4225</v>
      </c>
      <c r="T15" s="16">
        <v>13</v>
      </c>
      <c r="U15" s="16" t="s">
        <v>35</v>
      </c>
    </row>
    <row r="16" s="3" customFormat="1" spans="1:21">
      <c r="A16" s="13">
        <v>14</v>
      </c>
      <c r="B16" s="13" t="s">
        <v>22</v>
      </c>
      <c r="C16" s="13" t="s">
        <v>23</v>
      </c>
      <c r="D16" s="13" t="s">
        <v>104</v>
      </c>
      <c r="E16" s="13" t="s">
        <v>105</v>
      </c>
      <c r="F16" s="13" t="s">
        <v>106</v>
      </c>
      <c r="G16" s="13" t="s">
        <v>107</v>
      </c>
      <c r="H16" s="13" t="s">
        <v>28</v>
      </c>
      <c r="I16" s="13" t="s">
        <v>29</v>
      </c>
      <c r="J16" s="13" t="s">
        <v>108</v>
      </c>
      <c r="K16" s="13" t="s">
        <v>31</v>
      </c>
      <c r="L16" s="13" t="s">
        <v>23</v>
      </c>
      <c r="M16" s="13" t="s">
        <v>32</v>
      </c>
      <c r="N16" s="13" t="s">
        <v>33</v>
      </c>
      <c r="O16" s="13">
        <v>92</v>
      </c>
      <c r="P16" s="13">
        <v>61.33</v>
      </c>
      <c r="Q16" s="13" t="s">
        <v>109</v>
      </c>
      <c r="R16" s="13">
        <f>VLOOKUP(E16,Sheet2!B:K,10,0)</f>
        <v>91.279</v>
      </c>
      <c r="S16" s="15">
        <f t="shared" si="0"/>
        <v>76.3045</v>
      </c>
      <c r="T16" s="16">
        <v>14</v>
      </c>
      <c r="U16" s="16" t="s">
        <v>35</v>
      </c>
    </row>
    <row r="17" s="3" customFormat="1" spans="1:21">
      <c r="A17" s="13">
        <v>15</v>
      </c>
      <c r="B17" s="13" t="s">
        <v>22</v>
      </c>
      <c r="C17" s="13" t="s">
        <v>23</v>
      </c>
      <c r="D17" s="13" t="s">
        <v>110</v>
      </c>
      <c r="E17" s="13" t="s">
        <v>111</v>
      </c>
      <c r="F17" s="13" t="s">
        <v>112</v>
      </c>
      <c r="G17" s="13" t="s">
        <v>113</v>
      </c>
      <c r="H17" s="13" t="s">
        <v>28</v>
      </c>
      <c r="I17" s="13" t="s">
        <v>29</v>
      </c>
      <c r="J17" s="13" t="s">
        <v>114</v>
      </c>
      <c r="K17" s="13" t="s">
        <v>31</v>
      </c>
      <c r="L17" s="13" t="s">
        <v>23</v>
      </c>
      <c r="M17" s="13" t="s">
        <v>32</v>
      </c>
      <c r="N17" s="13" t="s">
        <v>33</v>
      </c>
      <c r="O17" s="13">
        <v>91</v>
      </c>
      <c r="P17" s="13">
        <v>60.67</v>
      </c>
      <c r="Q17" s="13" t="s">
        <v>92</v>
      </c>
      <c r="R17" s="13">
        <f>VLOOKUP(E17,Sheet2!B:K,10,0)</f>
        <v>91.511</v>
      </c>
      <c r="S17" s="15">
        <f t="shared" si="0"/>
        <v>76.0905</v>
      </c>
      <c r="T17" s="16">
        <v>15</v>
      </c>
      <c r="U17" s="16" t="s">
        <v>35</v>
      </c>
    </row>
    <row r="18" s="3" customFormat="1" spans="1:21">
      <c r="A18" s="13">
        <v>16</v>
      </c>
      <c r="B18" s="13" t="s">
        <v>22</v>
      </c>
      <c r="C18" s="13" t="s">
        <v>23</v>
      </c>
      <c r="D18" s="13" t="s">
        <v>115</v>
      </c>
      <c r="E18" s="13" t="s">
        <v>116</v>
      </c>
      <c r="F18" s="13" t="s">
        <v>117</v>
      </c>
      <c r="G18" s="13" t="s">
        <v>118</v>
      </c>
      <c r="H18" s="13" t="s">
        <v>28</v>
      </c>
      <c r="I18" s="13" t="s">
        <v>29</v>
      </c>
      <c r="J18" s="13" t="s">
        <v>119</v>
      </c>
      <c r="K18" s="13" t="s">
        <v>31</v>
      </c>
      <c r="L18" s="13" t="s">
        <v>23</v>
      </c>
      <c r="M18" s="13" t="s">
        <v>32</v>
      </c>
      <c r="N18" s="13" t="s">
        <v>33</v>
      </c>
      <c r="O18" s="13">
        <v>97</v>
      </c>
      <c r="P18" s="13">
        <v>64.67</v>
      </c>
      <c r="Q18" s="13" t="s">
        <v>47</v>
      </c>
      <c r="R18" s="13">
        <f>VLOOKUP(E18,Sheet2!B:K,10,0)</f>
        <v>87.07</v>
      </c>
      <c r="S18" s="15">
        <f t="shared" si="0"/>
        <v>75.87</v>
      </c>
      <c r="T18" s="16">
        <v>16</v>
      </c>
      <c r="U18" s="16" t="s">
        <v>120</v>
      </c>
    </row>
    <row r="19" s="3" customFormat="1" spans="1:21">
      <c r="A19" s="13">
        <v>17</v>
      </c>
      <c r="B19" s="13" t="s">
        <v>22</v>
      </c>
      <c r="C19" s="13" t="s">
        <v>23</v>
      </c>
      <c r="D19" s="13" t="s">
        <v>121</v>
      </c>
      <c r="E19" s="13" t="s">
        <v>122</v>
      </c>
      <c r="F19" s="13" t="s">
        <v>123</v>
      </c>
      <c r="G19" s="13" t="s">
        <v>124</v>
      </c>
      <c r="H19" s="13" t="s">
        <v>28</v>
      </c>
      <c r="I19" s="13" t="s">
        <v>29</v>
      </c>
      <c r="J19" s="13" t="s">
        <v>125</v>
      </c>
      <c r="K19" s="13" t="s">
        <v>31</v>
      </c>
      <c r="L19" s="13" t="s">
        <v>23</v>
      </c>
      <c r="M19" s="13" t="s">
        <v>32</v>
      </c>
      <c r="N19" s="13" t="s">
        <v>33</v>
      </c>
      <c r="O19" s="13">
        <v>95</v>
      </c>
      <c r="P19" s="13">
        <v>63.33</v>
      </c>
      <c r="Q19" s="13" t="s">
        <v>63</v>
      </c>
      <c r="R19" s="13">
        <f>VLOOKUP(E19,Sheet2!B:K,10,0)</f>
        <v>88.187</v>
      </c>
      <c r="S19" s="15">
        <f t="shared" si="0"/>
        <v>75.7585</v>
      </c>
      <c r="T19" s="16">
        <v>17</v>
      </c>
      <c r="U19" s="16" t="s">
        <v>120</v>
      </c>
    </row>
    <row r="20" s="3" customFormat="1" spans="1:21">
      <c r="A20" s="13">
        <v>18</v>
      </c>
      <c r="B20" s="13" t="s">
        <v>22</v>
      </c>
      <c r="C20" s="13" t="s">
        <v>23</v>
      </c>
      <c r="D20" s="13" t="s">
        <v>126</v>
      </c>
      <c r="E20" s="13" t="s">
        <v>127</v>
      </c>
      <c r="F20" s="13" t="s">
        <v>128</v>
      </c>
      <c r="G20" s="13" t="s">
        <v>129</v>
      </c>
      <c r="H20" s="13" t="s">
        <v>28</v>
      </c>
      <c r="I20" s="13" t="s">
        <v>29</v>
      </c>
      <c r="J20" s="13" t="s">
        <v>130</v>
      </c>
      <c r="K20" s="13" t="s">
        <v>31</v>
      </c>
      <c r="L20" s="13" t="s">
        <v>23</v>
      </c>
      <c r="M20" s="13" t="s">
        <v>32</v>
      </c>
      <c r="N20" s="13" t="s">
        <v>33</v>
      </c>
      <c r="O20" s="13">
        <v>87</v>
      </c>
      <c r="P20" s="13">
        <v>58</v>
      </c>
      <c r="Q20" s="13" t="s">
        <v>131</v>
      </c>
      <c r="R20" s="13">
        <f>VLOOKUP(E20,Sheet2!B:K,10,0)</f>
        <v>93.116</v>
      </c>
      <c r="S20" s="15">
        <f t="shared" si="0"/>
        <v>75.558</v>
      </c>
      <c r="T20" s="16">
        <v>18</v>
      </c>
      <c r="U20" s="16" t="s">
        <v>120</v>
      </c>
    </row>
    <row r="21" s="3" customFormat="1" spans="1:21">
      <c r="A21" s="13">
        <v>19</v>
      </c>
      <c r="B21" s="13" t="s">
        <v>22</v>
      </c>
      <c r="C21" s="13" t="s">
        <v>23</v>
      </c>
      <c r="D21" s="13" t="s">
        <v>132</v>
      </c>
      <c r="E21" s="13" t="s">
        <v>133</v>
      </c>
      <c r="F21" s="13" t="s">
        <v>134</v>
      </c>
      <c r="G21" s="13" t="s">
        <v>135</v>
      </c>
      <c r="H21" s="13" t="s">
        <v>28</v>
      </c>
      <c r="I21" s="13" t="s">
        <v>29</v>
      </c>
      <c r="J21" s="13" t="s">
        <v>136</v>
      </c>
      <c r="K21" s="13" t="s">
        <v>31</v>
      </c>
      <c r="L21" s="13" t="s">
        <v>23</v>
      </c>
      <c r="M21" s="13" t="s">
        <v>32</v>
      </c>
      <c r="N21" s="13" t="s">
        <v>33</v>
      </c>
      <c r="O21" s="13">
        <v>96</v>
      </c>
      <c r="P21" s="13">
        <v>64</v>
      </c>
      <c r="Q21" s="13" t="s">
        <v>41</v>
      </c>
      <c r="R21" s="13">
        <f>VLOOKUP(E21,Sheet2!B:K,10,0)</f>
        <v>87.03</v>
      </c>
      <c r="S21" s="15">
        <f t="shared" si="0"/>
        <v>75.515</v>
      </c>
      <c r="T21" s="16">
        <v>19</v>
      </c>
      <c r="U21" s="16" t="s">
        <v>120</v>
      </c>
    </row>
    <row r="22" s="3" customFormat="1" spans="1:21">
      <c r="A22" s="13">
        <v>20</v>
      </c>
      <c r="B22" s="13" t="s">
        <v>22</v>
      </c>
      <c r="C22" s="13" t="s">
        <v>23</v>
      </c>
      <c r="D22" s="13" t="s">
        <v>137</v>
      </c>
      <c r="E22" s="13" t="s">
        <v>138</v>
      </c>
      <c r="F22" s="13" t="s">
        <v>139</v>
      </c>
      <c r="G22" s="13" t="s">
        <v>140</v>
      </c>
      <c r="H22" s="13" t="s">
        <v>28</v>
      </c>
      <c r="I22" s="13" t="s">
        <v>29</v>
      </c>
      <c r="J22" s="13" t="s">
        <v>141</v>
      </c>
      <c r="K22" s="13" t="s">
        <v>31</v>
      </c>
      <c r="L22" s="13" t="s">
        <v>23</v>
      </c>
      <c r="M22" s="13" t="s">
        <v>32</v>
      </c>
      <c r="N22" s="13" t="s">
        <v>33</v>
      </c>
      <c r="O22" s="13">
        <v>89</v>
      </c>
      <c r="P22" s="13">
        <v>59.33</v>
      </c>
      <c r="Q22" s="13" t="s">
        <v>142</v>
      </c>
      <c r="R22" s="13">
        <f>VLOOKUP(E22,Sheet2!B:K,10,0)</f>
        <v>91.019</v>
      </c>
      <c r="S22" s="15">
        <f t="shared" si="0"/>
        <v>75.1745</v>
      </c>
      <c r="T22" s="16">
        <v>20</v>
      </c>
      <c r="U22" s="16" t="s">
        <v>120</v>
      </c>
    </row>
    <row r="23" s="3" customFormat="1" spans="1:21">
      <c r="A23" s="13">
        <v>21</v>
      </c>
      <c r="B23" s="13" t="s">
        <v>22</v>
      </c>
      <c r="C23" s="13" t="s">
        <v>23</v>
      </c>
      <c r="D23" s="13" t="s">
        <v>143</v>
      </c>
      <c r="E23" s="13" t="s">
        <v>144</v>
      </c>
      <c r="F23" s="13" t="s">
        <v>145</v>
      </c>
      <c r="G23" s="13" t="s">
        <v>146</v>
      </c>
      <c r="H23" s="13" t="s">
        <v>28</v>
      </c>
      <c r="I23" s="13" t="s">
        <v>29</v>
      </c>
      <c r="J23" s="13" t="s">
        <v>147</v>
      </c>
      <c r="K23" s="13" t="s">
        <v>31</v>
      </c>
      <c r="L23" s="13" t="s">
        <v>23</v>
      </c>
      <c r="M23" s="13" t="s">
        <v>32</v>
      </c>
      <c r="N23" s="13" t="s">
        <v>33</v>
      </c>
      <c r="O23" s="13">
        <v>87</v>
      </c>
      <c r="P23" s="13">
        <v>58</v>
      </c>
      <c r="Q23" s="13" t="s">
        <v>131</v>
      </c>
      <c r="R23" s="13">
        <f>VLOOKUP(E23,Sheet2!B:K,10,0)</f>
        <v>92.23</v>
      </c>
      <c r="S23" s="15">
        <f t="shared" si="0"/>
        <v>75.115</v>
      </c>
      <c r="T23" s="16">
        <v>21</v>
      </c>
      <c r="U23" s="16" t="s">
        <v>120</v>
      </c>
    </row>
    <row r="24" s="3" customFormat="1" spans="1:21">
      <c r="A24" s="13">
        <v>22</v>
      </c>
      <c r="B24" s="13" t="s">
        <v>22</v>
      </c>
      <c r="C24" s="13" t="s">
        <v>23</v>
      </c>
      <c r="D24" s="13" t="s">
        <v>148</v>
      </c>
      <c r="E24" s="13" t="s">
        <v>149</v>
      </c>
      <c r="F24" s="13" t="s">
        <v>150</v>
      </c>
      <c r="G24" s="13" t="s">
        <v>151</v>
      </c>
      <c r="H24" s="13" t="s">
        <v>28</v>
      </c>
      <c r="I24" s="13" t="s">
        <v>29</v>
      </c>
      <c r="J24" s="13" t="s">
        <v>152</v>
      </c>
      <c r="K24" s="13" t="s">
        <v>31</v>
      </c>
      <c r="L24" s="13" t="s">
        <v>23</v>
      </c>
      <c r="M24" s="13" t="s">
        <v>32</v>
      </c>
      <c r="N24" s="13" t="s">
        <v>33</v>
      </c>
      <c r="O24" s="13">
        <v>91</v>
      </c>
      <c r="P24" s="13">
        <v>60.67</v>
      </c>
      <c r="Q24" s="13" t="s">
        <v>92</v>
      </c>
      <c r="R24" s="13">
        <f>VLOOKUP(E24,Sheet2!B:K,10,0)</f>
        <v>89.132</v>
      </c>
      <c r="S24" s="15">
        <f t="shared" si="0"/>
        <v>74.901</v>
      </c>
      <c r="T24" s="16">
        <v>22</v>
      </c>
      <c r="U24" s="16" t="s">
        <v>120</v>
      </c>
    </row>
    <row r="25" s="3" customFormat="1" spans="1:21">
      <c r="A25" s="13">
        <v>23</v>
      </c>
      <c r="B25" s="13" t="s">
        <v>22</v>
      </c>
      <c r="C25" s="13" t="s">
        <v>23</v>
      </c>
      <c r="D25" s="13" t="s">
        <v>153</v>
      </c>
      <c r="E25" s="13" t="s">
        <v>154</v>
      </c>
      <c r="F25" s="13" t="s">
        <v>155</v>
      </c>
      <c r="G25" s="13" t="s">
        <v>156</v>
      </c>
      <c r="H25" s="13" t="s">
        <v>28</v>
      </c>
      <c r="I25" s="13" t="s">
        <v>29</v>
      </c>
      <c r="J25" s="13" t="s">
        <v>157</v>
      </c>
      <c r="K25" s="13" t="s">
        <v>31</v>
      </c>
      <c r="L25" s="13" t="s">
        <v>23</v>
      </c>
      <c r="M25" s="13" t="s">
        <v>32</v>
      </c>
      <c r="N25" s="13" t="s">
        <v>33</v>
      </c>
      <c r="O25" s="13">
        <v>89</v>
      </c>
      <c r="P25" s="13">
        <v>59.33</v>
      </c>
      <c r="Q25" s="13" t="s">
        <v>142</v>
      </c>
      <c r="R25" s="13">
        <f>VLOOKUP(E25,Sheet2!B:K,10,0)</f>
        <v>90.278</v>
      </c>
      <c r="S25" s="15">
        <f t="shared" si="0"/>
        <v>74.804</v>
      </c>
      <c r="T25" s="16">
        <v>23</v>
      </c>
      <c r="U25" s="16" t="s">
        <v>120</v>
      </c>
    </row>
    <row r="26" s="3" customFormat="1" spans="1:21">
      <c r="A26" s="13">
        <v>24</v>
      </c>
      <c r="B26" s="13" t="s">
        <v>22</v>
      </c>
      <c r="C26" s="13" t="s">
        <v>23</v>
      </c>
      <c r="D26" s="13" t="s">
        <v>158</v>
      </c>
      <c r="E26" s="13" t="s">
        <v>159</v>
      </c>
      <c r="F26" s="13" t="s">
        <v>160</v>
      </c>
      <c r="G26" s="13" t="s">
        <v>161</v>
      </c>
      <c r="H26" s="13" t="s">
        <v>28</v>
      </c>
      <c r="I26" s="13" t="s">
        <v>29</v>
      </c>
      <c r="J26" s="13" t="s">
        <v>162</v>
      </c>
      <c r="K26" s="13" t="s">
        <v>31</v>
      </c>
      <c r="L26" s="13" t="s">
        <v>23</v>
      </c>
      <c r="M26" s="13" t="s">
        <v>32</v>
      </c>
      <c r="N26" s="13" t="s">
        <v>33</v>
      </c>
      <c r="O26" s="13">
        <v>91</v>
      </c>
      <c r="P26" s="13">
        <v>60.67</v>
      </c>
      <c r="Q26" s="13" t="s">
        <v>92</v>
      </c>
      <c r="R26" s="13">
        <f>VLOOKUP(E26,Sheet2!B:K,10,0)</f>
        <v>88.79</v>
      </c>
      <c r="S26" s="15">
        <f t="shared" si="0"/>
        <v>74.73</v>
      </c>
      <c r="T26" s="16">
        <v>24</v>
      </c>
      <c r="U26" s="16" t="s">
        <v>120</v>
      </c>
    </row>
    <row r="27" s="3" customFormat="1" spans="1:21">
      <c r="A27" s="13">
        <v>25</v>
      </c>
      <c r="B27" s="13" t="s">
        <v>22</v>
      </c>
      <c r="C27" s="13" t="s">
        <v>23</v>
      </c>
      <c r="D27" s="13" t="s">
        <v>163</v>
      </c>
      <c r="E27" s="13" t="s">
        <v>164</v>
      </c>
      <c r="F27" s="13" t="s">
        <v>165</v>
      </c>
      <c r="G27" s="13" t="s">
        <v>166</v>
      </c>
      <c r="H27" s="13" t="s">
        <v>28</v>
      </c>
      <c r="I27" s="13" t="s">
        <v>29</v>
      </c>
      <c r="J27" s="13" t="s">
        <v>167</v>
      </c>
      <c r="K27" s="13" t="s">
        <v>31</v>
      </c>
      <c r="L27" s="13" t="s">
        <v>23</v>
      </c>
      <c r="M27" s="13" t="s">
        <v>32</v>
      </c>
      <c r="N27" s="13" t="s">
        <v>33</v>
      </c>
      <c r="O27" s="13">
        <v>87</v>
      </c>
      <c r="P27" s="13">
        <v>58</v>
      </c>
      <c r="Q27" s="13" t="s">
        <v>131</v>
      </c>
      <c r="R27" s="13">
        <f>VLOOKUP(E27,Sheet2!B:K,10,0)</f>
        <v>91.412</v>
      </c>
      <c r="S27" s="15">
        <f t="shared" si="0"/>
        <v>74.706</v>
      </c>
      <c r="T27" s="16">
        <v>25</v>
      </c>
      <c r="U27" s="16" t="s">
        <v>120</v>
      </c>
    </row>
    <row r="28" s="3" customFormat="1" spans="1:21">
      <c r="A28" s="13">
        <v>26</v>
      </c>
      <c r="B28" s="13" t="s">
        <v>22</v>
      </c>
      <c r="C28" s="13" t="s">
        <v>23</v>
      </c>
      <c r="D28" s="13" t="s">
        <v>168</v>
      </c>
      <c r="E28" s="13" t="s">
        <v>169</v>
      </c>
      <c r="F28" s="13" t="s">
        <v>170</v>
      </c>
      <c r="G28" s="13" t="s">
        <v>171</v>
      </c>
      <c r="H28" s="13" t="s">
        <v>28</v>
      </c>
      <c r="I28" s="13" t="s">
        <v>29</v>
      </c>
      <c r="J28" s="13" t="s">
        <v>172</v>
      </c>
      <c r="K28" s="13" t="s">
        <v>31</v>
      </c>
      <c r="L28" s="13" t="s">
        <v>23</v>
      </c>
      <c r="M28" s="13" t="s">
        <v>32</v>
      </c>
      <c r="N28" s="13" t="s">
        <v>33</v>
      </c>
      <c r="O28" s="13">
        <v>93</v>
      </c>
      <c r="P28" s="13">
        <v>62</v>
      </c>
      <c r="Q28" s="13" t="s">
        <v>75</v>
      </c>
      <c r="R28" s="13">
        <f>VLOOKUP(E28,Sheet2!B:K,10,0)</f>
        <v>87.214</v>
      </c>
      <c r="S28" s="15">
        <f t="shared" si="0"/>
        <v>74.607</v>
      </c>
      <c r="T28" s="16">
        <v>26</v>
      </c>
      <c r="U28" s="16" t="s">
        <v>120</v>
      </c>
    </row>
    <row r="29" s="3" customFormat="1" spans="1:21">
      <c r="A29" s="13">
        <v>27</v>
      </c>
      <c r="B29" s="13" t="s">
        <v>22</v>
      </c>
      <c r="C29" s="13" t="s">
        <v>23</v>
      </c>
      <c r="D29" s="13" t="s">
        <v>173</v>
      </c>
      <c r="E29" s="13" t="s">
        <v>174</v>
      </c>
      <c r="F29" s="13" t="s">
        <v>175</v>
      </c>
      <c r="G29" s="13" t="s">
        <v>176</v>
      </c>
      <c r="H29" s="13" t="s">
        <v>28</v>
      </c>
      <c r="I29" s="13" t="s">
        <v>29</v>
      </c>
      <c r="J29" s="13" t="s">
        <v>177</v>
      </c>
      <c r="K29" s="13" t="s">
        <v>31</v>
      </c>
      <c r="L29" s="13" t="s">
        <v>23</v>
      </c>
      <c r="M29" s="13" t="s">
        <v>32</v>
      </c>
      <c r="N29" s="13" t="s">
        <v>33</v>
      </c>
      <c r="O29" s="13">
        <v>86</v>
      </c>
      <c r="P29" s="13">
        <v>57.33</v>
      </c>
      <c r="Q29" s="13" t="s">
        <v>178</v>
      </c>
      <c r="R29" s="13">
        <f>VLOOKUP(E29,Sheet2!B:K,10,0)</f>
        <v>91.289</v>
      </c>
      <c r="S29" s="15">
        <f t="shared" si="0"/>
        <v>74.3095</v>
      </c>
      <c r="T29" s="16">
        <v>27</v>
      </c>
      <c r="U29" s="16" t="s">
        <v>120</v>
      </c>
    </row>
    <row r="30" s="3" customFormat="1" spans="1:21">
      <c r="A30" s="13">
        <v>28</v>
      </c>
      <c r="B30" s="13" t="s">
        <v>22</v>
      </c>
      <c r="C30" s="13" t="s">
        <v>23</v>
      </c>
      <c r="D30" s="13" t="s">
        <v>179</v>
      </c>
      <c r="E30" s="13" t="s">
        <v>180</v>
      </c>
      <c r="F30" s="13" t="s">
        <v>181</v>
      </c>
      <c r="G30" s="13" t="s">
        <v>182</v>
      </c>
      <c r="H30" s="13" t="s">
        <v>28</v>
      </c>
      <c r="I30" s="13" t="s">
        <v>29</v>
      </c>
      <c r="J30" s="13" t="s">
        <v>183</v>
      </c>
      <c r="K30" s="13" t="s">
        <v>31</v>
      </c>
      <c r="L30" s="13" t="s">
        <v>23</v>
      </c>
      <c r="M30" s="13" t="s">
        <v>32</v>
      </c>
      <c r="N30" s="13" t="s">
        <v>33</v>
      </c>
      <c r="O30" s="13">
        <v>90</v>
      </c>
      <c r="P30" s="13">
        <v>60</v>
      </c>
      <c r="Q30" s="13" t="s">
        <v>69</v>
      </c>
      <c r="R30" s="13">
        <f>VLOOKUP(E30,Sheet2!B:K,10,0)</f>
        <v>88.329</v>
      </c>
      <c r="S30" s="15">
        <f t="shared" si="0"/>
        <v>74.1645</v>
      </c>
      <c r="T30" s="16">
        <v>28</v>
      </c>
      <c r="U30" s="16" t="s">
        <v>120</v>
      </c>
    </row>
    <row r="31" s="3" customFormat="1" spans="1:21">
      <c r="A31" s="13">
        <v>29</v>
      </c>
      <c r="B31" s="13" t="s">
        <v>22</v>
      </c>
      <c r="C31" s="13" t="s">
        <v>23</v>
      </c>
      <c r="D31" s="13" t="s">
        <v>184</v>
      </c>
      <c r="E31" s="13" t="s">
        <v>185</v>
      </c>
      <c r="F31" s="13" t="s">
        <v>186</v>
      </c>
      <c r="G31" s="13" t="s">
        <v>171</v>
      </c>
      <c r="H31" s="13" t="s">
        <v>28</v>
      </c>
      <c r="I31" s="13" t="s">
        <v>29</v>
      </c>
      <c r="J31" s="13" t="s">
        <v>187</v>
      </c>
      <c r="K31" s="13" t="s">
        <v>31</v>
      </c>
      <c r="L31" s="13" t="s">
        <v>23</v>
      </c>
      <c r="M31" s="13" t="s">
        <v>32</v>
      </c>
      <c r="N31" s="13" t="s">
        <v>33</v>
      </c>
      <c r="O31" s="13">
        <v>86</v>
      </c>
      <c r="P31" s="13">
        <v>57.33</v>
      </c>
      <c r="Q31" s="13" t="s">
        <v>178</v>
      </c>
      <c r="R31" s="13">
        <f>VLOOKUP(E31,Sheet2!B:K,10,0)</f>
        <v>90.001</v>
      </c>
      <c r="S31" s="15">
        <f t="shared" si="0"/>
        <v>73.6655</v>
      </c>
      <c r="T31" s="16">
        <v>29</v>
      </c>
      <c r="U31" s="16" t="s">
        <v>120</v>
      </c>
    </row>
    <row r="32" s="3" customFormat="1" spans="1:21">
      <c r="A32" s="13">
        <v>30</v>
      </c>
      <c r="B32" s="13" t="s">
        <v>22</v>
      </c>
      <c r="C32" s="13" t="s">
        <v>23</v>
      </c>
      <c r="D32" s="13" t="s">
        <v>188</v>
      </c>
      <c r="E32" s="13" t="s">
        <v>189</v>
      </c>
      <c r="F32" s="13" t="s">
        <v>190</v>
      </c>
      <c r="G32" s="13" t="s">
        <v>191</v>
      </c>
      <c r="H32" s="13" t="s">
        <v>28</v>
      </c>
      <c r="I32" s="13" t="s">
        <v>29</v>
      </c>
      <c r="J32" s="13" t="s">
        <v>192</v>
      </c>
      <c r="K32" s="13" t="s">
        <v>31</v>
      </c>
      <c r="L32" s="13" t="s">
        <v>23</v>
      </c>
      <c r="M32" s="13" t="s">
        <v>32</v>
      </c>
      <c r="N32" s="13" t="s">
        <v>33</v>
      </c>
      <c r="O32" s="13">
        <v>86</v>
      </c>
      <c r="P32" s="13">
        <v>57.33</v>
      </c>
      <c r="Q32" s="13" t="s">
        <v>178</v>
      </c>
      <c r="R32" s="13">
        <f>VLOOKUP(E32,Sheet2!B:K,10,0)</f>
        <v>89.511</v>
      </c>
      <c r="S32" s="15">
        <f t="shared" si="0"/>
        <v>73.4205</v>
      </c>
      <c r="T32" s="16">
        <v>30</v>
      </c>
      <c r="U32" s="16" t="s">
        <v>120</v>
      </c>
    </row>
  </sheetData>
  <sortState ref="A2:U31">
    <sortCondition ref="S2:S31" descending="1"/>
  </sortState>
  <mergeCells count="1">
    <mergeCell ref="A1:U1"/>
  </mergeCells>
  <pageMargins left="0.196527777777778" right="0.196527777777778" top="0.393055555555556" bottom="0.393055555555556" header="0.5" footer="0.5"/>
  <pageSetup paperSize="9" scale="9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6"/>
  <sheetViews>
    <sheetView topLeftCell="A9" workbookViewId="0">
      <selection activeCell="B6" sqref="B6:B35"/>
    </sheetView>
  </sheetViews>
  <sheetFormatPr defaultColWidth="9" defaultRowHeight="14.25"/>
  <cols>
    <col min="1" max="1" width="5" style="19" customWidth="1"/>
    <col min="2" max="2" width="7.25" style="19" customWidth="1"/>
    <col min="3" max="3" width="7.75" style="19" customWidth="1"/>
    <col min="4" max="4" width="8.5" style="19" customWidth="1"/>
    <col min="5" max="5" width="9.125" style="20" customWidth="1"/>
    <col min="6" max="6" width="9.625" style="19" customWidth="1"/>
    <col min="7" max="7" width="9.625" style="20" customWidth="1"/>
    <col min="8" max="8" width="9.625" style="19" customWidth="1"/>
    <col min="9" max="9" width="9.625" style="20" customWidth="1"/>
    <col min="10" max="10" width="9.625" style="19" customWidth="1"/>
    <col min="11" max="11" width="7.125" style="19" customWidth="1"/>
    <col min="12" max="12" width="9" style="19" customWidth="1"/>
    <col min="13" max="13" width="6.125" style="19" customWidth="1"/>
    <col min="14" max="14" width="9.625" style="21" customWidth="1"/>
    <col min="15" max="15" width="5.625" style="19" customWidth="1"/>
    <col min="16" max="16" width="11" style="17" customWidth="1"/>
    <col min="17" max="17" width="10" style="17" customWidth="1"/>
    <col min="18" max="16384" width="9" style="17"/>
  </cols>
  <sheetData>
    <row r="1" s="17" customFormat="1" ht="27" customHeight="1" spans="1:17">
      <c r="A1" s="22" t="s">
        <v>193</v>
      </c>
      <c r="B1" s="22"/>
      <c r="C1" s="22"/>
      <c r="D1" s="22"/>
      <c r="E1" s="23"/>
      <c r="F1" s="22"/>
      <c r="G1" s="23"/>
      <c r="H1" s="22"/>
      <c r="I1" s="23"/>
      <c r="J1" s="22"/>
      <c r="K1" s="22"/>
      <c r="L1" s="22"/>
      <c r="M1" s="22"/>
      <c r="N1" s="44"/>
      <c r="O1" s="22"/>
      <c r="P1" s="22"/>
      <c r="Q1" s="22"/>
    </row>
    <row r="2" s="17" customFormat="1" ht="21" customHeight="1" spans="1:17">
      <c r="A2" s="24" t="s">
        <v>194</v>
      </c>
      <c r="B2" s="24"/>
      <c r="C2" s="24"/>
      <c r="D2" s="24"/>
      <c r="E2" s="25"/>
      <c r="F2" s="24"/>
      <c r="G2" s="25"/>
      <c r="H2" s="24"/>
      <c r="I2" s="25"/>
      <c r="J2" s="24" t="s">
        <v>195</v>
      </c>
      <c r="K2" s="24"/>
      <c r="L2" s="24"/>
      <c r="M2" s="24"/>
      <c r="N2" s="45"/>
      <c r="O2" s="24"/>
      <c r="P2" s="24"/>
      <c r="Q2" s="24"/>
    </row>
    <row r="3" s="18" customFormat="1" ht="17" customHeight="1" spans="1:17">
      <c r="A3" s="26" t="s">
        <v>196</v>
      </c>
      <c r="B3" s="26" t="s">
        <v>5</v>
      </c>
      <c r="C3" s="27" t="s">
        <v>197</v>
      </c>
      <c r="D3" s="27"/>
      <c r="E3" s="28" t="s">
        <v>18</v>
      </c>
      <c r="F3" s="29"/>
      <c r="G3" s="28"/>
      <c r="H3" s="29"/>
      <c r="I3" s="28"/>
      <c r="J3" s="29"/>
      <c r="K3" s="29"/>
      <c r="L3" s="46"/>
      <c r="M3" s="26" t="s">
        <v>198</v>
      </c>
      <c r="N3" s="47" t="s">
        <v>19</v>
      </c>
      <c r="O3" s="26" t="s">
        <v>199</v>
      </c>
      <c r="P3" s="26" t="s">
        <v>200</v>
      </c>
      <c r="Q3" s="26" t="s">
        <v>201</v>
      </c>
    </row>
    <row r="4" s="18" customFormat="1" ht="19" customHeight="1" spans="1:17">
      <c r="A4" s="30"/>
      <c r="B4" s="30"/>
      <c r="C4" s="27" t="s">
        <v>16</v>
      </c>
      <c r="D4" s="27" t="s">
        <v>202</v>
      </c>
      <c r="E4" s="31" t="s">
        <v>203</v>
      </c>
      <c r="F4" s="27"/>
      <c r="G4" s="31" t="s">
        <v>204</v>
      </c>
      <c r="H4" s="27"/>
      <c r="I4" s="31" t="s">
        <v>205</v>
      </c>
      <c r="J4" s="27"/>
      <c r="K4" s="27" t="s">
        <v>206</v>
      </c>
      <c r="L4" s="27" t="s">
        <v>16</v>
      </c>
      <c r="M4" s="30"/>
      <c r="N4" s="48"/>
      <c r="O4" s="30"/>
      <c r="P4" s="30"/>
      <c r="Q4" s="30"/>
    </row>
    <row r="5" s="17" customFormat="1" ht="24" customHeight="1" spans="1:17">
      <c r="A5" s="32"/>
      <c r="B5" s="32"/>
      <c r="C5" s="27"/>
      <c r="D5" s="27"/>
      <c r="E5" s="33" t="s">
        <v>207</v>
      </c>
      <c r="F5" s="34" t="s">
        <v>208</v>
      </c>
      <c r="G5" s="33" t="s">
        <v>207</v>
      </c>
      <c r="H5" s="34" t="s">
        <v>208</v>
      </c>
      <c r="I5" s="33" t="s">
        <v>207</v>
      </c>
      <c r="J5" s="34" t="s">
        <v>208</v>
      </c>
      <c r="K5" s="27"/>
      <c r="L5" s="27"/>
      <c r="M5" s="32"/>
      <c r="N5" s="49"/>
      <c r="O5" s="32"/>
      <c r="P5" s="32"/>
      <c r="Q5" s="32"/>
    </row>
    <row r="6" s="17" customFormat="1" ht="22" customHeight="1" spans="1:18">
      <c r="A6" s="32">
        <v>28</v>
      </c>
      <c r="B6" s="35" t="s">
        <v>25</v>
      </c>
      <c r="C6" s="36">
        <v>66.67</v>
      </c>
      <c r="D6" s="37">
        <f t="shared" ref="D6:D35" si="0">C6/2</f>
        <v>33.335</v>
      </c>
      <c r="E6" s="38">
        <f>VLOOKUP(B6,[1]面试成绩确认表!B$1:I$65536,2,0)</f>
        <v>94.47</v>
      </c>
      <c r="F6" s="39">
        <f t="shared" ref="F6:F35" si="1">E6*0.5</f>
        <v>47.235</v>
      </c>
      <c r="G6" s="38">
        <f>VLOOKUP(B6,[1]面试成绩确认表!B$1:I$65536,4,0)</f>
        <v>91.6</v>
      </c>
      <c r="H6" s="39">
        <f t="shared" ref="H6:H35" si="2">G6*0.4</f>
        <v>36.64</v>
      </c>
      <c r="I6" s="38">
        <f>VLOOKUP(B6,[1]面试成绩确认表!B$1:I$65536,6,0)</f>
        <v>93.83</v>
      </c>
      <c r="J6" s="39">
        <f t="shared" ref="J6:J35" si="3">I6*0.6</f>
        <v>56.298</v>
      </c>
      <c r="K6" s="39">
        <f t="shared" ref="K6:K35" si="4">F6+(H6+J6)/2</f>
        <v>93.704</v>
      </c>
      <c r="L6" s="50">
        <f t="shared" ref="L6:L35" si="5">K6/2</f>
        <v>46.852</v>
      </c>
      <c r="M6" s="37"/>
      <c r="N6" s="51">
        <f t="shared" ref="N6:N35" si="6">L6+D6</f>
        <v>80.187</v>
      </c>
      <c r="O6" s="52">
        <v>1</v>
      </c>
      <c r="P6" s="53"/>
      <c r="Q6" s="53"/>
      <c r="R6" s="17">
        <f>VLOOKUP(B6,[1]Sheet1!B$1:D$65536,3,0)</f>
        <v>66.67</v>
      </c>
    </row>
    <row r="7" s="17" customFormat="1" ht="22" customHeight="1" spans="1:18">
      <c r="A7" s="32">
        <v>27</v>
      </c>
      <c r="B7" s="35" t="s">
        <v>37</v>
      </c>
      <c r="C7" s="36">
        <v>64</v>
      </c>
      <c r="D7" s="37">
        <f t="shared" si="0"/>
        <v>32</v>
      </c>
      <c r="E7" s="38">
        <f>VLOOKUP(B7,[1]面试成绩确认表!B$1:I$65536,2,0)</f>
        <v>93.99</v>
      </c>
      <c r="F7" s="39">
        <f t="shared" si="1"/>
        <v>46.995</v>
      </c>
      <c r="G7" s="38">
        <f>VLOOKUP(B7,[1]面试成绩确认表!B$1:I$65536,4,0)</f>
        <v>94.97</v>
      </c>
      <c r="H7" s="39">
        <f t="shared" si="2"/>
        <v>37.988</v>
      </c>
      <c r="I7" s="38">
        <f>VLOOKUP(B7,[1]面试成绩确认表!B$1:I$65536,6,0)</f>
        <v>97.6</v>
      </c>
      <c r="J7" s="39">
        <f t="shared" si="3"/>
        <v>58.56</v>
      </c>
      <c r="K7" s="39">
        <f t="shared" si="4"/>
        <v>95.269</v>
      </c>
      <c r="L7" s="50">
        <f t="shared" si="5"/>
        <v>47.6345</v>
      </c>
      <c r="M7" s="37"/>
      <c r="N7" s="51">
        <f t="shared" si="6"/>
        <v>79.6345</v>
      </c>
      <c r="O7" s="52">
        <v>2</v>
      </c>
      <c r="P7" s="53"/>
      <c r="Q7" s="53"/>
      <c r="R7" s="17">
        <f>VLOOKUP(B7,[1]Sheet1!B$1:D$65536,3,0)</f>
        <v>64</v>
      </c>
    </row>
    <row r="8" s="17" customFormat="1" ht="22" customHeight="1" spans="1:18">
      <c r="A8" s="32">
        <v>10</v>
      </c>
      <c r="B8" s="35" t="s">
        <v>43</v>
      </c>
      <c r="C8" s="36">
        <v>64.67</v>
      </c>
      <c r="D8" s="37">
        <f t="shared" si="0"/>
        <v>32.335</v>
      </c>
      <c r="E8" s="38">
        <f>VLOOKUP(B8,[1]面试成绩确认表!B$1:I$65536,2,0)</f>
        <v>93.03</v>
      </c>
      <c r="F8" s="39">
        <f t="shared" si="1"/>
        <v>46.515</v>
      </c>
      <c r="G8" s="38">
        <f>VLOOKUP(B8,[1]面试成绩确认表!B$1:I$65536,4,0)</f>
        <v>90.13</v>
      </c>
      <c r="H8" s="39">
        <f t="shared" si="2"/>
        <v>36.052</v>
      </c>
      <c r="I8" s="38">
        <f>VLOOKUP(B8,[1]面试成绩确认表!B$1:I$65536,6,0)</f>
        <v>95</v>
      </c>
      <c r="J8" s="39">
        <f t="shared" si="3"/>
        <v>57</v>
      </c>
      <c r="K8" s="39">
        <f t="shared" si="4"/>
        <v>93.041</v>
      </c>
      <c r="L8" s="50">
        <f t="shared" si="5"/>
        <v>46.5205</v>
      </c>
      <c r="M8" s="37"/>
      <c r="N8" s="51">
        <f t="shared" si="6"/>
        <v>78.8555</v>
      </c>
      <c r="O8" s="52">
        <v>3</v>
      </c>
      <c r="P8" s="53"/>
      <c r="Q8" s="53"/>
      <c r="R8" s="17">
        <f>VLOOKUP(B8,[1]Sheet1!B$1:D$65536,3,0)</f>
        <v>64.67</v>
      </c>
    </row>
    <row r="9" s="17" customFormat="1" ht="22" customHeight="1" spans="1:18">
      <c r="A9" s="32">
        <v>25</v>
      </c>
      <c r="B9" s="35" t="s">
        <v>49</v>
      </c>
      <c r="C9" s="36">
        <v>64</v>
      </c>
      <c r="D9" s="37">
        <f t="shared" si="0"/>
        <v>32</v>
      </c>
      <c r="E9" s="38">
        <f>VLOOKUP(B9,[1]面试成绩确认表!B$1:I$65536,2,0)</f>
        <v>94.11</v>
      </c>
      <c r="F9" s="39">
        <f t="shared" si="1"/>
        <v>47.055</v>
      </c>
      <c r="G9" s="38">
        <f>VLOOKUP(B9,[1]面试成绩确认表!B$1:I$65536,4,0)</f>
        <v>88.07</v>
      </c>
      <c r="H9" s="39">
        <f t="shared" si="2"/>
        <v>35.228</v>
      </c>
      <c r="I9" s="38">
        <f>VLOOKUP(B9,[1]面试成绩确认表!B$1:I$65536,6,0)</f>
        <v>94.6</v>
      </c>
      <c r="J9" s="39">
        <f t="shared" si="3"/>
        <v>56.76</v>
      </c>
      <c r="K9" s="39">
        <f t="shared" si="4"/>
        <v>93.049</v>
      </c>
      <c r="L9" s="50">
        <f t="shared" si="5"/>
        <v>46.5245</v>
      </c>
      <c r="M9" s="37"/>
      <c r="N9" s="51">
        <f t="shared" si="6"/>
        <v>78.5245</v>
      </c>
      <c r="O9" s="52">
        <v>4</v>
      </c>
      <c r="P9" s="53"/>
      <c r="Q9" s="53"/>
      <c r="R9" s="17">
        <f>VLOOKUP(B9,[1]Sheet1!B$1:D$65536,3,0)</f>
        <v>64</v>
      </c>
    </row>
    <row r="10" s="17" customFormat="1" ht="22" customHeight="1" spans="1:18">
      <c r="A10" s="32">
        <v>18</v>
      </c>
      <c r="B10" s="35" t="s">
        <v>54</v>
      </c>
      <c r="C10" s="36">
        <v>64</v>
      </c>
      <c r="D10" s="37">
        <f t="shared" si="0"/>
        <v>32</v>
      </c>
      <c r="E10" s="38">
        <f>VLOOKUP(B10,[1]面试成绩确认表!B$1:I$65536,2,0)</f>
        <v>92.9</v>
      </c>
      <c r="F10" s="39">
        <f t="shared" si="1"/>
        <v>46.45</v>
      </c>
      <c r="G10" s="38">
        <f>VLOOKUP(B10,[1]面试成绩确认表!B$1:I$65536,4,0)</f>
        <v>92.47</v>
      </c>
      <c r="H10" s="39">
        <f t="shared" si="2"/>
        <v>36.988</v>
      </c>
      <c r="I10" s="38">
        <f>VLOOKUP(B10,[1]面试成绩确认表!B$1:I$65536,6,0)</f>
        <v>92.83</v>
      </c>
      <c r="J10" s="39">
        <f t="shared" si="3"/>
        <v>55.698</v>
      </c>
      <c r="K10" s="39">
        <f t="shared" si="4"/>
        <v>92.793</v>
      </c>
      <c r="L10" s="50">
        <f t="shared" si="5"/>
        <v>46.3965</v>
      </c>
      <c r="M10" s="37"/>
      <c r="N10" s="51">
        <f t="shared" si="6"/>
        <v>78.3965</v>
      </c>
      <c r="O10" s="52">
        <v>5</v>
      </c>
      <c r="P10" s="53"/>
      <c r="Q10" s="53"/>
      <c r="R10" s="17">
        <f>VLOOKUP(B10,[1]Sheet1!B$1:D$65536,3,0)</f>
        <v>64</v>
      </c>
    </row>
    <row r="11" s="17" customFormat="1" ht="22" customHeight="1" spans="1:18">
      <c r="A11" s="32">
        <v>20</v>
      </c>
      <c r="B11" s="35" t="s">
        <v>59</v>
      </c>
      <c r="C11" s="36">
        <v>63.33</v>
      </c>
      <c r="D11" s="37">
        <f t="shared" si="0"/>
        <v>31.665</v>
      </c>
      <c r="E11" s="38">
        <f>VLOOKUP(B11,[1]面试成绩确认表!B$1:I$65536,2,0)</f>
        <v>92.6</v>
      </c>
      <c r="F11" s="39">
        <f t="shared" si="1"/>
        <v>46.3</v>
      </c>
      <c r="G11" s="38">
        <f>VLOOKUP(B11,[1]面试成绩确认表!B$1:I$65536,4,0)</f>
        <v>93.93</v>
      </c>
      <c r="H11" s="39">
        <f t="shared" si="2"/>
        <v>37.572</v>
      </c>
      <c r="I11" s="38">
        <f>VLOOKUP(B11,[1]面试成绩确认表!B$1:I$65536,6,0)</f>
        <v>91.33</v>
      </c>
      <c r="J11" s="39">
        <f t="shared" si="3"/>
        <v>54.798</v>
      </c>
      <c r="K11" s="39">
        <f t="shared" si="4"/>
        <v>92.485</v>
      </c>
      <c r="L11" s="50">
        <f t="shared" si="5"/>
        <v>46.2425</v>
      </c>
      <c r="M11" s="37"/>
      <c r="N11" s="51">
        <f t="shared" si="6"/>
        <v>77.9075</v>
      </c>
      <c r="O11" s="52">
        <v>6</v>
      </c>
      <c r="P11" s="53"/>
      <c r="Q11" s="53"/>
      <c r="R11" s="17">
        <f>VLOOKUP(B11,[1]Sheet1!B$1:D$65536,3,0)</f>
        <v>63.33</v>
      </c>
    </row>
    <row r="12" s="17" customFormat="1" ht="22" customHeight="1" spans="1:18">
      <c r="A12" s="32">
        <v>17</v>
      </c>
      <c r="B12" s="35" t="s">
        <v>65</v>
      </c>
      <c r="C12" s="36">
        <v>60</v>
      </c>
      <c r="D12" s="37">
        <f t="shared" si="0"/>
        <v>30</v>
      </c>
      <c r="E12" s="38">
        <f>VLOOKUP(B12,[1]面试成绩确认表!B$1:I$65536,2,0)</f>
        <v>94.95</v>
      </c>
      <c r="F12" s="39">
        <f t="shared" si="1"/>
        <v>47.475</v>
      </c>
      <c r="G12" s="38">
        <f>VLOOKUP(B12,[1]面试成绩确认表!B$1:I$65536,4,0)</f>
        <v>94.33</v>
      </c>
      <c r="H12" s="39">
        <f t="shared" si="2"/>
        <v>37.732</v>
      </c>
      <c r="I12" s="38">
        <f>VLOOKUP(B12,[1]面试成绩确认表!B$1:I$65536,6,0)</f>
        <v>96.33</v>
      </c>
      <c r="J12" s="39">
        <f t="shared" si="3"/>
        <v>57.798</v>
      </c>
      <c r="K12" s="39">
        <f t="shared" si="4"/>
        <v>95.24</v>
      </c>
      <c r="L12" s="50">
        <f t="shared" si="5"/>
        <v>47.62</v>
      </c>
      <c r="M12" s="37"/>
      <c r="N12" s="51">
        <f t="shared" si="6"/>
        <v>77.62</v>
      </c>
      <c r="O12" s="52">
        <v>7</v>
      </c>
      <c r="P12" s="53"/>
      <c r="Q12" s="53"/>
      <c r="R12" s="17">
        <f>VLOOKUP(B12,[1]Sheet1!B$1:D$65536,3,0)</f>
        <v>60</v>
      </c>
    </row>
    <row r="13" s="17" customFormat="1" ht="22" customHeight="1" spans="1:18">
      <c r="A13" s="32">
        <v>29</v>
      </c>
      <c r="B13" s="35" t="s">
        <v>71</v>
      </c>
      <c r="C13" s="36">
        <v>62</v>
      </c>
      <c r="D13" s="37">
        <f t="shared" si="0"/>
        <v>31</v>
      </c>
      <c r="E13" s="38">
        <f>VLOOKUP(B13,[1]面试成绩确认表!B$1:I$65536,2,0)</f>
        <v>93.12</v>
      </c>
      <c r="F13" s="39">
        <f t="shared" si="1"/>
        <v>46.56</v>
      </c>
      <c r="G13" s="38">
        <f>VLOOKUP(B13,[1]面试成绩确认表!B$1:I$65536,4,0)</f>
        <v>90.4</v>
      </c>
      <c r="H13" s="39">
        <f t="shared" si="2"/>
        <v>36.16</v>
      </c>
      <c r="I13" s="38">
        <f>VLOOKUP(B13,[1]面试成绩确认表!B$1:I$65536,6,0)</f>
        <v>93.53</v>
      </c>
      <c r="J13" s="39">
        <f t="shared" si="3"/>
        <v>56.118</v>
      </c>
      <c r="K13" s="39">
        <f t="shared" si="4"/>
        <v>92.699</v>
      </c>
      <c r="L13" s="50">
        <f t="shared" si="5"/>
        <v>46.3495</v>
      </c>
      <c r="M13" s="37"/>
      <c r="N13" s="51">
        <f t="shared" si="6"/>
        <v>77.3495</v>
      </c>
      <c r="O13" s="52">
        <v>8</v>
      </c>
      <c r="P13" s="53"/>
      <c r="Q13" s="53"/>
      <c r="R13" s="17">
        <f>VLOOKUP(B13,[1]Sheet1!B$1:D$65536,3,0)</f>
        <v>62</v>
      </c>
    </row>
    <row r="14" s="17" customFormat="1" ht="22" customHeight="1" spans="1:18">
      <c r="A14" s="32">
        <v>13</v>
      </c>
      <c r="B14" s="35" t="s">
        <v>77</v>
      </c>
      <c r="C14" s="36">
        <v>64</v>
      </c>
      <c r="D14" s="37">
        <f t="shared" si="0"/>
        <v>32</v>
      </c>
      <c r="E14" s="38">
        <f>VLOOKUP(B14,[1]面试成绩确认表!B$1:I$65536,2,0)</f>
        <v>88.42</v>
      </c>
      <c r="F14" s="39">
        <f t="shared" si="1"/>
        <v>44.21</v>
      </c>
      <c r="G14" s="38">
        <f>VLOOKUP(B14,[1]面试成绩确认表!B$1:I$65536,4,0)</f>
        <v>89.9</v>
      </c>
      <c r="H14" s="39">
        <f t="shared" si="2"/>
        <v>35.96</v>
      </c>
      <c r="I14" s="38">
        <f>VLOOKUP(B14,[1]面试成绩确认表!B$1:I$65536,6,0)</f>
        <v>94.07</v>
      </c>
      <c r="J14" s="39">
        <f t="shared" si="3"/>
        <v>56.442</v>
      </c>
      <c r="K14" s="39">
        <f t="shared" si="4"/>
        <v>90.411</v>
      </c>
      <c r="L14" s="50">
        <f t="shared" si="5"/>
        <v>45.2055</v>
      </c>
      <c r="M14" s="37"/>
      <c r="N14" s="51">
        <f t="shared" si="6"/>
        <v>77.2055</v>
      </c>
      <c r="O14" s="52">
        <v>9</v>
      </c>
      <c r="P14" s="53"/>
      <c r="Q14" s="53"/>
      <c r="R14" s="17">
        <f>VLOOKUP(B14,[1]Sheet1!B$1:D$65536,3,0)</f>
        <v>64</v>
      </c>
    </row>
    <row r="15" s="17" customFormat="1" ht="22" customHeight="1" spans="1:18">
      <c r="A15" s="32">
        <v>9</v>
      </c>
      <c r="B15" s="40" t="s">
        <v>82</v>
      </c>
      <c r="C15" s="36">
        <v>65.33</v>
      </c>
      <c r="D15" s="37">
        <f t="shared" si="0"/>
        <v>32.665</v>
      </c>
      <c r="E15" s="38">
        <f>VLOOKUP(B15,[1]面试成绩确认表!B$1:I$65536,2,0)</f>
        <v>90.84</v>
      </c>
      <c r="F15" s="39">
        <f t="shared" si="1"/>
        <v>45.42</v>
      </c>
      <c r="G15" s="38">
        <f>VLOOKUP(B15,[1]面试成绩确认表!B$1:I$65536,4,0)</f>
        <v>90.2</v>
      </c>
      <c r="H15" s="39">
        <f t="shared" si="2"/>
        <v>36.08</v>
      </c>
      <c r="I15" s="38">
        <f>VLOOKUP(B15,[1]面试成绩确认表!B$1:I$65536,6,0)</f>
        <v>85</v>
      </c>
      <c r="J15" s="39">
        <f t="shared" si="3"/>
        <v>51</v>
      </c>
      <c r="K15" s="39">
        <f t="shared" si="4"/>
        <v>88.96</v>
      </c>
      <c r="L15" s="50">
        <f t="shared" si="5"/>
        <v>44.48</v>
      </c>
      <c r="M15" s="37"/>
      <c r="N15" s="51">
        <f t="shared" si="6"/>
        <v>77.145</v>
      </c>
      <c r="O15" s="52">
        <v>10</v>
      </c>
      <c r="P15" s="53"/>
      <c r="Q15" s="53"/>
      <c r="R15" s="17">
        <f>VLOOKUP(B15,[1]Sheet1!B$1:D$65536,3,0)</f>
        <v>65.33</v>
      </c>
    </row>
    <row r="16" s="17" customFormat="1" ht="22" customHeight="1" spans="1:18">
      <c r="A16" s="32">
        <v>5</v>
      </c>
      <c r="B16" s="35" t="s">
        <v>88</v>
      </c>
      <c r="C16" s="36">
        <v>60.67</v>
      </c>
      <c r="D16" s="37">
        <f t="shared" si="0"/>
        <v>30.335</v>
      </c>
      <c r="E16" s="38">
        <f>VLOOKUP(B16,[1]面试成绩确认表!B$1:I$65536,2,0)</f>
        <v>94.53</v>
      </c>
      <c r="F16" s="39">
        <f t="shared" si="1"/>
        <v>47.265</v>
      </c>
      <c r="G16" s="38">
        <f>VLOOKUP(B16,[1]面试成绩确认表!B$1:I$65536,4,0)</f>
        <v>94.57</v>
      </c>
      <c r="H16" s="39">
        <f t="shared" si="2"/>
        <v>37.828</v>
      </c>
      <c r="I16" s="38">
        <f>VLOOKUP(B16,[1]面试成绩确认表!B$1:I$65536,6,0)</f>
        <v>90.93</v>
      </c>
      <c r="J16" s="39">
        <f t="shared" si="3"/>
        <v>54.558</v>
      </c>
      <c r="K16" s="39">
        <f t="shared" si="4"/>
        <v>93.458</v>
      </c>
      <c r="L16" s="50">
        <f t="shared" si="5"/>
        <v>46.729</v>
      </c>
      <c r="M16" s="37"/>
      <c r="N16" s="51">
        <f t="shared" si="6"/>
        <v>77.064</v>
      </c>
      <c r="O16" s="52">
        <v>11</v>
      </c>
      <c r="P16" s="53"/>
      <c r="Q16" s="53"/>
      <c r="R16" s="17">
        <f>VLOOKUP(B16,[1]Sheet1!B$1:D$65536,3,0)</f>
        <v>60.67</v>
      </c>
    </row>
    <row r="17" s="17" customFormat="1" ht="22" customHeight="1" spans="1:18">
      <c r="A17" s="32">
        <v>4</v>
      </c>
      <c r="B17" s="35" t="s">
        <v>94</v>
      </c>
      <c r="C17" s="36">
        <v>60</v>
      </c>
      <c r="D17" s="37">
        <f t="shared" si="0"/>
        <v>30</v>
      </c>
      <c r="E17" s="38">
        <f>VLOOKUP(B17,[1]面试成绩确认表!B$1:I$65536,2,0)</f>
        <v>94</v>
      </c>
      <c r="F17" s="39">
        <f t="shared" si="1"/>
        <v>47</v>
      </c>
      <c r="G17" s="38">
        <f>VLOOKUP(B17,[1]面试成绩确认表!B$1:I$65536,4,0)</f>
        <v>92.77</v>
      </c>
      <c r="H17" s="39">
        <f t="shared" si="2"/>
        <v>37.108</v>
      </c>
      <c r="I17" s="38">
        <f>VLOOKUP(B17,[1]面试成绩确认表!B$1:I$65536,6,0)</f>
        <v>92.5</v>
      </c>
      <c r="J17" s="39">
        <f t="shared" si="3"/>
        <v>55.5</v>
      </c>
      <c r="K17" s="39">
        <f t="shared" si="4"/>
        <v>93.304</v>
      </c>
      <c r="L17" s="50">
        <f t="shared" si="5"/>
        <v>46.652</v>
      </c>
      <c r="M17" s="37"/>
      <c r="N17" s="51">
        <f t="shared" si="6"/>
        <v>76.652</v>
      </c>
      <c r="O17" s="52">
        <v>12</v>
      </c>
      <c r="P17" s="53"/>
      <c r="Q17" s="53"/>
      <c r="R17" s="17">
        <f>VLOOKUP(B17,[1]Sheet1!B$1:D$65536,3,0)</f>
        <v>60</v>
      </c>
    </row>
    <row r="18" s="17" customFormat="1" ht="22" customHeight="1" spans="1:18">
      <c r="A18" s="32">
        <v>14</v>
      </c>
      <c r="B18" s="35" t="s">
        <v>99</v>
      </c>
      <c r="C18" s="36">
        <v>62.67</v>
      </c>
      <c r="D18" s="37">
        <f t="shared" si="0"/>
        <v>31.335</v>
      </c>
      <c r="E18" s="38">
        <f>VLOOKUP(B18,[1]面试成绩确认表!B$1:I$65536,2,0)</f>
        <v>89.8</v>
      </c>
      <c r="F18" s="39">
        <f t="shared" si="1"/>
        <v>44.9</v>
      </c>
      <c r="G18" s="38">
        <f>VLOOKUP(B18,[1]面试成绩确认表!B$1:I$65536,4,0)</f>
        <v>90.13</v>
      </c>
      <c r="H18" s="39">
        <f t="shared" si="2"/>
        <v>36.052</v>
      </c>
      <c r="I18" s="38">
        <f>VLOOKUP(B18,[1]面试成绩确认表!B$1:I$65536,6,0)</f>
        <v>90.83</v>
      </c>
      <c r="J18" s="39">
        <f t="shared" si="3"/>
        <v>54.498</v>
      </c>
      <c r="K18" s="39">
        <f t="shared" si="4"/>
        <v>90.175</v>
      </c>
      <c r="L18" s="50">
        <f t="shared" si="5"/>
        <v>45.0875</v>
      </c>
      <c r="M18" s="37"/>
      <c r="N18" s="51">
        <f t="shared" si="6"/>
        <v>76.4225</v>
      </c>
      <c r="O18" s="52">
        <v>13</v>
      </c>
      <c r="P18" s="53"/>
      <c r="Q18" s="53"/>
      <c r="R18" s="17">
        <f>VLOOKUP(B18,[1]Sheet1!B$1:D$65536,3,0)</f>
        <v>62.67</v>
      </c>
    </row>
    <row r="19" s="17" customFormat="1" ht="22" customHeight="1" spans="1:18">
      <c r="A19" s="32">
        <v>23</v>
      </c>
      <c r="B19" s="35" t="s">
        <v>105</v>
      </c>
      <c r="C19" s="36">
        <v>61.33</v>
      </c>
      <c r="D19" s="37">
        <f t="shared" si="0"/>
        <v>30.665</v>
      </c>
      <c r="E19" s="38">
        <f>VLOOKUP(B19,[1]面试成绩确认表!B$1:I$65536,2,0)</f>
        <v>93.52</v>
      </c>
      <c r="F19" s="39">
        <f t="shared" si="1"/>
        <v>46.76</v>
      </c>
      <c r="G19" s="38">
        <f>VLOOKUP(B19,[1]面试成绩确认表!B$1:I$65536,4,0)</f>
        <v>85.6</v>
      </c>
      <c r="H19" s="39">
        <f t="shared" si="2"/>
        <v>34.24</v>
      </c>
      <c r="I19" s="38">
        <f>VLOOKUP(B19,[1]面试成绩确认表!B$1:I$65536,6,0)</f>
        <v>91.33</v>
      </c>
      <c r="J19" s="39">
        <f t="shared" si="3"/>
        <v>54.798</v>
      </c>
      <c r="K19" s="39">
        <f t="shared" si="4"/>
        <v>91.279</v>
      </c>
      <c r="L19" s="50">
        <f t="shared" si="5"/>
        <v>45.6395</v>
      </c>
      <c r="M19" s="37"/>
      <c r="N19" s="51">
        <f t="shared" si="6"/>
        <v>76.3045</v>
      </c>
      <c r="O19" s="52">
        <v>14</v>
      </c>
      <c r="P19" s="53"/>
      <c r="Q19" s="53"/>
      <c r="R19" s="17">
        <f>VLOOKUP(B19,[1]Sheet1!B$1:D$65536,3,0)</f>
        <v>61.33</v>
      </c>
    </row>
    <row r="20" s="17" customFormat="1" ht="22" customHeight="1" spans="1:18">
      <c r="A20" s="32">
        <v>15</v>
      </c>
      <c r="B20" s="35" t="s">
        <v>111</v>
      </c>
      <c r="C20" s="36">
        <v>60.67</v>
      </c>
      <c r="D20" s="37">
        <f t="shared" si="0"/>
        <v>30.335</v>
      </c>
      <c r="E20" s="38">
        <f>VLOOKUP(B20,[1]面试成绩确认表!B$1:I$65536,2,0)</f>
        <v>91.64</v>
      </c>
      <c r="F20" s="39">
        <f t="shared" si="1"/>
        <v>45.82</v>
      </c>
      <c r="G20" s="38">
        <f>VLOOKUP(B20,[1]面试成绩确认表!B$1:I$65536,4,0)</f>
        <v>94.7</v>
      </c>
      <c r="H20" s="39">
        <f t="shared" si="2"/>
        <v>37.88</v>
      </c>
      <c r="I20" s="38">
        <f>VLOOKUP(B20,[1]面试成绩确认表!B$1:I$65536,6,0)</f>
        <v>89.17</v>
      </c>
      <c r="J20" s="39">
        <f t="shared" si="3"/>
        <v>53.502</v>
      </c>
      <c r="K20" s="39">
        <f t="shared" si="4"/>
        <v>91.511</v>
      </c>
      <c r="L20" s="50">
        <f t="shared" si="5"/>
        <v>45.7555</v>
      </c>
      <c r="M20" s="37"/>
      <c r="N20" s="51">
        <f t="shared" si="6"/>
        <v>76.0905</v>
      </c>
      <c r="O20" s="52">
        <v>15</v>
      </c>
      <c r="P20" s="53"/>
      <c r="Q20" s="53"/>
      <c r="R20" s="17">
        <f>VLOOKUP(B20,[1]Sheet1!B$1:D$65536,3,0)</f>
        <v>60.67</v>
      </c>
    </row>
    <row r="21" s="17" customFormat="1" ht="22" customHeight="1" spans="1:18">
      <c r="A21" s="32">
        <v>2</v>
      </c>
      <c r="B21" s="35" t="s">
        <v>116</v>
      </c>
      <c r="C21" s="36">
        <v>64.67</v>
      </c>
      <c r="D21" s="37">
        <f t="shared" si="0"/>
        <v>32.335</v>
      </c>
      <c r="E21" s="38">
        <f>VLOOKUP(B21,[1]面试成绩确认表!B$1:I$65536,2,0)</f>
        <v>86.03</v>
      </c>
      <c r="F21" s="39">
        <f t="shared" si="1"/>
        <v>43.015</v>
      </c>
      <c r="G21" s="38">
        <f>VLOOKUP(B21,[1]面试成绩确认表!B$1:I$65536,4,0)</f>
        <v>87.27</v>
      </c>
      <c r="H21" s="39">
        <f t="shared" si="2"/>
        <v>34.908</v>
      </c>
      <c r="I21" s="38">
        <f>VLOOKUP(B21,[1]面试成绩确认表!B$1:I$65536,6,0)</f>
        <v>88.67</v>
      </c>
      <c r="J21" s="39">
        <f t="shared" si="3"/>
        <v>53.202</v>
      </c>
      <c r="K21" s="39">
        <f t="shared" si="4"/>
        <v>87.07</v>
      </c>
      <c r="L21" s="50">
        <f t="shared" si="5"/>
        <v>43.535</v>
      </c>
      <c r="M21" s="37"/>
      <c r="N21" s="51">
        <f t="shared" si="6"/>
        <v>75.87</v>
      </c>
      <c r="O21" s="54">
        <v>16</v>
      </c>
      <c r="P21" s="53"/>
      <c r="Q21" s="53"/>
      <c r="R21" s="17">
        <f>VLOOKUP(B21,[1]Sheet1!B$1:D$65536,3,0)</f>
        <v>64.67</v>
      </c>
    </row>
    <row r="22" s="17" customFormat="1" ht="22" customHeight="1" spans="1:18">
      <c r="A22" s="32">
        <v>1</v>
      </c>
      <c r="B22" s="35" t="s">
        <v>122</v>
      </c>
      <c r="C22" s="36">
        <v>63.33</v>
      </c>
      <c r="D22" s="37">
        <f t="shared" si="0"/>
        <v>31.665</v>
      </c>
      <c r="E22" s="38">
        <f>VLOOKUP(B22,[1]面试成绩确认表!B$1:I$65536,2,0)</f>
        <v>85.5</v>
      </c>
      <c r="F22" s="39">
        <f t="shared" si="1"/>
        <v>42.75</v>
      </c>
      <c r="G22" s="38">
        <f>VLOOKUP(B22,[1]面试成绩确认表!B$1:I$65536,4,0)</f>
        <v>87.73</v>
      </c>
      <c r="H22" s="39">
        <f t="shared" si="2"/>
        <v>35.092</v>
      </c>
      <c r="I22" s="38">
        <f>VLOOKUP(B22,[1]面试成绩确认表!B$1:I$65536,6,0)</f>
        <v>92.97</v>
      </c>
      <c r="J22" s="39">
        <f t="shared" si="3"/>
        <v>55.782</v>
      </c>
      <c r="K22" s="39">
        <f t="shared" si="4"/>
        <v>88.187</v>
      </c>
      <c r="L22" s="50">
        <f t="shared" si="5"/>
        <v>44.0935</v>
      </c>
      <c r="M22" s="37"/>
      <c r="N22" s="51">
        <f t="shared" si="6"/>
        <v>75.7585</v>
      </c>
      <c r="O22" s="54">
        <v>17</v>
      </c>
      <c r="P22" s="53"/>
      <c r="Q22" s="53"/>
      <c r="R22" s="17">
        <f>VLOOKUP(B22,[1]Sheet1!B$1:D$65536,3,0)</f>
        <v>63.33</v>
      </c>
    </row>
    <row r="23" s="17" customFormat="1" ht="22" customHeight="1" spans="1:18">
      <c r="A23" s="32">
        <v>16</v>
      </c>
      <c r="B23" s="35" t="s">
        <v>127</v>
      </c>
      <c r="C23" s="36">
        <v>58</v>
      </c>
      <c r="D23" s="37">
        <f t="shared" si="0"/>
        <v>29</v>
      </c>
      <c r="E23" s="38">
        <f>VLOOKUP(B23,[1]面试成绩确认表!B$1:I$65536,2,0)</f>
        <v>92.33</v>
      </c>
      <c r="F23" s="39">
        <f t="shared" si="1"/>
        <v>46.165</v>
      </c>
      <c r="G23" s="38">
        <f>VLOOKUP(B23,[1]面试成绩确认表!B$1:I$65536,4,0)</f>
        <v>95</v>
      </c>
      <c r="H23" s="39">
        <f t="shared" si="2"/>
        <v>38</v>
      </c>
      <c r="I23" s="38">
        <f>VLOOKUP(B23,[1]面试成绩确认表!B$1:I$65536,6,0)</f>
        <v>93.17</v>
      </c>
      <c r="J23" s="39">
        <f t="shared" si="3"/>
        <v>55.902</v>
      </c>
      <c r="K23" s="39">
        <f t="shared" si="4"/>
        <v>93.116</v>
      </c>
      <c r="L23" s="50">
        <f t="shared" si="5"/>
        <v>46.558</v>
      </c>
      <c r="M23" s="50"/>
      <c r="N23" s="51">
        <f t="shared" si="6"/>
        <v>75.558</v>
      </c>
      <c r="O23" s="54">
        <v>18</v>
      </c>
      <c r="P23" s="53"/>
      <c r="Q23" s="53"/>
      <c r="R23" s="17">
        <f>VLOOKUP(B23,[1]Sheet1!B$1:D$65536,3,0)</f>
        <v>58</v>
      </c>
    </row>
    <row r="24" s="17" customFormat="1" ht="22" customHeight="1" spans="1:18">
      <c r="A24" s="32">
        <v>11</v>
      </c>
      <c r="B24" s="35" t="s">
        <v>133</v>
      </c>
      <c r="C24" s="36">
        <v>64</v>
      </c>
      <c r="D24" s="37">
        <f t="shared" si="0"/>
        <v>32</v>
      </c>
      <c r="E24" s="38">
        <f>VLOOKUP(B24,[1]面试成绩确认表!B$1:I$65536,2,0)</f>
        <v>86.93</v>
      </c>
      <c r="F24" s="39">
        <f t="shared" si="1"/>
        <v>43.465</v>
      </c>
      <c r="G24" s="38">
        <f>VLOOKUP(B24,[1]面试成绩确认表!B$1:I$65536,4,0)</f>
        <v>87.07</v>
      </c>
      <c r="H24" s="39">
        <f t="shared" si="2"/>
        <v>34.828</v>
      </c>
      <c r="I24" s="38">
        <f>VLOOKUP(B24,[1]面试成绩确认表!B$1:I$65536,6,0)</f>
        <v>87.17</v>
      </c>
      <c r="J24" s="39">
        <f t="shared" si="3"/>
        <v>52.302</v>
      </c>
      <c r="K24" s="39">
        <f t="shared" si="4"/>
        <v>87.03</v>
      </c>
      <c r="L24" s="50">
        <f t="shared" si="5"/>
        <v>43.515</v>
      </c>
      <c r="M24" s="37"/>
      <c r="N24" s="51">
        <f t="shared" si="6"/>
        <v>75.515</v>
      </c>
      <c r="O24" s="54">
        <v>19</v>
      </c>
      <c r="P24" s="55"/>
      <c r="Q24" s="55"/>
      <c r="R24" s="17">
        <f>VLOOKUP(B24,[1]Sheet1!B$1:D$65536,3,0)</f>
        <v>64</v>
      </c>
    </row>
    <row r="25" s="17" customFormat="1" ht="22" customHeight="1" spans="1:18">
      <c r="A25" s="32">
        <v>26</v>
      </c>
      <c r="B25" s="35" t="s">
        <v>138</v>
      </c>
      <c r="C25" s="36">
        <v>59.33</v>
      </c>
      <c r="D25" s="37">
        <f t="shared" si="0"/>
        <v>29.665</v>
      </c>
      <c r="E25" s="38">
        <f>VLOOKUP(B25,[1]面试成绩确认表!B$1:I$65536,2,0)</f>
        <v>91.77</v>
      </c>
      <c r="F25" s="39">
        <f t="shared" si="1"/>
        <v>45.885</v>
      </c>
      <c r="G25" s="38">
        <f>VLOOKUP(B25,[1]面试成绩确认表!B$1:I$65536,4,0)</f>
        <v>92.17</v>
      </c>
      <c r="H25" s="39">
        <f t="shared" si="2"/>
        <v>36.868</v>
      </c>
      <c r="I25" s="38">
        <f>VLOOKUP(B25,[1]面试成绩确认表!B$1:I$65536,6,0)</f>
        <v>89</v>
      </c>
      <c r="J25" s="39">
        <f t="shared" si="3"/>
        <v>53.4</v>
      </c>
      <c r="K25" s="39">
        <f t="shared" si="4"/>
        <v>91.019</v>
      </c>
      <c r="L25" s="50">
        <f t="shared" si="5"/>
        <v>45.5095</v>
      </c>
      <c r="M25" s="50"/>
      <c r="N25" s="51">
        <f t="shared" si="6"/>
        <v>75.1745</v>
      </c>
      <c r="O25" s="54">
        <v>20</v>
      </c>
      <c r="P25" s="53"/>
      <c r="Q25" s="53"/>
      <c r="R25" s="17">
        <f>VLOOKUP(B25,[1]Sheet1!B$1:D$65536,3,0)</f>
        <v>59.33</v>
      </c>
    </row>
    <row r="26" s="17" customFormat="1" ht="22" customHeight="1" spans="1:18">
      <c r="A26" s="32">
        <v>7</v>
      </c>
      <c r="B26" s="35" t="s">
        <v>144</v>
      </c>
      <c r="C26" s="36">
        <v>58</v>
      </c>
      <c r="D26" s="37">
        <f t="shared" si="0"/>
        <v>29</v>
      </c>
      <c r="E26" s="38">
        <f>VLOOKUP(B26,[1]面试成绩确认表!B$1:I$65536,2,0)</f>
        <v>92.3</v>
      </c>
      <c r="F26" s="39">
        <f t="shared" si="1"/>
        <v>46.15</v>
      </c>
      <c r="G26" s="38">
        <f>VLOOKUP(B26,[1]面试成绩确认表!B$1:I$65536,4,0)</f>
        <v>92.4</v>
      </c>
      <c r="H26" s="39">
        <f t="shared" si="2"/>
        <v>36.96</v>
      </c>
      <c r="I26" s="38">
        <f>VLOOKUP(B26,[1]面试成绩确认表!B$1:I$65536,6,0)</f>
        <v>92</v>
      </c>
      <c r="J26" s="39">
        <f t="shared" si="3"/>
        <v>55.2</v>
      </c>
      <c r="K26" s="39">
        <f t="shared" si="4"/>
        <v>92.23</v>
      </c>
      <c r="L26" s="50">
        <f t="shared" si="5"/>
        <v>46.115</v>
      </c>
      <c r="M26" s="50"/>
      <c r="N26" s="51">
        <f t="shared" si="6"/>
        <v>75.115</v>
      </c>
      <c r="O26" s="54">
        <v>21</v>
      </c>
      <c r="P26" s="53"/>
      <c r="Q26" s="53"/>
      <c r="R26" s="17">
        <f>VLOOKUP(B26,[1]Sheet1!B$1:D$65536,3,0)</f>
        <v>58</v>
      </c>
    </row>
    <row r="27" s="17" customFormat="1" ht="22" customHeight="1" spans="1:18">
      <c r="A27" s="32">
        <v>22</v>
      </c>
      <c r="B27" s="35" t="s">
        <v>149</v>
      </c>
      <c r="C27" s="36">
        <v>60.67</v>
      </c>
      <c r="D27" s="37">
        <f t="shared" si="0"/>
        <v>30.335</v>
      </c>
      <c r="E27" s="38">
        <f>VLOOKUP(B27,[1]面试成绩确认表!B$1:I$65536,2,0)</f>
        <v>87.57</v>
      </c>
      <c r="F27" s="39">
        <f t="shared" si="1"/>
        <v>43.785</v>
      </c>
      <c r="G27" s="38">
        <f>VLOOKUP(B27,[1]面试成绩确认表!B$1:I$65536,4,0)</f>
        <v>92.23</v>
      </c>
      <c r="H27" s="39">
        <f t="shared" si="2"/>
        <v>36.892</v>
      </c>
      <c r="I27" s="38">
        <f>VLOOKUP(B27,[1]面试成绩确认表!B$1:I$65536,6,0)</f>
        <v>89.67</v>
      </c>
      <c r="J27" s="39">
        <f t="shared" si="3"/>
        <v>53.802</v>
      </c>
      <c r="K27" s="39">
        <f t="shared" si="4"/>
        <v>89.132</v>
      </c>
      <c r="L27" s="50">
        <f t="shared" si="5"/>
        <v>44.566</v>
      </c>
      <c r="M27" s="37"/>
      <c r="N27" s="51">
        <f t="shared" si="6"/>
        <v>74.901</v>
      </c>
      <c r="O27" s="54">
        <v>22</v>
      </c>
      <c r="P27" s="53"/>
      <c r="Q27" s="53"/>
      <c r="R27" s="17">
        <f>VLOOKUP(B27,[1]Sheet1!B$1:D$65536,3,0)</f>
        <v>60.67</v>
      </c>
    </row>
    <row r="28" s="17" customFormat="1" ht="22" customHeight="1" spans="1:18">
      <c r="A28" s="32">
        <v>30</v>
      </c>
      <c r="B28" s="35" t="s">
        <v>154</v>
      </c>
      <c r="C28" s="36">
        <v>59.33</v>
      </c>
      <c r="D28" s="37">
        <f t="shared" si="0"/>
        <v>29.665</v>
      </c>
      <c r="E28" s="38">
        <f>VLOOKUP(B28,[1]面试成绩确认表!B$1:I$65536,2,0)</f>
        <v>92.53</v>
      </c>
      <c r="F28" s="39">
        <f t="shared" si="1"/>
        <v>46.265</v>
      </c>
      <c r="G28" s="38">
        <f>VLOOKUP(B28,[1]面试成绩确认表!B$1:I$65536,4,0)</f>
        <v>90.57</v>
      </c>
      <c r="H28" s="39">
        <f t="shared" si="2"/>
        <v>36.228</v>
      </c>
      <c r="I28" s="38">
        <f>VLOOKUP(B28,[1]面试成绩确认表!B$1:I$65536,6,0)</f>
        <v>86.33</v>
      </c>
      <c r="J28" s="39">
        <f t="shared" si="3"/>
        <v>51.798</v>
      </c>
      <c r="K28" s="39">
        <f t="shared" si="4"/>
        <v>90.278</v>
      </c>
      <c r="L28" s="50">
        <f t="shared" si="5"/>
        <v>45.139</v>
      </c>
      <c r="M28" s="37"/>
      <c r="N28" s="51">
        <f t="shared" si="6"/>
        <v>74.804</v>
      </c>
      <c r="O28" s="54">
        <v>23</v>
      </c>
      <c r="P28" s="53"/>
      <c r="Q28" s="53"/>
      <c r="R28" s="17">
        <f>VLOOKUP(B28,[1]Sheet1!B$1:D$65536,3,0)</f>
        <v>59.33</v>
      </c>
    </row>
    <row r="29" s="17" customFormat="1" ht="22" customHeight="1" spans="1:18">
      <c r="A29" s="32">
        <v>6</v>
      </c>
      <c r="B29" s="35" t="s">
        <v>159</v>
      </c>
      <c r="C29" s="36">
        <v>60.67</v>
      </c>
      <c r="D29" s="37">
        <f t="shared" si="0"/>
        <v>30.335</v>
      </c>
      <c r="E29" s="38">
        <f>VLOOKUP(B29,[1]面试成绩确认表!B$1:I$65536,2,0)</f>
        <v>88.97</v>
      </c>
      <c r="F29" s="39">
        <f t="shared" si="1"/>
        <v>44.485</v>
      </c>
      <c r="G29" s="38">
        <f>VLOOKUP(B29,[1]面试成绩确认表!B$1:I$65536,4,0)</f>
        <v>92.03</v>
      </c>
      <c r="H29" s="39">
        <f t="shared" si="2"/>
        <v>36.812</v>
      </c>
      <c r="I29" s="38">
        <f>VLOOKUP(B29,[1]面试成绩确认表!B$1:I$65536,6,0)</f>
        <v>86.33</v>
      </c>
      <c r="J29" s="39">
        <f t="shared" si="3"/>
        <v>51.798</v>
      </c>
      <c r="K29" s="39">
        <f t="shared" si="4"/>
        <v>88.79</v>
      </c>
      <c r="L29" s="50">
        <f t="shared" si="5"/>
        <v>44.395</v>
      </c>
      <c r="M29" s="54"/>
      <c r="N29" s="51">
        <f t="shared" si="6"/>
        <v>74.73</v>
      </c>
      <c r="O29" s="54">
        <v>24</v>
      </c>
      <c r="P29" s="53"/>
      <c r="Q29" s="53"/>
      <c r="R29" s="17">
        <f>VLOOKUP(B29,[1]Sheet1!B$1:D$65536,3,0)</f>
        <v>60.67</v>
      </c>
    </row>
    <row r="30" s="17" customFormat="1" ht="22" customHeight="1" spans="1:18">
      <c r="A30" s="32">
        <v>19</v>
      </c>
      <c r="B30" s="35" t="s">
        <v>164</v>
      </c>
      <c r="C30" s="36">
        <v>58</v>
      </c>
      <c r="D30" s="37">
        <f t="shared" si="0"/>
        <v>29</v>
      </c>
      <c r="E30" s="38">
        <f>VLOOKUP(B30,[1]面试成绩确认表!B$1:I$65536,2,0)</f>
        <v>92.97</v>
      </c>
      <c r="F30" s="39">
        <f t="shared" si="1"/>
        <v>46.485</v>
      </c>
      <c r="G30" s="38">
        <f>VLOOKUP(B30,[1]面试成绩确认表!B$1:I$65536,4,0)</f>
        <v>94.03</v>
      </c>
      <c r="H30" s="39">
        <f t="shared" si="2"/>
        <v>37.612</v>
      </c>
      <c r="I30" s="38">
        <f>VLOOKUP(B30,[1]面试成绩确认表!B$1:I$65536,6,0)</f>
        <v>87.07</v>
      </c>
      <c r="J30" s="39">
        <f t="shared" si="3"/>
        <v>52.242</v>
      </c>
      <c r="K30" s="39">
        <f t="shared" si="4"/>
        <v>91.412</v>
      </c>
      <c r="L30" s="50">
        <f t="shared" si="5"/>
        <v>45.706</v>
      </c>
      <c r="M30" s="39"/>
      <c r="N30" s="51">
        <f t="shared" si="6"/>
        <v>74.706</v>
      </c>
      <c r="O30" s="54">
        <v>25</v>
      </c>
      <c r="P30" s="53"/>
      <c r="Q30" s="53"/>
      <c r="R30" s="17">
        <f>VLOOKUP(B30,[1]Sheet1!B$1:D$65536,3,0)</f>
        <v>58</v>
      </c>
    </row>
    <row r="31" s="17" customFormat="1" ht="22" customHeight="1" spans="1:18">
      <c r="A31" s="32">
        <v>24</v>
      </c>
      <c r="B31" s="35" t="s">
        <v>169</v>
      </c>
      <c r="C31" s="36">
        <v>62</v>
      </c>
      <c r="D31" s="37">
        <f t="shared" si="0"/>
        <v>31</v>
      </c>
      <c r="E31" s="38">
        <f>VLOOKUP(B31,[1]面试成绩确认表!B$1:I$65536,2,0)</f>
        <v>87.83</v>
      </c>
      <c r="F31" s="39">
        <f t="shared" si="1"/>
        <v>43.915</v>
      </c>
      <c r="G31" s="38">
        <f>VLOOKUP(B31,[1]面试成绩确认表!B$1:I$65536,4,0)</f>
        <v>85.5</v>
      </c>
      <c r="H31" s="39">
        <f t="shared" si="2"/>
        <v>34.2</v>
      </c>
      <c r="I31" s="38">
        <f>VLOOKUP(B31,[1]面试成绩确认表!B$1:I$65536,6,0)</f>
        <v>87.33</v>
      </c>
      <c r="J31" s="39">
        <f t="shared" si="3"/>
        <v>52.398</v>
      </c>
      <c r="K31" s="39">
        <f t="shared" si="4"/>
        <v>87.214</v>
      </c>
      <c r="L31" s="50">
        <f t="shared" si="5"/>
        <v>43.607</v>
      </c>
      <c r="M31" s="54"/>
      <c r="N31" s="51">
        <f t="shared" si="6"/>
        <v>74.607</v>
      </c>
      <c r="O31" s="54">
        <v>26</v>
      </c>
      <c r="P31" s="53"/>
      <c r="Q31" s="53"/>
      <c r="R31" s="17">
        <f>VLOOKUP(B31,[1]Sheet1!B$1:D$65536,3,0)</f>
        <v>62</v>
      </c>
    </row>
    <row r="32" s="17" customFormat="1" ht="22" customHeight="1" spans="1:18">
      <c r="A32" s="32">
        <v>21</v>
      </c>
      <c r="B32" s="35" t="s">
        <v>174</v>
      </c>
      <c r="C32" s="36">
        <v>57.33</v>
      </c>
      <c r="D32" s="37">
        <f t="shared" si="0"/>
        <v>28.665</v>
      </c>
      <c r="E32" s="38">
        <f>VLOOKUP(B32,[1]面试成绩确认表!B$1:I$65536,2,0)</f>
        <v>91.81</v>
      </c>
      <c r="F32" s="39">
        <f t="shared" si="1"/>
        <v>45.905</v>
      </c>
      <c r="G32" s="38">
        <f>VLOOKUP(B32,[1]面试成绩确认表!B$1:I$65536,4,0)</f>
        <v>89.67</v>
      </c>
      <c r="H32" s="39">
        <f t="shared" si="2"/>
        <v>35.868</v>
      </c>
      <c r="I32" s="38">
        <f>VLOOKUP(B32,[1]面试成绩确认表!B$1:I$65536,6,0)</f>
        <v>91.5</v>
      </c>
      <c r="J32" s="39">
        <f t="shared" si="3"/>
        <v>54.9</v>
      </c>
      <c r="K32" s="39">
        <f t="shared" si="4"/>
        <v>91.289</v>
      </c>
      <c r="L32" s="50">
        <f t="shared" si="5"/>
        <v>45.6445</v>
      </c>
      <c r="M32" s="39"/>
      <c r="N32" s="51">
        <f t="shared" si="6"/>
        <v>74.3095</v>
      </c>
      <c r="O32" s="54">
        <v>27</v>
      </c>
      <c r="P32" s="53"/>
      <c r="Q32" s="53"/>
      <c r="R32" s="17">
        <f>VLOOKUP(B32,[1]Sheet1!B$1:D$65536,3,0)</f>
        <v>57.33</v>
      </c>
    </row>
    <row r="33" s="17" customFormat="1" ht="22" customHeight="1" spans="1:18">
      <c r="A33" s="32">
        <v>3</v>
      </c>
      <c r="B33" s="35" t="s">
        <v>180</v>
      </c>
      <c r="C33" s="36">
        <v>60</v>
      </c>
      <c r="D33" s="37">
        <f t="shared" si="0"/>
        <v>30</v>
      </c>
      <c r="E33" s="38">
        <f>VLOOKUP(B33,[1]面试成绩确认表!B$1:I$65536,2,0)</f>
        <v>90.23</v>
      </c>
      <c r="F33" s="39">
        <f t="shared" si="1"/>
        <v>45.115</v>
      </c>
      <c r="G33" s="38">
        <f>VLOOKUP(B33,[1]面试成绩确认表!B$1:I$65536,4,0)</f>
        <v>85.87</v>
      </c>
      <c r="H33" s="39">
        <f t="shared" si="2"/>
        <v>34.348</v>
      </c>
      <c r="I33" s="38">
        <f>VLOOKUP(B33,[1]面试成绩确认表!B$1:I$65536,6,0)</f>
        <v>86.8</v>
      </c>
      <c r="J33" s="39">
        <f t="shared" si="3"/>
        <v>52.08</v>
      </c>
      <c r="K33" s="39">
        <f t="shared" si="4"/>
        <v>88.329</v>
      </c>
      <c r="L33" s="50">
        <f t="shared" si="5"/>
        <v>44.1645</v>
      </c>
      <c r="M33" s="54"/>
      <c r="N33" s="51">
        <f t="shared" si="6"/>
        <v>74.1645</v>
      </c>
      <c r="O33" s="54">
        <v>28</v>
      </c>
      <c r="P33" s="53"/>
      <c r="Q33" s="53"/>
      <c r="R33" s="17">
        <f>VLOOKUP(B33,[1]Sheet1!B$1:D$65536,3,0)</f>
        <v>60</v>
      </c>
    </row>
    <row r="34" s="17" customFormat="1" ht="22" customHeight="1" spans="1:18">
      <c r="A34" s="32">
        <v>12</v>
      </c>
      <c r="B34" s="35" t="s">
        <v>185</v>
      </c>
      <c r="C34" s="36">
        <v>57.33</v>
      </c>
      <c r="D34" s="37">
        <f t="shared" si="0"/>
        <v>28.665</v>
      </c>
      <c r="E34" s="38">
        <f>VLOOKUP(B34,[1]面试成绩确认表!B$1:I$65536,2,0)</f>
        <v>91.8</v>
      </c>
      <c r="F34" s="39">
        <f t="shared" si="1"/>
        <v>45.9</v>
      </c>
      <c r="G34" s="38">
        <f>VLOOKUP(B34,[1]面试成绩确认表!B$1:I$65536,4,0)</f>
        <v>87.5</v>
      </c>
      <c r="H34" s="39">
        <f t="shared" si="2"/>
        <v>35</v>
      </c>
      <c r="I34" s="38">
        <f>VLOOKUP(B34,[1]面试成绩确认表!B$1:I$65536,6,0)</f>
        <v>88.67</v>
      </c>
      <c r="J34" s="39">
        <f t="shared" si="3"/>
        <v>53.202</v>
      </c>
      <c r="K34" s="39">
        <f t="shared" si="4"/>
        <v>90.001</v>
      </c>
      <c r="L34" s="50">
        <f t="shared" si="5"/>
        <v>45.0005</v>
      </c>
      <c r="M34" s="39"/>
      <c r="N34" s="51">
        <f t="shared" si="6"/>
        <v>73.6655</v>
      </c>
      <c r="O34" s="54">
        <v>29</v>
      </c>
      <c r="P34" s="53"/>
      <c r="Q34" s="53"/>
      <c r="R34" s="17">
        <f>VLOOKUP(B34,[1]Sheet1!B$1:D$65536,3,0)</f>
        <v>57.33</v>
      </c>
    </row>
    <row r="35" s="17" customFormat="1" ht="22" customHeight="1" spans="1:18">
      <c r="A35" s="32">
        <v>8</v>
      </c>
      <c r="B35" s="35" t="s">
        <v>189</v>
      </c>
      <c r="C35" s="36">
        <v>57.33</v>
      </c>
      <c r="D35" s="37">
        <f t="shared" si="0"/>
        <v>28.665</v>
      </c>
      <c r="E35" s="38">
        <f>VLOOKUP(B35,[1]面试成绩确认表!B$1:I$65536,2,0)</f>
        <v>90.5</v>
      </c>
      <c r="F35" s="39">
        <f t="shared" si="1"/>
        <v>45.25</v>
      </c>
      <c r="G35" s="38">
        <f>VLOOKUP(B35,[1]面试成绩确认表!B$1:I$65536,4,0)</f>
        <v>85.3</v>
      </c>
      <c r="H35" s="39">
        <f t="shared" si="2"/>
        <v>34.12</v>
      </c>
      <c r="I35" s="38">
        <f>VLOOKUP(B35,[1]面试成绩确认表!B$1:I$65536,6,0)</f>
        <v>90.67</v>
      </c>
      <c r="J35" s="39">
        <f t="shared" si="3"/>
        <v>54.402</v>
      </c>
      <c r="K35" s="39">
        <f t="shared" si="4"/>
        <v>89.511</v>
      </c>
      <c r="L35" s="50">
        <f t="shared" si="5"/>
        <v>44.7555</v>
      </c>
      <c r="M35" s="39"/>
      <c r="N35" s="51">
        <f t="shared" si="6"/>
        <v>73.4205</v>
      </c>
      <c r="O35" s="54">
        <v>30</v>
      </c>
      <c r="P35" s="55"/>
      <c r="Q35" s="55"/>
      <c r="R35" s="17">
        <f>VLOOKUP(B35,[1]Sheet1!B$1:D$65536,3,0)</f>
        <v>57.33</v>
      </c>
    </row>
    <row r="36" s="17" customFormat="1" ht="26" customHeight="1" spans="1:14">
      <c r="A36" s="41"/>
      <c r="B36" s="41"/>
      <c r="C36" s="41"/>
      <c r="D36" s="41"/>
      <c r="E36" s="42"/>
      <c r="G36" s="43"/>
      <c r="I36" s="43"/>
      <c r="N36" s="56"/>
    </row>
  </sheetData>
  <mergeCells count="20">
    <mergeCell ref="A1:Q1"/>
    <mergeCell ref="A2:F2"/>
    <mergeCell ref="P2:Q2"/>
    <mergeCell ref="C3:D3"/>
    <mergeCell ref="E3:L3"/>
    <mergeCell ref="E4:F4"/>
    <mergeCell ref="G4:H4"/>
    <mergeCell ref="I4:J4"/>
    <mergeCell ref="A36:B36"/>
    <mergeCell ref="A3:A5"/>
    <mergeCell ref="B3:B5"/>
    <mergeCell ref="C4:C5"/>
    <mergeCell ref="D4:D5"/>
    <mergeCell ref="K4:K5"/>
    <mergeCell ref="L4:L5"/>
    <mergeCell ref="M3:M5"/>
    <mergeCell ref="N3:N5"/>
    <mergeCell ref="O3:O5"/>
    <mergeCell ref="P3:P5"/>
    <mergeCell ref="Q3:Q5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32"/>
  <sheetViews>
    <sheetView tabSelected="1" workbookViewId="0">
      <selection activeCell="H21" sqref="H21"/>
    </sheetView>
  </sheetViews>
  <sheetFormatPr defaultColWidth="9" defaultRowHeight="13.5"/>
  <cols>
    <col min="1" max="2" width="10.125" style="4" customWidth="1"/>
    <col min="3" max="3" width="6.25" style="1" customWidth="1"/>
    <col min="4" max="4" width="16.625" style="4" customWidth="1"/>
    <col min="5" max="5" width="7.875" style="1" customWidth="1"/>
    <col min="6" max="6" width="4.125" style="1" customWidth="1"/>
    <col min="7" max="7" width="7.625" style="1" customWidth="1"/>
    <col min="8" max="8" width="6.625" style="5" customWidth="1"/>
    <col min="9" max="9" width="8.625" style="6" customWidth="1"/>
    <col min="10" max="10" width="4.625" style="6" customWidth="1"/>
    <col min="11" max="11" width="8.125" style="6" customWidth="1"/>
    <col min="12" max="16376" width="9" style="1"/>
  </cols>
  <sheetData>
    <row r="1" s="1" customFormat="1" ht="23" customHeight="1" spans="1:11">
      <c r="A1" s="7" t="s">
        <v>209</v>
      </c>
      <c r="B1" s="7"/>
      <c r="C1" s="7"/>
      <c r="D1" s="7"/>
      <c r="E1" s="7"/>
      <c r="F1" s="7"/>
      <c r="G1" s="7"/>
      <c r="H1" s="7"/>
      <c r="I1" s="7"/>
      <c r="J1" s="7"/>
      <c r="K1" s="7"/>
    </row>
    <row r="2" s="2" customFormat="1" ht="33" customHeight="1" spans="1:11">
      <c r="A2" s="8" t="s">
        <v>4</v>
      </c>
      <c r="B2" s="9" t="s">
        <v>11</v>
      </c>
      <c r="C2" s="10" t="s">
        <v>12</v>
      </c>
      <c r="D2" s="11" t="s">
        <v>13</v>
      </c>
      <c r="E2" s="10" t="s">
        <v>14</v>
      </c>
      <c r="F2" s="10" t="s">
        <v>15</v>
      </c>
      <c r="G2" s="10" t="s">
        <v>16</v>
      </c>
      <c r="H2" s="12" t="s">
        <v>18</v>
      </c>
      <c r="I2" s="12" t="s">
        <v>19</v>
      </c>
      <c r="J2" s="12" t="s">
        <v>20</v>
      </c>
      <c r="K2" s="12" t="s">
        <v>210</v>
      </c>
    </row>
    <row r="3" s="3" customFormat="1" ht="18" customHeight="1" spans="1:16376">
      <c r="A3" s="13" t="s">
        <v>24</v>
      </c>
      <c r="B3" s="13" t="s">
        <v>31</v>
      </c>
      <c r="C3" s="13" t="s">
        <v>23</v>
      </c>
      <c r="D3" s="13" t="s">
        <v>32</v>
      </c>
      <c r="E3" s="13" t="s">
        <v>33</v>
      </c>
      <c r="F3" s="13">
        <v>100</v>
      </c>
      <c r="G3" s="13">
        <v>66.67</v>
      </c>
      <c r="H3" s="14">
        <v>93.7</v>
      </c>
      <c r="I3" s="15">
        <f t="shared" ref="I3:I32" si="0">H3/2+G3/2</f>
        <v>80.185</v>
      </c>
      <c r="J3" s="16">
        <v>1</v>
      </c>
      <c r="K3" s="16" t="s">
        <v>35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</row>
    <row r="4" s="3" customFormat="1" ht="18" customHeight="1" spans="1:16376">
      <c r="A4" s="13" t="s">
        <v>36</v>
      </c>
      <c r="B4" s="13" t="s">
        <v>31</v>
      </c>
      <c r="C4" s="13" t="s">
        <v>23</v>
      </c>
      <c r="D4" s="13" t="s">
        <v>32</v>
      </c>
      <c r="E4" s="13" t="s">
        <v>33</v>
      </c>
      <c r="F4" s="13">
        <v>96</v>
      </c>
      <c r="G4" s="13">
        <v>64</v>
      </c>
      <c r="H4" s="14">
        <v>95.27</v>
      </c>
      <c r="I4" s="15">
        <f t="shared" si="0"/>
        <v>79.635</v>
      </c>
      <c r="J4" s="16">
        <v>2</v>
      </c>
      <c r="K4" s="16" t="s">
        <v>35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</row>
    <row r="5" s="3" customFormat="1" ht="18" customHeight="1" spans="1:16376">
      <c r="A5" s="13" t="s">
        <v>42</v>
      </c>
      <c r="B5" s="13" t="s">
        <v>31</v>
      </c>
      <c r="C5" s="13" t="s">
        <v>23</v>
      </c>
      <c r="D5" s="13" t="s">
        <v>32</v>
      </c>
      <c r="E5" s="13" t="s">
        <v>33</v>
      </c>
      <c r="F5" s="13">
        <v>97</v>
      </c>
      <c r="G5" s="13">
        <v>64.67</v>
      </c>
      <c r="H5" s="14">
        <v>93.04</v>
      </c>
      <c r="I5" s="15">
        <f t="shared" si="0"/>
        <v>78.855</v>
      </c>
      <c r="J5" s="16">
        <v>3</v>
      </c>
      <c r="K5" s="16" t="s">
        <v>35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</row>
    <row r="6" s="3" customFormat="1" ht="18" customHeight="1" spans="1:16376">
      <c r="A6" s="13" t="s">
        <v>48</v>
      </c>
      <c r="B6" s="13" t="s">
        <v>31</v>
      </c>
      <c r="C6" s="13" t="s">
        <v>23</v>
      </c>
      <c r="D6" s="13" t="s">
        <v>32</v>
      </c>
      <c r="E6" s="13" t="s">
        <v>33</v>
      </c>
      <c r="F6" s="13">
        <v>96</v>
      </c>
      <c r="G6" s="13">
        <v>64</v>
      </c>
      <c r="H6" s="14">
        <v>93.05</v>
      </c>
      <c r="I6" s="15">
        <f t="shared" si="0"/>
        <v>78.525</v>
      </c>
      <c r="J6" s="16">
        <v>4</v>
      </c>
      <c r="K6" s="16" t="s">
        <v>35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</row>
    <row r="7" s="3" customFormat="1" ht="18" customHeight="1" spans="1:16376">
      <c r="A7" s="13" t="s">
        <v>53</v>
      </c>
      <c r="B7" s="13" t="s">
        <v>31</v>
      </c>
      <c r="C7" s="13" t="s">
        <v>23</v>
      </c>
      <c r="D7" s="13" t="s">
        <v>32</v>
      </c>
      <c r="E7" s="13" t="s">
        <v>33</v>
      </c>
      <c r="F7" s="13">
        <v>96</v>
      </c>
      <c r="G7" s="13">
        <v>64</v>
      </c>
      <c r="H7" s="14">
        <v>92.79</v>
      </c>
      <c r="I7" s="15">
        <f t="shared" si="0"/>
        <v>78.395</v>
      </c>
      <c r="J7" s="16">
        <v>5</v>
      </c>
      <c r="K7" s="16" t="s">
        <v>35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</row>
    <row r="8" s="3" customFormat="1" ht="18" customHeight="1" spans="1:16376">
      <c r="A8" s="13" t="s">
        <v>58</v>
      </c>
      <c r="B8" s="13" t="s">
        <v>31</v>
      </c>
      <c r="C8" s="13" t="s">
        <v>23</v>
      </c>
      <c r="D8" s="13" t="s">
        <v>32</v>
      </c>
      <c r="E8" s="13" t="s">
        <v>33</v>
      </c>
      <c r="F8" s="13">
        <v>95</v>
      </c>
      <c r="G8" s="13">
        <v>63.33</v>
      </c>
      <c r="H8" s="14">
        <v>92.49</v>
      </c>
      <c r="I8" s="15">
        <f t="shared" si="0"/>
        <v>77.91</v>
      </c>
      <c r="J8" s="16">
        <v>6</v>
      </c>
      <c r="K8" s="16" t="s">
        <v>35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</row>
    <row r="9" s="3" customFormat="1" ht="18" customHeight="1" spans="1:16376">
      <c r="A9" s="13" t="s">
        <v>64</v>
      </c>
      <c r="B9" s="13" t="s">
        <v>31</v>
      </c>
      <c r="C9" s="13" t="s">
        <v>23</v>
      </c>
      <c r="D9" s="13" t="s">
        <v>32</v>
      </c>
      <c r="E9" s="13" t="s">
        <v>33</v>
      </c>
      <c r="F9" s="13">
        <v>90</v>
      </c>
      <c r="G9" s="13">
        <v>60</v>
      </c>
      <c r="H9" s="14">
        <v>95.24</v>
      </c>
      <c r="I9" s="15">
        <f t="shared" si="0"/>
        <v>77.62</v>
      </c>
      <c r="J9" s="16">
        <v>7</v>
      </c>
      <c r="K9" s="16" t="s">
        <v>35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</row>
    <row r="10" s="3" customFormat="1" ht="18" customHeight="1" spans="1:16376">
      <c r="A10" s="13" t="s">
        <v>70</v>
      </c>
      <c r="B10" s="13" t="s">
        <v>31</v>
      </c>
      <c r="C10" s="13" t="s">
        <v>23</v>
      </c>
      <c r="D10" s="13" t="s">
        <v>32</v>
      </c>
      <c r="E10" s="13" t="s">
        <v>33</v>
      </c>
      <c r="F10" s="13">
        <v>93</v>
      </c>
      <c r="G10" s="13">
        <v>62</v>
      </c>
      <c r="H10" s="14">
        <v>92.7</v>
      </c>
      <c r="I10" s="15">
        <f t="shared" si="0"/>
        <v>77.35</v>
      </c>
      <c r="J10" s="16">
        <v>8</v>
      </c>
      <c r="K10" s="16" t="s">
        <v>35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</row>
    <row r="11" s="3" customFormat="1" ht="18" customHeight="1" spans="1:16376">
      <c r="A11" s="13" t="s">
        <v>76</v>
      </c>
      <c r="B11" s="13" t="s">
        <v>31</v>
      </c>
      <c r="C11" s="13" t="s">
        <v>23</v>
      </c>
      <c r="D11" s="13" t="s">
        <v>32</v>
      </c>
      <c r="E11" s="13" t="s">
        <v>33</v>
      </c>
      <c r="F11" s="13">
        <v>96</v>
      </c>
      <c r="G11" s="13">
        <v>64</v>
      </c>
      <c r="H11" s="14">
        <v>90.41</v>
      </c>
      <c r="I11" s="15">
        <f t="shared" si="0"/>
        <v>77.205</v>
      </c>
      <c r="J11" s="16">
        <v>9</v>
      </c>
      <c r="K11" s="16" t="s">
        <v>35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</row>
    <row r="12" s="3" customFormat="1" ht="18" customHeight="1" spans="1:16376">
      <c r="A12" s="13" t="s">
        <v>81</v>
      </c>
      <c r="B12" s="13" t="s">
        <v>31</v>
      </c>
      <c r="C12" s="13" t="s">
        <v>23</v>
      </c>
      <c r="D12" s="13" t="s">
        <v>32</v>
      </c>
      <c r="E12" s="13" t="s">
        <v>33</v>
      </c>
      <c r="F12" s="13">
        <v>98</v>
      </c>
      <c r="G12" s="13">
        <v>65.33</v>
      </c>
      <c r="H12" s="14">
        <v>88.96</v>
      </c>
      <c r="I12" s="15">
        <f t="shared" si="0"/>
        <v>77.145</v>
      </c>
      <c r="J12" s="16">
        <v>10</v>
      </c>
      <c r="K12" s="16" t="s">
        <v>35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</row>
    <row r="13" s="3" customFormat="1" ht="18" customHeight="1" spans="1:16376">
      <c r="A13" s="13" t="s">
        <v>87</v>
      </c>
      <c r="B13" s="13" t="s">
        <v>31</v>
      </c>
      <c r="C13" s="13" t="s">
        <v>23</v>
      </c>
      <c r="D13" s="13" t="s">
        <v>32</v>
      </c>
      <c r="E13" s="13" t="s">
        <v>33</v>
      </c>
      <c r="F13" s="13">
        <v>91</v>
      </c>
      <c r="G13" s="13">
        <v>60.67</v>
      </c>
      <c r="H13" s="14">
        <v>93.46</v>
      </c>
      <c r="I13" s="15">
        <f t="shared" si="0"/>
        <v>77.065</v>
      </c>
      <c r="J13" s="16">
        <v>11</v>
      </c>
      <c r="K13" s="16" t="s">
        <v>35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</row>
    <row r="14" s="3" customFormat="1" ht="18" customHeight="1" spans="1:16376">
      <c r="A14" s="13" t="s">
        <v>93</v>
      </c>
      <c r="B14" s="13" t="s">
        <v>31</v>
      </c>
      <c r="C14" s="13" t="s">
        <v>23</v>
      </c>
      <c r="D14" s="13" t="s">
        <v>32</v>
      </c>
      <c r="E14" s="13" t="s">
        <v>33</v>
      </c>
      <c r="F14" s="13">
        <v>90</v>
      </c>
      <c r="G14" s="13">
        <v>60</v>
      </c>
      <c r="H14" s="14">
        <v>93.3</v>
      </c>
      <c r="I14" s="15">
        <f t="shared" si="0"/>
        <v>76.65</v>
      </c>
      <c r="J14" s="16">
        <v>12</v>
      </c>
      <c r="K14" s="16" t="s">
        <v>35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</row>
    <row r="15" s="3" customFormat="1" ht="18" customHeight="1" spans="1:16376">
      <c r="A15" s="13" t="s">
        <v>98</v>
      </c>
      <c r="B15" s="13" t="s">
        <v>31</v>
      </c>
      <c r="C15" s="13" t="s">
        <v>23</v>
      </c>
      <c r="D15" s="13" t="s">
        <v>32</v>
      </c>
      <c r="E15" s="13" t="s">
        <v>33</v>
      </c>
      <c r="F15" s="13">
        <v>94</v>
      </c>
      <c r="G15" s="13">
        <v>62.67</v>
      </c>
      <c r="H15" s="14">
        <v>90.18</v>
      </c>
      <c r="I15" s="15">
        <f t="shared" si="0"/>
        <v>76.425</v>
      </c>
      <c r="J15" s="16">
        <v>13</v>
      </c>
      <c r="K15" s="16" t="s">
        <v>35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</row>
    <row r="16" s="3" customFormat="1" ht="18" customHeight="1" spans="1:16376">
      <c r="A16" s="13" t="s">
        <v>104</v>
      </c>
      <c r="B16" s="13" t="s">
        <v>31</v>
      </c>
      <c r="C16" s="13" t="s">
        <v>23</v>
      </c>
      <c r="D16" s="13" t="s">
        <v>32</v>
      </c>
      <c r="E16" s="13" t="s">
        <v>33</v>
      </c>
      <c r="F16" s="13">
        <v>92</v>
      </c>
      <c r="G16" s="13">
        <v>61.33</v>
      </c>
      <c r="H16" s="14">
        <v>91.28</v>
      </c>
      <c r="I16" s="15">
        <f t="shared" si="0"/>
        <v>76.305</v>
      </c>
      <c r="J16" s="16">
        <v>14</v>
      </c>
      <c r="K16" s="16" t="s">
        <v>35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</row>
    <row r="17" s="3" customFormat="1" ht="18" customHeight="1" spans="1:16376">
      <c r="A17" s="13" t="s">
        <v>110</v>
      </c>
      <c r="B17" s="13" t="s">
        <v>31</v>
      </c>
      <c r="C17" s="13" t="s">
        <v>23</v>
      </c>
      <c r="D17" s="13" t="s">
        <v>32</v>
      </c>
      <c r="E17" s="13" t="s">
        <v>33</v>
      </c>
      <c r="F17" s="13">
        <v>91</v>
      </c>
      <c r="G17" s="13">
        <v>60.67</v>
      </c>
      <c r="H17" s="14">
        <v>91.51</v>
      </c>
      <c r="I17" s="15">
        <f t="shared" si="0"/>
        <v>76.09</v>
      </c>
      <c r="J17" s="16">
        <v>15</v>
      </c>
      <c r="K17" s="16" t="s">
        <v>35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</row>
    <row r="18" s="3" customFormat="1" ht="18" customHeight="1" spans="1:16376">
      <c r="A18" s="13" t="s">
        <v>115</v>
      </c>
      <c r="B18" s="13" t="s">
        <v>31</v>
      </c>
      <c r="C18" s="13" t="s">
        <v>23</v>
      </c>
      <c r="D18" s="13" t="s">
        <v>32</v>
      </c>
      <c r="E18" s="13" t="s">
        <v>33</v>
      </c>
      <c r="F18" s="13">
        <v>97</v>
      </c>
      <c r="G18" s="13">
        <v>64.67</v>
      </c>
      <c r="H18" s="14">
        <v>87.07</v>
      </c>
      <c r="I18" s="15">
        <f t="shared" si="0"/>
        <v>75.87</v>
      </c>
      <c r="J18" s="16">
        <v>16</v>
      </c>
      <c r="K18" s="16" t="s">
        <v>120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</row>
    <row r="19" s="3" customFormat="1" ht="18" customHeight="1" spans="1:16376">
      <c r="A19" s="13" t="s">
        <v>121</v>
      </c>
      <c r="B19" s="13" t="s">
        <v>31</v>
      </c>
      <c r="C19" s="13" t="s">
        <v>23</v>
      </c>
      <c r="D19" s="13" t="s">
        <v>32</v>
      </c>
      <c r="E19" s="13" t="s">
        <v>33</v>
      </c>
      <c r="F19" s="13">
        <v>95</v>
      </c>
      <c r="G19" s="13">
        <v>63.33</v>
      </c>
      <c r="H19" s="14">
        <v>88.19</v>
      </c>
      <c r="I19" s="15">
        <f t="shared" si="0"/>
        <v>75.76</v>
      </c>
      <c r="J19" s="16">
        <v>17</v>
      </c>
      <c r="K19" s="16" t="s">
        <v>120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</row>
    <row r="20" s="3" customFormat="1" ht="18" customHeight="1" spans="1:16376">
      <c r="A20" s="13" t="s">
        <v>126</v>
      </c>
      <c r="B20" s="13" t="s">
        <v>31</v>
      </c>
      <c r="C20" s="13" t="s">
        <v>23</v>
      </c>
      <c r="D20" s="13" t="s">
        <v>32</v>
      </c>
      <c r="E20" s="13" t="s">
        <v>33</v>
      </c>
      <c r="F20" s="13">
        <v>87</v>
      </c>
      <c r="G20" s="13">
        <v>58</v>
      </c>
      <c r="H20" s="14">
        <v>93.12</v>
      </c>
      <c r="I20" s="15">
        <f t="shared" si="0"/>
        <v>75.56</v>
      </c>
      <c r="J20" s="16">
        <v>18</v>
      </c>
      <c r="K20" s="16" t="s">
        <v>120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</row>
    <row r="21" s="3" customFormat="1" ht="18" customHeight="1" spans="1:16376">
      <c r="A21" s="13" t="s">
        <v>132</v>
      </c>
      <c r="B21" s="13" t="s">
        <v>31</v>
      </c>
      <c r="C21" s="13" t="s">
        <v>23</v>
      </c>
      <c r="D21" s="13" t="s">
        <v>32</v>
      </c>
      <c r="E21" s="13" t="s">
        <v>33</v>
      </c>
      <c r="F21" s="13">
        <v>96</v>
      </c>
      <c r="G21" s="13">
        <v>64</v>
      </c>
      <c r="H21" s="14">
        <v>87.03</v>
      </c>
      <c r="I21" s="15">
        <f t="shared" si="0"/>
        <v>75.515</v>
      </c>
      <c r="J21" s="16">
        <v>19</v>
      </c>
      <c r="K21" s="16" t="s">
        <v>120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</row>
    <row r="22" s="3" customFormat="1" ht="18" customHeight="1" spans="1:16376">
      <c r="A22" s="13" t="s">
        <v>137</v>
      </c>
      <c r="B22" s="13" t="s">
        <v>31</v>
      </c>
      <c r="C22" s="13" t="s">
        <v>23</v>
      </c>
      <c r="D22" s="13" t="s">
        <v>32</v>
      </c>
      <c r="E22" s="13" t="s">
        <v>33</v>
      </c>
      <c r="F22" s="13">
        <v>89</v>
      </c>
      <c r="G22" s="13">
        <v>59.33</v>
      </c>
      <c r="H22" s="14">
        <v>91.02</v>
      </c>
      <c r="I22" s="15">
        <f t="shared" si="0"/>
        <v>75.175</v>
      </c>
      <c r="J22" s="16">
        <v>20</v>
      </c>
      <c r="K22" s="16" t="s">
        <v>120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</row>
    <row r="23" s="3" customFormat="1" ht="18" customHeight="1" spans="1:16376">
      <c r="A23" s="13" t="s">
        <v>143</v>
      </c>
      <c r="B23" s="13" t="s">
        <v>31</v>
      </c>
      <c r="C23" s="13" t="s">
        <v>23</v>
      </c>
      <c r="D23" s="13" t="s">
        <v>32</v>
      </c>
      <c r="E23" s="13" t="s">
        <v>33</v>
      </c>
      <c r="F23" s="13">
        <v>87</v>
      </c>
      <c r="G23" s="13">
        <v>58</v>
      </c>
      <c r="H23" s="14">
        <v>92.23</v>
      </c>
      <c r="I23" s="15">
        <f t="shared" si="0"/>
        <v>75.115</v>
      </c>
      <c r="J23" s="16">
        <v>21</v>
      </c>
      <c r="K23" s="16" t="s">
        <v>120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</row>
    <row r="24" s="3" customFormat="1" ht="18" customHeight="1" spans="1:16376">
      <c r="A24" s="13" t="s">
        <v>148</v>
      </c>
      <c r="B24" s="13" t="s">
        <v>31</v>
      </c>
      <c r="C24" s="13" t="s">
        <v>23</v>
      </c>
      <c r="D24" s="13" t="s">
        <v>32</v>
      </c>
      <c r="E24" s="13" t="s">
        <v>33</v>
      </c>
      <c r="F24" s="13">
        <v>91</v>
      </c>
      <c r="G24" s="13">
        <v>60.67</v>
      </c>
      <c r="H24" s="14">
        <v>89.13</v>
      </c>
      <c r="I24" s="15">
        <f t="shared" si="0"/>
        <v>74.9</v>
      </c>
      <c r="J24" s="16">
        <v>22</v>
      </c>
      <c r="K24" s="16" t="s">
        <v>120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</row>
    <row r="25" s="3" customFormat="1" ht="18" customHeight="1" spans="1:16376">
      <c r="A25" s="13" t="s">
        <v>153</v>
      </c>
      <c r="B25" s="13" t="s">
        <v>31</v>
      </c>
      <c r="C25" s="13" t="s">
        <v>23</v>
      </c>
      <c r="D25" s="13" t="s">
        <v>32</v>
      </c>
      <c r="E25" s="13" t="s">
        <v>33</v>
      </c>
      <c r="F25" s="13">
        <v>89</v>
      </c>
      <c r="G25" s="13">
        <v>59.33</v>
      </c>
      <c r="H25" s="14">
        <v>90.28</v>
      </c>
      <c r="I25" s="15">
        <f t="shared" si="0"/>
        <v>74.805</v>
      </c>
      <c r="J25" s="16">
        <v>23</v>
      </c>
      <c r="K25" s="16" t="s">
        <v>120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</row>
    <row r="26" s="3" customFormat="1" ht="18" customHeight="1" spans="1:16376">
      <c r="A26" s="13" t="s">
        <v>158</v>
      </c>
      <c r="B26" s="13" t="s">
        <v>31</v>
      </c>
      <c r="C26" s="13" t="s">
        <v>23</v>
      </c>
      <c r="D26" s="13" t="s">
        <v>32</v>
      </c>
      <c r="E26" s="13" t="s">
        <v>33</v>
      </c>
      <c r="F26" s="13">
        <v>91</v>
      </c>
      <c r="G26" s="13">
        <v>60.67</v>
      </c>
      <c r="H26" s="14">
        <v>88.79</v>
      </c>
      <c r="I26" s="15">
        <f t="shared" si="0"/>
        <v>74.73</v>
      </c>
      <c r="J26" s="16">
        <v>24</v>
      </c>
      <c r="K26" s="16" t="s">
        <v>120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</row>
    <row r="27" s="3" customFormat="1" ht="18" customHeight="1" spans="1:16376">
      <c r="A27" s="13" t="s">
        <v>163</v>
      </c>
      <c r="B27" s="13" t="s">
        <v>31</v>
      </c>
      <c r="C27" s="13" t="s">
        <v>23</v>
      </c>
      <c r="D27" s="13" t="s">
        <v>32</v>
      </c>
      <c r="E27" s="13" t="s">
        <v>33</v>
      </c>
      <c r="F27" s="13">
        <v>87</v>
      </c>
      <c r="G27" s="13">
        <v>58</v>
      </c>
      <c r="H27" s="14">
        <v>91.41</v>
      </c>
      <c r="I27" s="15">
        <f t="shared" si="0"/>
        <v>74.705</v>
      </c>
      <c r="J27" s="16">
        <v>25</v>
      </c>
      <c r="K27" s="16" t="s">
        <v>120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</row>
    <row r="28" s="3" customFormat="1" ht="18" customHeight="1" spans="1:16376">
      <c r="A28" s="13" t="s">
        <v>168</v>
      </c>
      <c r="B28" s="13" t="s">
        <v>31</v>
      </c>
      <c r="C28" s="13" t="s">
        <v>23</v>
      </c>
      <c r="D28" s="13" t="s">
        <v>32</v>
      </c>
      <c r="E28" s="13" t="s">
        <v>33</v>
      </c>
      <c r="F28" s="13">
        <v>93</v>
      </c>
      <c r="G28" s="13">
        <v>62</v>
      </c>
      <c r="H28" s="14">
        <v>87.21</v>
      </c>
      <c r="I28" s="15">
        <f t="shared" si="0"/>
        <v>74.605</v>
      </c>
      <c r="J28" s="16">
        <v>26</v>
      </c>
      <c r="K28" s="16" t="s">
        <v>120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</row>
    <row r="29" s="3" customFormat="1" ht="18" customHeight="1" spans="1:16376">
      <c r="A29" s="13" t="s">
        <v>173</v>
      </c>
      <c r="B29" s="13" t="s">
        <v>31</v>
      </c>
      <c r="C29" s="13" t="s">
        <v>23</v>
      </c>
      <c r="D29" s="13" t="s">
        <v>32</v>
      </c>
      <c r="E29" s="13" t="s">
        <v>33</v>
      </c>
      <c r="F29" s="13">
        <v>86</v>
      </c>
      <c r="G29" s="13">
        <v>57.33</v>
      </c>
      <c r="H29" s="14">
        <v>91.29</v>
      </c>
      <c r="I29" s="15">
        <f t="shared" si="0"/>
        <v>74.31</v>
      </c>
      <c r="J29" s="16">
        <v>27</v>
      </c>
      <c r="K29" s="16" t="s">
        <v>120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</row>
    <row r="30" s="3" customFormat="1" ht="18" customHeight="1" spans="1:16376">
      <c r="A30" s="13" t="s">
        <v>179</v>
      </c>
      <c r="B30" s="13" t="s">
        <v>31</v>
      </c>
      <c r="C30" s="13" t="s">
        <v>23</v>
      </c>
      <c r="D30" s="13" t="s">
        <v>32</v>
      </c>
      <c r="E30" s="13" t="s">
        <v>33</v>
      </c>
      <c r="F30" s="13">
        <v>90</v>
      </c>
      <c r="G30" s="13">
        <v>60</v>
      </c>
      <c r="H30" s="14">
        <v>88.33</v>
      </c>
      <c r="I30" s="15">
        <f t="shared" si="0"/>
        <v>74.165</v>
      </c>
      <c r="J30" s="16">
        <v>28</v>
      </c>
      <c r="K30" s="16" t="s">
        <v>120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</row>
    <row r="31" s="3" customFormat="1" ht="18" customHeight="1" spans="1:16376">
      <c r="A31" s="13" t="s">
        <v>184</v>
      </c>
      <c r="B31" s="13" t="s">
        <v>31</v>
      </c>
      <c r="C31" s="13" t="s">
        <v>23</v>
      </c>
      <c r="D31" s="13" t="s">
        <v>32</v>
      </c>
      <c r="E31" s="13" t="s">
        <v>33</v>
      </c>
      <c r="F31" s="13">
        <v>86</v>
      </c>
      <c r="G31" s="13">
        <v>57.33</v>
      </c>
      <c r="H31" s="14">
        <v>90</v>
      </c>
      <c r="I31" s="15">
        <f t="shared" si="0"/>
        <v>73.665</v>
      </c>
      <c r="J31" s="16">
        <v>29</v>
      </c>
      <c r="K31" s="16" t="s">
        <v>120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</row>
    <row r="32" s="3" customFormat="1" ht="18" customHeight="1" spans="1:16376">
      <c r="A32" s="13" t="s">
        <v>188</v>
      </c>
      <c r="B32" s="13" t="s">
        <v>31</v>
      </c>
      <c r="C32" s="13" t="s">
        <v>23</v>
      </c>
      <c r="D32" s="13" t="s">
        <v>32</v>
      </c>
      <c r="E32" s="13" t="s">
        <v>33</v>
      </c>
      <c r="F32" s="13">
        <v>86</v>
      </c>
      <c r="G32" s="13">
        <v>57.33</v>
      </c>
      <c r="H32" s="14">
        <v>89.51</v>
      </c>
      <c r="I32" s="15">
        <f t="shared" si="0"/>
        <v>73.42</v>
      </c>
      <c r="J32" s="16">
        <v>30</v>
      </c>
      <c r="K32" s="16" t="s">
        <v>120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</row>
  </sheetData>
  <sortState ref="3:32">
    <sortCondition ref="J3:J32"/>
  </sortState>
  <mergeCells count="1">
    <mergeCell ref="A1:K1"/>
  </mergeCells>
  <pageMargins left="0.393055555555556" right="0.393055555555556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昭通市绥江县党政机关单位</Company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科爸</cp:lastModifiedBy>
  <dcterms:created xsi:type="dcterms:W3CDTF">2020-06-21T01:57:00Z</dcterms:created>
  <dcterms:modified xsi:type="dcterms:W3CDTF">2020-06-21T10:23:19Z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2052-11.8.6.8810</vt:lpwstr>
  </property>
  <property fmtid="{D5CDD505-2E9C-101B-9397-08002B2CF9AE}" pid="3" name="KSOReadingLayout">
    <vt:bool>true</vt:bool>
  </property>
</Properties>
</file>