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总表!$B$2:$C$193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<sst xmlns="http://schemas.openxmlformats.org/spreadsheetml/2006/main" count="208" uniqueCount="199">
  <si>
    <t>琼海市疫情防控期间紧急招聘医疗卫生专业技术人员
笔试成绩及职位排名表</t>
  </si>
  <si>
    <t>序号</t>
  </si>
  <si>
    <t>姓名</t>
  </si>
  <si>
    <t>准考证号</t>
  </si>
  <si>
    <t>笔试
成绩</t>
  </si>
  <si>
    <t>职位
排名</t>
  </si>
  <si>
    <t>备注</t>
  </si>
  <si>
    <t>2020205310101</t>
  </si>
  <si>
    <t>2020205310102</t>
  </si>
  <si>
    <t>2020205310103</t>
  </si>
  <si>
    <t>2020205310104</t>
  </si>
  <si>
    <t>2020205310105</t>
  </si>
  <si>
    <t>2020205310106</t>
  </si>
  <si>
    <t>2020205310107</t>
  </si>
  <si>
    <t>缺考</t>
  </si>
  <si>
    <t>2020205310108</t>
  </si>
  <si>
    <t>2020205310109</t>
  </si>
  <si>
    <t>2020205310110</t>
  </si>
  <si>
    <t>2020205310111</t>
  </si>
  <si>
    <t>2020205310112</t>
  </si>
  <si>
    <t>2020205310113</t>
  </si>
  <si>
    <t>2020205310114</t>
  </si>
  <si>
    <t>2020205310115</t>
  </si>
  <si>
    <t>2020205310116</t>
  </si>
  <si>
    <t>2020205310117</t>
  </si>
  <si>
    <t>2020205310118</t>
  </si>
  <si>
    <t>2020205310119</t>
  </si>
  <si>
    <t>2020205310120</t>
  </si>
  <si>
    <t>2020205310121</t>
  </si>
  <si>
    <t>2020205310122</t>
  </si>
  <si>
    <t>2020205310123</t>
  </si>
  <si>
    <t>2020205310124</t>
  </si>
  <si>
    <t>2020205310125</t>
  </si>
  <si>
    <t>2020205310201</t>
  </si>
  <si>
    <t>2020205310202</t>
  </si>
  <si>
    <t>2020205310203</t>
  </si>
  <si>
    <t>2020205310204</t>
  </si>
  <si>
    <t>2020205310205</t>
  </si>
  <si>
    <t>2020205310206</t>
  </si>
  <si>
    <t>2020205310207</t>
  </si>
  <si>
    <t>2020205310208</t>
  </si>
  <si>
    <t>2020205310209</t>
  </si>
  <si>
    <t>2020205310210</t>
  </si>
  <si>
    <t>2020205310211</t>
  </si>
  <si>
    <t>2020205310212</t>
  </si>
  <si>
    <t>2020205310213</t>
  </si>
  <si>
    <t>2020205310214</t>
  </si>
  <si>
    <t>2020205310215</t>
  </si>
  <si>
    <t>2020205310216</t>
  </si>
  <si>
    <t>2020205310217</t>
  </si>
  <si>
    <t>2020205310218</t>
  </si>
  <si>
    <t>2020205310219</t>
  </si>
  <si>
    <t>2020205310301</t>
  </si>
  <si>
    <t>2020205310302</t>
  </si>
  <si>
    <t>2020205310303</t>
  </si>
  <si>
    <t>2020205310304</t>
  </si>
  <si>
    <t>2020205310305</t>
  </si>
  <si>
    <t>2020205310306</t>
  </si>
  <si>
    <t>2020205310307</t>
  </si>
  <si>
    <t>2020205310308</t>
  </si>
  <si>
    <t>2020205310309</t>
  </si>
  <si>
    <t>2020205310310</t>
  </si>
  <si>
    <t>2020205310311</t>
  </si>
  <si>
    <t>2020205310312</t>
  </si>
  <si>
    <t>2020205310313</t>
  </si>
  <si>
    <t>2020205310314</t>
  </si>
  <si>
    <t>2020205310315</t>
  </si>
  <si>
    <t>2020205310316</t>
  </si>
  <si>
    <t>2020205310317</t>
  </si>
  <si>
    <t>2020205310318</t>
  </si>
  <si>
    <t>2020205310319</t>
  </si>
  <si>
    <t>2020205310320</t>
  </si>
  <si>
    <t>2020205310321</t>
  </si>
  <si>
    <t>2020205310322</t>
  </si>
  <si>
    <t>2020205310323</t>
  </si>
  <si>
    <t>2020205310324</t>
  </si>
  <si>
    <t>2020205310325</t>
  </si>
  <si>
    <t>2020205310401</t>
  </si>
  <si>
    <t>2020205310402</t>
  </si>
  <si>
    <t>2020205310403</t>
  </si>
  <si>
    <t>2020205310404</t>
  </si>
  <si>
    <t>2020205310405</t>
  </si>
  <si>
    <t>2020205310406</t>
  </si>
  <si>
    <t>2020205310407</t>
  </si>
  <si>
    <t>2020205310408</t>
  </si>
  <si>
    <t>2020205310409</t>
  </si>
  <si>
    <t>2020205310410</t>
  </si>
  <si>
    <t>2020205310411</t>
  </si>
  <si>
    <t>2020205310412</t>
  </si>
  <si>
    <t>2020205310413</t>
  </si>
  <si>
    <t>2020205310414</t>
  </si>
  <si>
    <t>2020205310415</t>
  </si>
  <si>
    <t>2020205310416</t>
  </si>
  <si>
    <t>2020205310417</t>
  </si>
  <si>
    <t>2020205310418</t>
  </si>
  <si>
    <t>2020205310419</t>
  </si>
  <si>
    <t>2020205310420</t>
  </si>
  <si>
    <t>2020205310421</t>
  </si>
  <si>
    <t>2020205310422</t>
  </si>
  <si>
    <t>2020205310423</t>
  </si>
  <si>
    <t>2020205310424</t>
  </si>
  <si>
    <t>2020205310425</t>
  </si>
  <si>
    <t>2020205310501</t>
  </si>
  <si>
    <t>2020205310502</t>
  </si>
  <si>
    <t>2020205310503</t>
  </si>
  <si>
    <t>2020205310504</t>
  </si>
  <si>
    <t>2020205310505</t>
  </si>
  <si>
    <t>2020205310506</t>
  </si>
  <si>
    <t>2020205310507</t>
  </si>
  <si>
    <t>2020205310508</t>
  </si>
  <si>
    <t>2020205310509</t>
  </si>
  <si>
    <t>2020205310510</t>
  </si>
  <si>
    <t>2020205310511</t>
  </si>
  <si>
    <t>2020205310512</t>
  </si>
  <si>
    <t>2020205310513</t>
  </si>
  <si>
    <t>2020205310514</t>
  </si>
  <si>
    <t>2020205310515</t>
  </si>
  <si>
    <t>2020205310516</t>
  </si>
  <si>
    <t>2020205310517</t>
  </si>
  <si>
    <t>2020205310518</t>
  </si>
  <si>
    <t>2020205310519</t>
  </si>
  <si>
    <t>2020205310520</t>
  </si>
  <si>
    <t>2020205310521</t>
  </si>
  <si>
    <t>2020205310522</t>
  </si>
  <si>
    <t>2020205310523</t>
  </si>
  <si>
    <t>2020205310524</t>
  </si>
  <si>
    <t>2020205310525</t>
  </si>
  <si>
    <t>2020205310601</t>
  </si>
  <si>
    <t>2020205310602</t>
  </si>
  <si>
    <t>2020205310603</t>
  </si>
  <si>
    <t>2020205310604</t>
  </si>
  <si>
    <t>2020205310605</t>
  </si>
  <si>
    <t>2020205310606</t>
  </si>
  <si>
    <t>2020205310607</t>
  </si>
  <si>
    <t>2020205310608</t>
  </si>
  <si>
    <t>2020205310609</t>
  </si>
  <si>
    <t>2020205310610</t>
  </si>
  <si>
    <t>2020205310611</t>
  </si>
  <si>
    <t>2020205310612</t>
  </si>
  <si>
    <t>2020205310613</t>
  </si>
  <si>
    <t>2020205310614</t>
  </si>
  <si>
    <t>2020205310615</t>
  </si>
  <si>
    <t>2020205310616</t>
  </si>
  <si>
    <t>2020205310617</t>
  </si>
  <si>
    <t>2020205310618</t>
  </si>
  <si>
    <t>2020205310619</t>
  </si>
  <si>
    <t>2020205310620</t>
  </si>
  <si>
    <t>2020205310621</t>
  </si>
  <si>
    <t>2020205310622</t>
  </si>
  <si>
    <t>2020205310623</t>
  </si>
  <si>
    <t>2020205310624</t>
  </si>
  <si>
    <t>2020205310625</t>
  </si>
  <si>
    <t>2020205310701</t>
  </si>
  <si>
    <t>2020205310702</t>
  </si>
  <si>
    <t>2020205310703</t>
  </si>
  <si>
    <t>2020205310704</t>
  </si>
  <si>
    <t>2020205310705</t>
  </si>
  <si>
    <t>2020205310706</t>
  </si>
  <si>
    <t>2020205310707</t>
  </si>
  <si>
    <t>2020205310708</t>
  </si>
  <si>
    <t>2020205310709</t>
  </si>
  <si>
    <t>2020205310710</t>
  </si>
  <si>
    <t>2020205310711</t>
  </si>
  <si>
    <t>2020205310712</t>
  </si>
  <si>
    <t>2020205310713</t>
  </si>
  <si>
    <t>2020205310714</t>
  </si>
  <si>
    <t>2020205310715</t>
  </si>
  <si>
    <t>2020205310716</t>
  </si>
  <si>
    <t>2020205310717</t>
  </si>
  <si>
    <t>2020205310718</t>
  </si>
  <si>
    <t>2020205310719</t>
  </si>
  <si>
    <t>2020205310720</t>
  </si>
  <si>
    <t>2020205310721</t>
  </si>
  <si>
    <t>2020205310722</t>
  </si>
  <si>
    <t>2020205310723</t>
  </si>
  <si>
    <t>2020205310724</t>
  </si>
  <si>
    <t>2020205310725</t>
  </si>
  <si>
    <t>2020205310801</t>
  </si>
  <si>
    <t>2020205310802</t>
  </si>
  <si>
    <t>2020205310803</t>
  </si>
  <si>
    <t>2020205310804</t>
  </si>
  <si>
    <t>2020205310805</t>
  </si>
  <si>
    <t>2020205310806</t>
  </si>
  <si>
    <t>2020205310807</t>
  </si>
  <si>
    <t>2020205310808</t>
  </si>
  <si>
    <t>2020205310809</t>
  </si>
  <si>
    <t>2020205310810</t>
  </si>
  <si>
    <t>2020205310811</t>
  </si>
  <si>
    <t>2020205310812</t>
  </si>
  <si>
    <t>2020205310813</t>
  </si>
  <si>
    <t>2020205310814</t>
  </si>
  <si>
    <t>2020205310815</t>
  </si>
  <si>
    <t>2020205310816</t>
  </si>
  <si>
    <t>2020205310817</t>
  </si>
  <si>
    <t>2020205310818</t>
  </si>
  <si>
    <t>2020205310819</t>
  </si>
  <si>
    <t>2020205310820</t>
  </si>
  <si>
    <t>2020205310821</t>
  </si>
  <si>
    <t>2020205310822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</si>
</sst>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abSelected="1" workbookViewId="0">
      <selection activeCell="H5" sqref="H5"/>
    </sheetView>
  </sheetViews>
  <sheetFormatPr defaultColWidth="9" defaultRowHeight="13.5"/>
  <cols>
    <col min="1" max="1" width="7.625" customWidth="1"/>
    <col min="2" max="2" width="13.25" customWidth="1"/>
    <col min="3" max="3" width="23.25" customWidth="1"/>
    <col min="4" max="4" width="10.375" style="2" customWidth="1"/>
    <col min="5" max="5" width="9.125" style="2" customWidth="1"/>
    <col min="6" max="6" width="13.125" style="3" customWidth="1"/>
  </cols>
  <sheetData>
    <row r="1" ht="70" customHeight="1" spans="1:6">
      <c r="A1" s="4" t="s">
        <v>0</v>
      </c>
      <c r="B1" s="5"/>
      <c r="C1" s="5"/>
      <c r="D1" s="6"/>
      <c r="E1" s="6"/>
      <c r="F1" s="5"/>
    </row>
    <row r="2" s="1" customFormat="1" ht="29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</row>
    <row r="3" ht="30" customHeight="1" spans="1:6">
      <c r="A3" s="9">
        <v>1</v>
      </c>
      <c r="B3" s="10" t="str">
        <f>"肖钦通"</f>
        <v>肖钦通</v>
      </c>
      <c r="C3" s="10" t="s">
        <v>7</v>
      </c>
      <c r="D3" s="11">
        <v>58</v>
      </c>
      <c r="E3" s="11">
        <v>2</v>
      </c>
      <c r="F3" s="9"/>
    </row>
    <row r="4" ht="30" customHeight="1" spans="1:9">
      <c r="A4" s="9">
        <v>2</v>
      </c>
      <c r="B4" s="10" t="str">
        <f>"林先少"</f>
        <v>林先少</v>
      </c>
      <c r="C4" s="10" t="s">
        <v>8</v>
      </c>
      <c r="D4" s="11">
        <v>50</v>
      </c>
      <c r="E4" s="11">
        <v>4</v>
      </c>
      <c r="F4" s="9"/>
      <c r="I4" s="12"/>
    </row>
    <row r="5" ht="30" customHeight="1" spans="1:6">
      <c r="A5" s="9">
        <v>3</v>
      </c>
      <c r="B5" s="10" t="str">
        <f>"吴挺波"</f>
        <v>吴挺波</v>
      </c>
      <c r="C5" s="10" t="s">
        <v>9</v>
      </c>
      <c r="D5" s="11">
        <v>54</v>
      </c>
      <c r="E5" s="11">
        <v>3</v>
      </c>
      <c r="F5" s="9"/>
    </row>
    <row r="6" ht="30" customHeight="1" spans="1:6">
      <c r="A6" s="9">
        <v>4</v>
      </c>
      <c r="B6" s="10" t="str">
        <f>"王思媛"</f>
        <v>王思媛</v>
      </c>
      <c r="C6" s="10" t="s">
        <v>10</v>
      </c>
      <c r="D6" s="11">
        <v>62</v>
      </c>
      <c r="E6" s="11">
        <v>1</v>
      </c>
      <c r="F6" s="9"/>
    </row>
    <row r="7" ht="30" customHeight="1" spans="1:6">
      <c r="A7" s="9">
        <v>5</v>
      </c>
      <c r="B7" s="10" t="str">
        <f>"吴秉鸿"</f>
        <v>吴秉鸿</v>
      </c>
      <c r="C7" s="10" t="s">
        <v>11</v>
      </c>
      <c r="D7" s="11">
        <v>45</v>
      </c>
      <c r="E7" s="11">
        <v>6</v>
      </c>
      <c r="F7" s="9"/>
    </row>
    <row r="8" ht="30" customHeight="1" spans="1:6">
      <c r="A8" s="9">
        <v>6</v>
      </c>
      <c r="B8" s="10" t="str">
        <f>"颜运进"</f>
        <v>颜运进</v>
      </c>
      <c r="C8" s="10" t="s">
        <v>12</v>
      </c>
      <c r="D8" s="11">
        <v>50</v>
      </c>
      <c r="E8" s="11">
        <v>4</v>
      </c>
      <c r="F8" s="9"/>
    </row>
    <row r="9" ht="30" customHeight="1" spans="1:6">
      <c r="A9" s="9">
        <v>7</v>
      </c>
      <c r="B9" s="10" t="str">
        <f>"李明东"</f>
        <v>李明东</v>
      </c>
      <c r="C9" s="10" t="s">
        <v>13</v>
      </c>
      <c r="D9" s="11">
        <v>0</v>
      </c>
      <c r="E9" s="11">
        <v>0</v>
      </c>
      <c r="F9" s="9" t="s">
        <v>14</v>
      </c>
    </row>
    <row r="10" ht="30" customHeight="1" spans="1:6">
      <c r="A10" s="9">
        <v>8</v>
      </c>
      <c r="B10" s="10" t="str">
        <f>"洪伟杰"</f>
        <v>洪伟杰</v>
      </c>
      <c r="C10" s="10" t="s">
        <v>15</v>
      </c>
      <c r="D10" s="11">
        <v>33</v>
      </c>
      <c r="E10" s="11">
        <v>7</v>
      </c>
      <c r="F10" s="9"/>
    </row>
    <row r="11" ht="30" customHeight="1" spans="1:6">
      <c r="A11" s="9">
        <v>9</v>
      </c>
      <c r="B11" s="10" t="str">
        <f>"薛琼焕"</f>
        <v>薛琼焕</v>
      </c>
      <c r="C11" s="10" t="s">
        <v>16</v>
      </c>
      <c r="D11" s="11">
        <v>53</v>
      </c>
      <c r="E11" s="11">
        <v>3</v>
      </c>
      <c r="F11" s="9"/>
    </row>
    <row r="12" ht="30" customHeight="1" spans="1:6">
      <c r="A12" s="9">
        <v>10</v>
      </c>
      <c r="B12" s="10" t="str">
        <f>"李达仕"</f>
        <v>李达仕</v>
      </c>
      <c r="C12" s="10" t="s">
        <v>17</v>
      </c>
      <c r="D12" s="11">
        <v>59</v>
      </c>
      <c r="E12" s="11">
        <v>1</v>
      </c>
      <c r="F12" s="9"/>
    </row>
    <row r="13" ht="30" customHeight="1" spans="1:6">
      <c r="A13" s="9">
        <v>11</v>
      </c>
      <c r="B13" s="10" t="str">
        <f>"玉莹"</f>
        <v>玉莹</v>
      </c>
      <c r="C13" s="10" t="s">
        <v>18</v>
      </c>
      <c r="D13" s="11">
        <v>57</v>
      </c>
      <c r="E13" s="11">
        <v>2</v>
      </c>
      <c r="F13" s="9"/>
    </row>
    <row r="14" ht="30" customHeight="1" spans="1:6">
      <c r="A14" s="9">
        <v>12</v>
      </c>
      <c r="B14" s="10" t="str">
        <f>"陈芳仔"</f>
        <v>陈芳仔</v>
      </c>
      <c r="C14" s="10" t="s">
        <v>19</v>
      </c>
      <c r="D14" s="11">
        <v>57</v>
      </c>
      <c r="E14" s="11">
        <v>1</v>
      </c>
      <c r="F14" s="9"/>
    </row>
    <row r="15" ht="30" customHeight="1" spans="1:6">
      <c r="A15" s="9">
        <v>13</v>
      </c>
      <c r="B15" s="10" t="str">
        <f>"王芳亚"</f>
        <v>王芳亚</v>
      </c>
      <c r="C15" s="10" t="s">
        <v>20</v>
      </c>
      <c r="D15" s="11">
        <v>47</v>
      </c>
      <c r="E15" s="11">
        <v>4</v>
      </c>
      <c r="F15" s="9"/>
    </row>
    <row r="16" ht="30" customHeight="1" spans="1:6">
      <c r="A16" s="9">
        <v>14</v>
      </c>
      <c r="B16" s="10" t="str">
        <f>"符广"</f>
        <v>符广</v>
      </c>
      <c r="C16" s="10" t="s">
        <v>21</v>
      </c>
      <c r="D16" s="11">
        <v>57</v>
      </c>
      <c r="E16" s="11">
        <v>1</v>
      </c>
      <c r="F16" s="9"/>
    </row>
    <row r="17" ht="30" customHeight="1" spans="1:6">
      <c r="A17" s="9">
        <v>15</v>
      </c>
      <c r="B17" s="10" t="str">
        <f>"伍思辉"</f>
        <v>伍思辉</v>
      </c>
      <c r="C17" s="10" t="s">
        <v>22</v>
      </c>
      <c r="D17" s="11">
        <v>55</v>
      </c>
      <c r="E17" s="11">
        <v>3</v>
      </c>
      <c r="F17" s="9"/>
    </row>
    <row r="18" ht="30" customHeight="1" spans="1:6">
      <c r="A18" s="9">
        <v>16</v>
      </c>
      <c r="B18" s="10" t="str">
        <f>"王妙"</f>
        <v>王妙</v>
      </c>
      <c r="C18" s="10" t="s">
        <v>23</v>
      </c>
      <c r="D18" s="11">
        <v>0</v>
      </c>
      <c r="E18" s="11">
        <v>0</v>
      </c>
      <c r="F18" s="9" t="s">
        <v>14</v>
      </c>
    </row>
    <row r="19" ht="30" customHeight="1" spans="1:6">
      <c r="A19" s="9">
        <v>17</v>
      </c>
      <c r="B19" s="10" t="str">
        <f>"王镗志"</f>
        <v>王镗志</v>
      </c>
      <c r="C19" s="10" t="s">
        <v>24</v>
      </c>
      <c r="D19" s="11">
        <v>0</v>
      </c>
      <c r="E19" s="11">
        <v>0</v>
      </c>
      <c r="F19" s="9" t="s">
        <v>14</v>
      </c>
    </row>
    <row r="20" ht="30" customHeight="1" spans="1:6">
      <c r="A20" s="9">
        <v>18</v>
      </c>
      <c r="B20" s="10" t="str">
        <f>"蒙转霞"</f>
        <v>蒙转霞</v>
      </c>
      <c r="C20" s="10" t="s">
        <v>25</v>
      </c>
      <c r="D20" s="11">
        <v>52</v>
      </c>
      <c r="E20" s="11">
        <v>3</v>
      </c>
      <c r="F20" s="9"/>
    </row>
    <row r="21" ht="30" customHeight="1" spans="1:6">
      <c r="A21" s="9">
        <v>19</v>
      </c>
      <c r="B21" s="10" t="str">
        <f>"吴坤卫"</f>
        <v>吴坤卫</v>
      </c>
      <c r="C21" s="10" t="s">
        <v>26</v>
      </c>
      <c r="D21" s="11">
        <v>55</v>
      </c>
      <c r="E21" s="11">
        <v>1</v>
      </c>
      <c r="F21" s="9"/>
    </row>
    <row r="22" ht="30" customHeight="1" spans="1:6">
      <c r="A22" s="9">
        <v>20</v>
      </c>
      <c r="B22" s="10" t="str">
        <f>"蓝云"</f>
        <v>蓝云</v>
      </c>
      <c r="C22" s="10" t="s">
        <v>27</v>
      </c>
      <c r="D22" s="11">
        <v>42</v>
      </c>
      <c r="E22" s="11">
        <v>8</v>
      </c>
      <c r="F22" s="9"/>
    </row>
    <row r="23" ht="30" customHeight="1" spans="1:6">
      <c r="A23" s="9">
        <v>21</v>
      </c>
      <c r="B23" s="10" t="str">
        <f>"王茹"</f>
        <v>王茹</v>
      </c>
      <c r="C23" s="10" t="s">
        <v>28</v>
      </c>
      <c r="D23" s="11">
        <v>50</v>
      </c>
      <c r="E23" s="11">
        <v>4</v>
      </c>
      <c r="F23" s="9"/>
    </row>
    <row r="24" ht="30" customHeight="1" spans="1:6">
      <c r="A24" s="9">
        <v>22</v>
      </c>
      <c r="B24" s="10" t="str">
        <f>"黄小伟"</f>
        <v>黄小伟</v>
      </c>
      <c r="C24" s="10" t="s">
        <v>29</v>
      </c>
      <c r="D24" s="11">
        <v>55</v>
      </c>
      <c r="E24" s="11">
        <v>1</v>
      </c>
      <c r="F24" s="9"/>
    </row>
    <row r="25" ht="30" customHeight="1" spans="1:6">
      <c r="A25" s="9">
        <v>23</v>
      </c>
      <c r="B25" s="10" t="str">
        <f>"李小芳"</f>
        <v>李小芳</v>
      </c>
      <c r="C25" s="10" t="s">
        <v>30</v>
      </c>
      <c r="D25" s="11">
        <v>47</v>
      </c>
      <c r="E25" s="11">
        <v>7</v>
      </c>
      <c r="F25" s="9"/>
    </row>
    <row r="26" ht="30" customHeight="1" spans="1:6">
      <c r="A26" s="9">
        <v>24</v>
      </c>
      <c r="B26" s="10" t="str">
        <f>"何伟"</f>
        <v>何伟</v>
      </c>
      <c r="C26" s="10" t="s">
        <v>31</v>
      </c>
      <c r="D26" s="11">
        <v>48</v>
      </c>
      <c r="E26" s="11">
        <v>5</v>
      </c>
      <c r="F26" s="9"/>
    </row>
    <row r="27" ht="30" customHeight="1" spans="1:6">
      <c r="A27" s="9">
        <v>25</v>
      </c>
      <c r="B27" s="10" t="str">
        <f>"王懿凡"</f>
        <v>王懿凡</v>
      </c>
      <c r="C27" s="10" t="s">
        <v>32</v>
      </c>
      <c r="D27" s="11">
        <v>48</v>
      </c>
      <c r="E27" s="11">
        <v>5</v>
      </c>
      <c r="F27" s="9"/>
    </row>
    <row r="28" ht="30" customHeight="1" spans="1:6">
      <c r="A28" s="9">
        <v>26</v>
      </c>
      <c r="B28" s="10" t="str">
        <f>"莫德波"</f>
        <v>莫德波</v>
      </c>
      <c r="C28" s="10" t="s">
        <v>33</v>
      </c>
      <c r="D28" s="11">
        <v>57</v>
      </c>
      <c r="E28" s="11">
        <v>2</v>
      </c>
      <c r="F28" s="9"/>
    </row>
    <row r="29" ht="30" customHeight="1" spans="1:6">
      <c r="A29" s="9">
        <v>27</v>
      </c>
      <c r="B29" s="10" t="str">
        <f>"符大宜"</f>
        <v>符大宜</v>
      </c>
      <c r="C29" s="10" t="s">
        <v>34</v>
      </c>
      <c r="D29" s="11">
        <v>56</v>
      </c>
      <c r="E29" s="11">
        <v>3</v>
      </c>
      <c r="F29" s="9"/>
    </row>
    <row r="30" ht="30" customHeight="1" spans="1:6">
      <c r="A30" s="9">
        <v>28</v>
      </c>
      <c r="B30" s="10" t="str">
        <f>"陈方安"</f>
        <v>陈方安</v>
      </c>
      <c r="C30" s="10" t="s">
        <v>35</v>
      </c>
      <c r="D30" s="11">
        <v>46</v>
      </c>
      <c r="E30" s="11">
        <v>4</v>
      </c>
      <c r="F30" s="9"/>
    </row>
    <row r="31" ht="30" customHeight="1" spans="1:6">
      <c r="A31" s="9">
        <v>29</v>
      </c>
      <c r="B31" s="10" t="str">
        <f>"许振发"</f>
        <v>许振发</v>
      </c>
      <c r="C31" s="10" t="s">
        <v>36</v>
      </c>
      <c r="D31" s="11">
        <v>40</v>
      </c>
      <c r="E31" s="11">
        <v>6</v>
      </c>
      <c r="F31" s="9"/>
    </row>
    <row r="32" ht="30" customHeight="1" spans="1:6">
      <c r="A32" s="9">
        <v>30</v>
      </c>
      <c r="B32" s="10" t="str">
        <f>"黄怡祖"</f>
        <v>黄怡祖</v>
      </c>
      <c r="C32" s="10" t="s">
        <v>37</v>
      </c>
      <c r="D32" s="11">
        <v>61</v>
      </c>
      <c r="E32" s="11">
        <v>1</v>
      </c>
      <c r="F32" s="9"/>
    </row>
    <row r="33" ht="30" customHeight="1" spans="1:6">
      <c r="A33" s="9">
        <v>31</v>
      </c>
      <c r="B33" s="10" t="str">
        <f>"黄心瑜"</f>
        <v>黄心瑜</v>
      </c>
      <c r="C33" s="10" t="s">
        <v>38</v>
      </c>
      <c r="D33" s="11">
        <v>46</v>
      </c>
      <c r="E33" s="11">
        <v>4</v>
      </c>
      <c r="F33" s="9"/>
    </row>
    <row r="34" ht="30" customHeight="1" spans="1:6">
      <c r="A34" s="9">
        <v>32</v>
      </c>
      <c r="B34" s="10" t="str">
        <f>"张泰胜"</f>
        <v>张泰胜</v>
      </c>
      <c r="C34" s="10" t="s">
        <v>39</v>
      </c>
      <c r="D34" s="11">
        <v>65</v>
      </c>
      <c r="E34" s="11">
        <v>1</v>
      </c>
      <c r="F34" s="9"/>
    </row>
    <row r="35" ht="30" customHeight="1" spans="1:6">
      <c r="A35" s="9">
        <v>33</v>
      </c>
      <c r="B35" s="10" t="str">
        <f>"曹方亮"</f>
        <v>曹方亮</v>
      </c>
      <c r="C35" s="10" t="s">
        <v>40</v>
      </c>
      <c r="D35" s="11">
        <v>0</v>
      </c>
      <c r="E35" s="11">
        <v>0</v>
      </c>
      <c r="F35" s="9" t="s">
        <v>14</v>
      </c>
    </row>
    <row r="36" ht="30" customHeight="1" spans="1:6">
      <c r="A36" s="9">
        <v>34</v>
      </c>
      <c r="B36" s="10" t="str">
        <f>"李美善"</f>
        <v>李美善</v>
      </c>
      <c r="C36" s="10" t="s">
        <v>41</v>
      </c>
      <c r="D36" s="11">
        <v>60</v>
      </c>
      <c r="E36" s="11">
        <v>5</v>
      </c>
      <c r="F36" s="9"/>
    </row>
    <row r="37" ht="30" customHeight="1" spans="1:6">
      <c r="A37" s="9">
        <v>35</v>
      </c>
      <c r="B37" s="10" t="str">
        <f>"刘佳倩"</f>
        <v>刘佳倩</v>
      </c>
      <c r="C37" s="10" t="s">
        <v>42</v>
      </c>
      <c r="D37" s="11">
        <v>54</v>
      </c>
      <c r="E37" s="11">
        <v>8</v>
      </c>
      <c r="F37" s="9"/>
    </row>
    <row r="38" ht="30" customHeight="1" spans="1:6">
      <c r="A38" s="9">
        <v>36</v>
      </c>
      <c r="B38" s="10" t="str">
        <f>"王庆"</f>
        <v>王庆</v>
      </c>
      <c r="C38" s="10" t="s">
        <v>43</v>
      </c>
      <c r="D38" s="11">
        <v>44</v>
      </c>
      <c r="E38" s="11">
        <v>9</v>
      </c>
      <c r="F38" s="9"/>
    </row>
    <row r="39" ht="30" customHeight="1" spans="1:6">
      <c r="A39" s="9">
        <v>37</v>
      </c>
      <c r="B39" s="10" t="str">
        <f>"昝亚敏"</f>
        <v>昝亚敏</v>
      </c>
      <c r="C39" s="10" t="s">
        <v>44</v>
      </c>
      <c r="D39" s="11">
        <v>59</v>
      </c>
      <c r="E39" s="11">
        <v>6</v>
      </c>
      <c r="F39" s="9"/>
    </row>
    <row r="40" ht="30" customHeight="1" spans="1:6">
      <c r="A40" s="9">
        <v>38</v>
      </c>
      <c r="B40" s="10" t="str">
        <f>"王永宇"</f>
        <v>王永宇</v>
      </c>
      <c r="C40" s="10" t="s">
        <v>45</v>
      </c>
      <c r="D40" s="11">
        <v>61</v>
      </c>
      <c r="E40" s="11">
        <v>3</v>
      </c>
      <c r="F40" s="9"/>
    </row>
    <row r="41" ht="30" customHeight="1" spans="1:6">
      <c r="A41" s="9">
        <v>39</v>
      </c>
      <c r="B41" s="10" t="str">
        <f>"杨林"</f>
        <v>杨林</v>
      </c>
      <c r="C41" s="10" t="s">
        <v>46</v>
      </c>
      <c r="D41" s="11">
        <v>57</v>
      </c>
      <c r="E41" s="11">
        <v>7</v>
      </c>
      <c r="F41" s="9"/>
    </row>
    <row r="42" ht="30" customHeight="1" spans="1:6">
      <c r="A42" s="9">
        <v>40</v>
      </c>
      <c r="B42" s="10" t="str">
        <f>"李诚锋"</f>
        <v>李诚锋</v>
      </c>
      <c r="C42" s="10" t="s">
        <v>47</v>
      </c>
      <c r="D42" s="11">
        <v>61</v>
      </c>
      <c r="E42" s="11">
        <v>3</v>
      </c>
      <c r="F42" s="9"/>
    </row>
    <row r="43" ht="30" customHeight="1" spans="1:6">
      <c r="A43" s="9">
        <v>41</v>
      </c>
      <c r="B43" s="10" t="str">
        <f>"温林燕"</f>
        <v>温林燕</v>
      </c>
      <c r="C43" s="10" t="s">
        <v>48</v>
      </c>
      <c r="D43" s="11">
        <v>0</v>
      </c>
      <c r="E43" s="11">
        <v>0</v>
      </c>
      <c r="F43" s="9" t="s">
        <v>14</v>
      </c>
    </row>
    <row r="44" ht="30" customHeight="1" spans="1:6">
      <c r="A44" s="9">
        <v>42</v>
      </c>
      <c r="B44" s="10" t="str">
        <f>"高金伟"</f>
        <v>高金伟</v>
      </c>
      <c r="C44" s="10" t="s">
        <v>49</v>
      </c>
      <c r="D44" s="11">
        <v>65</v>
      </c>
      <c r="E44" s="11">
        <v>1</v>
      </c>
      <c r="F44" s="9"/>
    </row>
    <row r="45" ht="30" customHeight="1" spans="1:6">
      <c r="A45" s="9">
        <v>43</v>
      </c>
      <c r="B45" s="10" t="str">
        <f>"陈帅"</f>
        <v>陈帅</v>
      </c>
      <c r="C45" s="10" t="s">
        <v>50</v>
      </c>
      <c r="D45" s="11">
        <v>52</v>
      </c>
      <c r="E45" s="11">
        <v>1</v>
      </c>
      <c r="F45" s="9"/>
    </row>
    <row r="46" ht="30" customHeight="1" spans="1:6">
      <c r="A46" s="9">
        <v>44</v>
      </c>
      <c r="B46" s="10" t="str">
        <f>"王明龙"</f>
        <v>王明龙</v>
      </c>
      <c r="C46" s="10" t="s">
        <v>51</v>
      </c>
      <c r="D46" s="11">
        <v>27</v>
      </c>
      <c r="E46" s="11">
        <v>2</v>
      </c>
      <c r="F46" s="9"/>
    </row>
    <row r="47" ht="30" customHeight="1" spans="1:6">
      <c r="A47" s="9">
        <v>45</v>
      </c>
      <c r="B47" s="10" t="str">
        <f>"宫玮"</f>
        <v>宫玮</v>
      </c>
      <c r="C47" s="10" t="s">
        <v>52</v>
      </c>
      <c r="D47" s="11">
        <v>57</v>
      </c>
      <c r="E47" s="11">
        <v>44</v>
      </c>
      <c r="F47" s="9"/>
    </row>
    <row r="48" ht="30" customHeight="1" spans="1:6">
      <c r="A48" s="9">
        <v>46</v>
      </c>
      <c r="B48" s="10" t="str">
        <f>"王雪妃"</f>
        <v>王雪妃</v>
      </c>
      <c r="C48" s="10" t="s">
        <v>53</v>
      </c>
      <c r="D48" s="11">
        <v>74</v>
      </c>
      <c r="E48" s="11">
        <v>10</v>
      </c>
      <c r="F48" s="9"/>
    </row>
    <row r="49" ht="30" customHeight="1" spans="1:6">
      <c r="A49" s="9">
        <v>47</v>
      </c>
      <c r="B49" s="10" t="str">
        <f>"陈艳"</f>
        <v>陈艳</v>
      </c>
      <c r="C49" s="10" t="s">
        <v>54</v>
      </c>
      <c r="D49" s="11">
        <v>81</v>
      </c>
      <c r="E49" s="11">
        <v>2</v>
      </c>
      <c r="F49" s="9"/>
    </row>
    <row r="50" ht="30" customHeight="1" spans="1:6">
      <c r="A50" s="9">
        <v>48</v>
      </c>
      <c r="B50" s="10" t="str">
        <f>"林玉媚"</f>
        <v>林玉媚</v>
      </c>
      <c r="C50" s="10" t="s">
        <v>55</v>
      </c>
      <c r="D50" s="11">
        <v>62</v>
      </c>
      <c r="E50" s="11">
        <v>37</v>
      </c>
      <c r="F50" s="9"/>
    </row>
    <row r="51" ht="30" customHeight="1" spans="1:6">
      <c r="A51" s="9">
        <v>49</v>
      </c>
      <c r="B51" s="10" t="str">
        <f>"贾婷婷"</f>
        <v>贾婷婷</v>
      </c>
      <c r="C51" s="10" t="s">
        <v>56</v>
      </c>
      <c r="D51" s="11">
        <v>74</v>
      </c>
      <c r="E51" s="11">
        <v>10</v>
      </c>
      <c r="F51" s="9"/>
    </row>
    <row r="52" ht="30" customHeight="1" spans="1:6">
      <c r="A52" s="9">
        <v>50</v>
      </c>
      <c r="B52" s="10" t="str">
        <f>"叶丽芬"</f>
        <v>叶丽芬</v>
      </c>
      <c r="C52" s="10" t="s">
        <v>57</v>
      </c>
      <c r="D52" s="11">
        <v>0</v>
      </c>
      <c r="E52" s="11">
        <v>0</v>
      </c>
      <c r="F52" s="9" t="s">
        <v>14</v>
      </c>
    </row>
    <row r="53" ht="30" customHeight="1" spans="1:6">
      <c r="A53" s="9">
        <v>51</v>
      </c>
      <c r="B53" s="10" t="str">
        <f>"王春霞"</f>
        <v>王春霞</v>
      </c>
      <c r="C53" s="10" t="s">
        <v>58</v>
      </c>
      <c r="D53" s="11">
        <v>68</v>
      </c>
      <c r="E53" s="11">
        <v>24</v>
      </c>
      <c r="F53" s="9"/>
    </row>
    <row r="54" ht="30" customHeight="1" spans="1:6">
      <c r="A54" s="9">
        <v>52</v>
      </c>
      <c r="B54" s="10" t="str">
        <f>"王家明"</f>
        <v>王家明</v>
      </c>
      <c r="C54" s="10" t="s">
        <v>59</v>
      </c>
      <c r="D54" s="11">
        <v>71</v>
      </c>
      <c r="E54" s="11">
        <v>20</v>
      </c>
      <c r="F54" s="9"/>
    </row>
    <row r="55" ht="30" customHeight="1" spans="1:6">
      <c r="A55" s="9">
        <v>53</v>
      </c>
      <c r="B55" s="10" t="str">
        <f>"吴秀"</f>
        <v>吴秀</v>
      </c>
      <c r="C55" s="10" t="s">
        <v>60</v>
      </c>
      <c r="D55" s="11">
        <v>78</v>
      </c>
      <c r="E55" s="11">
        <v>4</v>
      </c>
      <c r="F55" s="9"/>
    </row>
    <row r="56" ht="30" customHeight="1" spans="1:6">
      <c r="A56" s="9">
        <v>54</v>
      </c>
      <c r="B56" s="10" t="str">
        <f>"蔡琼春"</f>
        <v>蔡琼春</v>
      </c>
      <c r="C56" s="10" t="s">
        <v>61</v>
      </c>
      <c r="D56" s="11">
        <v>72</v>
      </c>
      <c r="E56" s="11">
        <v>17</v>
      </c>
      <c r="F56" s="9"/>
    </row>
    <row r="57" ht="30" customHeight="1" spans="1:6">
      <c r="A57" s="9">
        <v>55</v>
      </c>
      <c r="B57" s="10" t="str">
        <f>"吴晓芳"</f>
        <v>吴晓芳</v>
      </c>
      <c r="C57" s="10" t="s">
        <v>62</v>
      </c>
      <c r="D57" s="11">
        <v>56</v>
      </c>
      <c r="E57" s="11">
        <v>46</v>
      </c>
      <c r="F57" s="9"/>
    </row>
    <row r="58" ht="30" customHeight="1" spans="1:6">
      <c r="A58" s="9">
        <v>56</v>
      </c>
      <c r="B58" s="10" t="str">
        <f>"林晓花"</f>
        <v>林晓花</v>
      </c>
      <c r="C58" s="10" t="s">
        <v>63</v>
      </c>
      <c r="D58" s="11">
        <v>43</v>
      </c>
      <c r="E58" s="11">
        <v>48</v>
      </c>
      <c r="F58" s="9"/>
    </row>
    <row r="59" ht="30" customHeight="1" spans="1:6">
      <c r="A59" s="9">
        <v>57</v>
      </c>
      <c r="B59" s="10" t="str">
        <f>"吴景芳"</f>
        <v>吴景芳</v>
      </c>
      <c r="C59" s="10" t="s">
        <v>64</v>
      </c>
      <c r="D59" s="11">
        <v>60</v>
      </c>
      <c r="E59" s="11">
        <v>39</v>
      </c>
      <c r="F59" s="9"/>
    </row>
    <row r="60" ht="30" customHeight="1" spans="1:6">
      <c r="A60" s="9">
        <v>58</v>
      </c>
      <c r="B60" s="10" t="str">
        <f>"王蔓菁"</f>
        <v>王蔓菁</v>
      </c>
      <c r="C60" s="10" t="s">
        <v>65</v>
      </c>
      <c r="D60" s="11">
        <v>64</v>
      </c>
      <c r="E60" s="11">
        <v>35</v>
      </c>
      <c r="F60" s="9"/>
    </row>
    <row r="61" ht="30" customHeight="1" spans="1:6">
      <c r="A61" s="9">
        <v>59</v>
      </c>
      <c r="B61" s="10" t="str">
        <f>"李爱兰"</f>
        <v>李爱兰</v>
      </c>
      <c r="C61" s="10" t="s">
        <v>66</v>
      </c>
      <c r="D61" s="11">
        <v>42</v>
      </c>
      <c r="E61" s="11">
        <v>49</v>
      </c>
      <c r="F61" s="9"/>
    </row>
    <row r="62" ht="30" customHeight="1" spans="1:6">
      <c r="A62" s="9">
        <v>60</v>
      </c>
      <c r="B62" s="10" t="str">
        <f>"王雪蕾"</f>
        <v>王雪蕾</v>
      </c>
      <c r="C62" s="10" t="s">
        <v>67</v>
      </c>
      <c r="D62" s="11">
        <v>59</v>
      </c>
      <c r="E62" s="11">
        <v>42</v>
      </c>
      <c r="F62" s="9"/>
    </row>
    <row r="63" ht="30" customHeight="1" spans="1:6">
      <c r="A63" s="9">
        <v>61</v>
      </c>
      <c r="B63" s="10" t="str">
        <f>"曹芳芳"</f>
        <v>曹芳芳</v>
      </c>
      <c r="C63" s="10" t="s">
        <v>68</v>
      </c>
      <c r="D63" s="11">
        <v>65</v>
      </c>
      <c r="E63" s="11">
        <v>31</v>
      </c>
      <c r="F63" s="9"/>
    </row>
    <row r="64" ht="30" customHeight="1" spans="1:6">
      <c r="A64" s="9">
        <v>62</v>
      </c>
      <c r="B64" s="10" t="str">
        <f>"朱娜"</f>
        <v>朱娜</v>
      </c>
      <c r="C64" s="10" t="s">
        <v>69</v>
      </c>
      <c r="D64" s="11">
        <v>65</v>
      </c>
      <c r="E64" s="11">
        <v>31</v>
      </c>
      <c r="F64" s="9"/>
    </row>
    <row r="65" ht="30" customHeight="1" spans="1:6">
      <c r="A65" s="9">
        <v>63</v>
      </c>
      <c r="B65" s="10" t="str">
        <f>"陈灵仙"</f>
        <v>陈灵仙</v>
      </c>
      <c r="C65" s="10" t="s">
        <v>70</v>
      </c>
      <c r="D65" s="11">
        <v>68</v>
      </c>
      <c r="E65" s="11">
        <v>24</v>
      </c>
      <c r="F65" s="9"/>
    </row>
    <row r="66" ht="30" customHeight="1" spans="1:6">
      <c r="A66" s="9">
        <v>64</v>
      </c>
      <c r="B66" s="10" t="str">
        <f>"麦千蕾"</f>
        <v>麦千蕾</v>
      </c>
      <c r="C66" s="10" t="s">
        <v>71</v>
      </c>
      <c r="D66" s="11">
        <v>73</v>
      </c>
      <c r="E66" s="11">
        <v>15</v>
      </c>
      <c r="F66" s="9"/>
    </row>
    <row r="67" ht="30" customHeight="1" spans="1:6">
      <c r="A67" s="9">
        <v>65</v>
      </c>
      <c r="B67" s="10" t="str">
        <f>"梁月琼"</f>
        <v>梁月琼</v>
      </c>
      <c r="C67" s="10" t="s">
        <v>72</v>
      </c>
      <c r="D67" s="11">
        <v>67</v>
      </c>
      <c r="E67" s="11">
        <v>28</v>
      </c>
      <c r="F67" s="9"/>
    </row>
    <row r="68" ht="30" customHeight="1" spans="1:6">
      <c r="A68" s="9">
        <v>66</v>
      </c>
      <c r="B68" s="10" t="str">
        <f>"赵永利"</f>
        <v>赵永利</v>
      </c>
      <c r="C68" s="10" t="s">
        <v>73</v>
      </c>
      <c r="D68" s="11">
        <v>72</v>
      </c>
      <c r="E68" s="11">
        <v>17</v>
      </c>
      <c r="F68" s="9"/>
    </row>
    <row r="69" ht="30" customHeight="1" spans="1:6">
      <c r="A69" s="9">
        <v>67</v>
      </c>
      <c r="B69" s="10" t="str">
        <f>"王柳肖"</f>
        <v>王柳肖</v>
      </c>
      <c r="C69" s="10" t="s">
        <v>74</v>
      </c>
      <c r="D69" s="11">
        <v>48</v>
      </c>
      <c r="E69" s="11">
        <v>47</v>
      </c>
      <c r="F69" s="9"/>
    </row>
    <row r="70" ht="30" customHeight="1" spans="1:6">
      <c r="A70" s="9">
        <v>68</v>
      </c>
      <c r="B70" s="10" t="str">
        <f>"王春丽"</f>
        <v>王春丽</v>
      </c>
      <c r="C70" s="10" t="s">
        <v>75</v>
      </c>
      <c r="D70" s="11">
        <v>60</v>
      </c>
      <c r="E70" s="11">
        <v>39</v>
      </c>
      <c r="F70" s="9"/>
    </row>
    <row r="71" ht="30" customHeight="1" spans="1:6">
      <c r="A71" s="9">
        <v>69</v>
      </c>
      <c r="B71" s="10" t="str">
        <f>"吴秘"</f>
        <v>吴秘</v>
      </c>
      <c r="C71" s="10" t="s">
        <v>76</v>
      </c>
      <c r="D71" s="11">
        <v>57</v>
      </c>
      <c r="E71" s="11">
        <v>44</v>
      </c>
      <c r="F71" s="9"/>
    </row>
    <row r="72" ht="30" customHeight="1" spans="1:6">
      <c r="A72" s="9">
        <v>70</v>
      </c>
      <c r="B72" s="10" t="str">
        <f>"王蕊"</f>
        <v>王蕊</v>
      </c>
      <c r="C72" s="10" t="s">
        <v>77</v>
      </c>
      <c r="D72" s="11">
        <v>69</v>
      </c>
      <c r="E72" s="11">
        <v>23</v>
      </c>
      <c r="F72" s="9"/>
    </row>
    <row r="73" ht="30" customHeight="1" spans="1:6">
      <c r="A73" s="9">
        <v>71</v>
      </c>
      <c r="B73" s="10" t="str">
        <f>"苏文丽"</f>
        <v>苏文丽</v>
      </c>
      <c r="C73" s="10" t="s">
        <v>78</v>
      </c>
      <c r="D73" s="11">
        <v>59</v>
      </c>
      <c r="E73" s="11">
        <v>42</v>
      </c>
      <c r="F73" s="9"/>
    </row>
    <row r="74" ht="30" customHeight="1" spans="1:6">
      <c r="A74" s="9">
        <v>72</v>
      </c>
      <c r="B74" s="10" t="str">
        <f>"王盼"</f>
        <v>王盼</v>
      </c>
      <c r="C74" s="10" t="s">
        <v>79</v>
      </c>
      <c r="D74" s="11">
        <v>60</v>
      </c>
      <c r="E74" s="11">
        <v>39</v>
      </c>
      <c r="F74" s="9"/>
    </row>
    <row r="75" ht="30" customHeight="1" spans="1:6">
      <c r="A75" s="9">
        <v>73</v>
      </c>
      <c r="B75" s="10" t="str">
        <f>"孙悦"</f>
        <v>孙悦</v>
      </c>
      <c r="C75" s="10" t="s">
        <v>80</v>
      </c>
      <c r="D75" s="11">
        <v>66</v>
      </c>
      <c r="E75" s="11">
        <v>29</v>
      </c>
      <c r="F75" s="9"/>
    </row>
    <row r="76" ht="30" customHeight="1" spans="1:6">
      <c r="A76" s="9">
        <v>74</v>
      </c>
      <c r="B76" s="10" t="str">
        <f>"曾祥阳"</f>
        <v>曾祥阳</v>
      </c>
      <c r="C76" s="10" t="s">
        <v>81</v>
      </c>
      <c r="D76" s="11">
        <v>62</v>
      </c>
      <c r="E76" s="11">
        <v>37</v>
      </c>
      <c r="F76" s="9"/>
    </row>
    <row r="77" ht="30" customHeight="1" spans="1:6">
      <c r="A77" s="9">
        <v>75</v>
      </c>
      <c r="B77" s="10" t="str">
        <f>"黄茹"</f>
        <v>黄茹</v>
      </c>
      <c r="C77" s="10" t="s">
        <v>82</v>
      </c>
      <c r="D77" s="11">
        <v>64</v>
      </c>
      <c r="E77" s="11">
        <v>35</v>
      </c>
      <c r="F77" s="9"/>
    </row>
    <row r="78" ht="30" customHeight="1" spans="1:6">
      <c r="A78" s="9">
        <v>76</v>
      </c>
      <c r="B78" s="10" t="str">
        <f>"邢益亭"</f>
        <v>邢益亭</v>
      </c>
      <c r="C78" s="10" t="s">
        <v>83</v>
      </c>
      <c r="D78" s="11">
        <v>65</v>
      </c>
      <c r="E78" s="11">
        <v>31</v>
      </c>
      <c r="F78" s="9"/>
    </row>
    <row r="79" ht="30" customHeight="1" spans="1:6">
      <c r="A79" s="9">
        <v>77</v>
      </c>
      <c r="B79" s="10" t="str">
        <f>"黄丽微"</f>
        <v>黄丽微</v>
      </c>
      <c r="C79" s="10" t="s">
        <v>84</v>
      </c>
      <c r="D79" s="11">
        <v>79</v>
      </c>
      <c r="E79" s="11">
        <v>3</v>
      </c>
      <c r="F79" s="9"/>
    </row>
    <row r="80" ht="30" customHeight="1" spans="1:6">
      <c r="A80" s="9">
        <v>78</v>
      </c>
      <c r="B80" s="10" t="str">
        <f>"李丽"</f>
        <v>李丽</v>
      </c>
      <c r="C80" s="10" t="s">
        <v>85</v>
      </c>
      <c r="D80" s="11">
        <v>74</v>
      </c>
      <c r="E80" s="11">
        <v>10</v>
      </c>
      <c r="F80" s="9"/>
    </row>
    <row r="81" ht="30" customHeight="1" spans="1:6">
      <c r="A81" s="9">
        <v>79</v>
      </c>
      <c r="B81" s="10" t="str">
        <f>"王泰蓉"</f>
        <v>王泰蓉</v>
      </c>
      <c r="C81" s="10" t="s">
        <v>86</v>
      </c>
      <c r="D81" s="11">
        <v>68</v>
      </c>
      <c r="E81" s="11">
        <v>24</v>
      </c>
      <c r="F81" s="9"/>
    </row>
    <row r="82" ht="30" customHeight="1" spans="1:6">
      <c r="A82" s="9">
        <v>80</v>
      </c>
      <c r="B82" s="10" t="str">
        <f>"冯欣欣"</f>
        <v>冯欣欣</v>
      </c>
      <c r="C82" s="10" t="s">
        <v>87</v>
      </c>
      <c r="D82" s="11">
        <v>65</v>
      </c>
      <c r="E82" s="11">
        <v>31</v>
      </c>
      <c r="F82" s="9"/>
    </row>
    <row r="83" ht="30" customHeight="1" spans="1:6">
      <c r="A83" s="9">
        <v>81</v>
      </c>
      <c r="B83" s="10" t="str">
        <f>"文丽"</f>
        <v>文丽</v>
      </c>
      <c r="C83" s="10" t="s">
        <v>88</v>
      </c>
      <c r="D83" s="11">
        <v>66</v>
      </c>
      <c r="E83" s="11">
        <v>29</v>
      </c>
      <c r="F83" s="9"/>
    </row>
    <row r="84" ht="30" customHeight="1" spans="1:6">
      <c r="A84" s="9">
        <v>82</v>
      </c>
      <c r="B84" s="10" t="str">
        <f>"周霞"</f>
        <v>周霞</v>
      </c>
      <c r="C84" s="10" t="s">
        <v>89</v>
      </c>
      <c r="D84" s="11">
        <v>82</v>
      </c>
      <c r="E84" s="11">
        <v>1</v>
      </c>
      <c r="F84" s="9"/>
    </row>
    <row r="85" ht="30" customHeight="1" spans="1:6">
      <c r="A85" s="9">
        <v>83</v>
      </c>
      <c r="B85" s="10" t="str">
        <f>"林永英"</f>
        <v>林永英</v>
      </c>
      <c r="C85" s="10" t="s">
        <v>90</v>
      </c>
      <c r="D85" s="11">
        <v>76</v>
      </c>
      <c r="E85" s="11">
        <v>6</v>
      </c>
      <c r="F85" s="9"/>
    </row>
    <row r="86" ht="30" customHeight="1" spans="1:6">
      <c r="A86" s="9">
        <v>84</v>
      </c>
      <c r="B86" s="10" t="str">
        <f>"郑永春"</f>
        <v>郑永春</v>
      </c>
      <c r="C86" s="10" t="s">
        <v>91</v>
      </c>
      <c r="D86" s="11">
        <v>72</v>
      </c>
      <c r="E86" s="11">
        <v>17</v>
      </c>
      <c r="F86" s="9"/>
    </row>
    <row r="87" ht="30" customHeight="1" spans="1:6">
      <c r="A87" s="9">
        <v>85</v>
      </c>
      <c r="B87" s="10" t="str">
        <f>"蔡少娜"</f>
        <v>蔡少娜</v>
      </c>
      <c r="C87" s="10" t="s">
        <v>92</v>
      </c>
      <c r="D87" s="11">
        <v>71</v>
      </c>
      <c r="E87" s="11">
        <v>20</v>
      </c>
      <c r="F87" s="9"/>
    </row>
    <row r="88" ht="30" customHeight="1" spans="1:6">
      <c r="A88" s="9">
        <v>86</v>
      </c>
      <c r="B88" s="10" t="str">
        <f>"陈文素"</f>
        <v>陈文素</v>
      </c>
      <c r="C88" s="10" t="s">
        <v>93</v>
      </c>
      <c r="D88" s="11">
        <v>76</v>
      </c>
      <c r="E88" s="11">
        <v>6</v>
      </c>
      <c r="F88" s="9"/>
    </row>
    <row r="89" ht="30" customHeight="1" spans="1:6">
      <c r="A89" s="9">
        <v>87</v>
      </c>
      <c r="B89" s="10" t="str">
        <f>"许海旋"</f>
        <v>许海旋</v>
      </c>
      <c r="C89" s="10" t="s">
        <v>94</v>
      </c>
      <c r="D89" s="11">
        <v>71</v>
      </c>
      <c r="E89" s="11">
        <v>20</v>
      </c>
      <c r="F89" s="9"/>
    </row>
    <row r="90" ht="30" customHeight="1" spans="1:6">
      <c r="A90" s="9">
        <v>88</v>
      </c>
      <c r="B90" s="10" t="str">
        <f>"王小帅"</f>
        <v>王小帅</v>
      </c>
      <c r="C90" s="10" t="s">
        <v>95</v>
      </c>
      <c r="D90" s="11">
        <v>74</v>
      </c>
      <c r="E90" s="11">
        <v>10</v>
      </c>
      <c r="F90" s="9"/>
    </row>
    <row r="91" ht="30" customHeight="1" spans="1:6">
      <c r="A91" s="9">
        <v>89</v>
      </c>
      <c r="B91" s="10" t="str">
        <f>"王少萍"</f>
        <v>王少萍</v>
      </c>
      <c r="C91" s="10" t="s">
        <v>96</v>
      </c>
      <c r="D91" s="11">
        <v>68</v>
      </c>
      <c r="E91" s="11">
        <v>24</v>
      </c>
      <c r="F91" s="9"/>
    </row>
    <row r="92" ht="30" customHeight="1" spans="1:6">
      <c r="A92" s="9">
        <v>90</v>
      </c>
      <c r="B92" s="10" t="str">
        <f>"陈朝燕"</f>
        <v>陈朝燕</v>
      </c>
      <c r="C92" s="10" t="s">
        <v>97</v>
      </c>
      <c r="D92" s="11">
        <v>73</v>
      </c>
      <c r="E92" s="11">
        <v>15</v>
      </c>
      <c r="F92" s="9"/>
    </row>
    <row r="93" ht="30" customHeight="1" spans="1:6">
      <c r="A93" s="9">
        <v>91</v>
      </c>
      <c r="B93" s="10" t="str">
        <f>"陈南"</f>
        <v>陈南</v>
      </c>
      <c r="C93" s="10" t="s">
        <v>98</v>
      </c>
      <c r="D93" s="11">
        <v>77</v>
      </c>
      <c r="E93" s="11">
        <v>5</v>
      </c>
      <c r="F93" s="9"/>
    </row>
    <row r="94" ht="30" customHeight="1" spans="1:6">
      <c r="A94" s="9">
        <v>92</v>
      </c>
      <c r="B94" s="10" t="str">
        <f>"顾方彩"</f>
        <v>顾方彩</v>
      </c>
      <c r="C94" s="10" t="s">
        <v>99</v>
      </c>
      <c r="D94" s="11">
        <v>76</v>
      </c>
      <c r="E94" s="11">
        <v>6</v>
      </c>
      <c r="F94" s="9"/>
    </row>
    <row r="95" ht="30" customHeight="1" spans="1:6">
      <c r="A95" s="9">
        <v>93</v>
      </c>
      <c r="B95" s="10" t="str">
        <f>"洪小玲"</f>
        <v>洪小玲</v>
      </c>
      <c r="C95" s="10" t="s">
        <v>100</v>
      </c>
      <c r="D95" s="11">
        <v>75</v>
      </c>
      <c r="E95" s="11">
        <v>9</v>
      </c>
      <c r="F95" s="9"/>
    </row>
    <row r="96" ht="30" customHeight="1" spans="1:6">
      <c r="A96" s="9">
        <v>94</v>
      </c>
      <c r="B96" s="10" t="str">
        <f>"刘怡"</f>
        <v>刘怡</v>
      </c>
      <c r="C96" s="10" t="s">
        <v>101</v>
      </c>
      <c r="D96" s="11">
        <v>74</v>
      </c>
      <c r="E96" s="11">
        <v>10</v>
      </c>
      <c r="F96" s="9"/>
    </row>
    <row r="97" ht="30" customHeight="1" spans="1:6">
      <c r="A97" s="9">
        <v>95</v>
      </c>
      <c r="B97" s="10" t="str">
        <f>"张晶晶"</f>
        <v>张晶晶</v>
      </c>
      <c r="C97" s="10" t="s">
        <v>102</v>
      </c>
      <c r="D97" s="11">
        <v>0</v>
      </c>
      <c r="E97" s="11">
        <v>0</v>
      </c>
      <c r="F97" s="9" t="s">
        <v>14</v>
      </c>
    </row>
    <row r="98" ht="30" customHeight="1" spans="1:6">
      <c r="A98" s="9">
        <v>96</v>
      </c>
      <c r="B98" s="10" t="str">
        <f>"马洁莉"</f>
        <v>马洁莉</v>
      </c>
      <c r="C98" s="10" t="s">
        <v>103</v>
      </c>
      <c r="D98" s="11">
        <v>65</v>
      </c>
      <c r="E98" s="11">
        <v>43</v>
      </c>
      <c r="F98" s="9"/>
    </row>
    <row r="99" ht="30" customHeight="1" spans="1:6">
      <c r="A99" s="9">
        <v>97</v>
      </c>
      <c r="B99" s="10" t="str">
        <f>"文苗苗"</f>
        <v>文苗苗</v>
      </c>
      <c r="C99" s="10" t="s">
        <v>104</v>
      </c>
      <c r="D99" s="11">
        <v>68</v>
      </c>
      <c r="E99" s="11">
        <v>38</v>
      </c>
      <c r="F99" s="9"/>
    </row>
    <row r="100" ht="30" customHeight="1" spans="1:6">
      <c r="A100" s="9">
        <v>98</v>
      </c>
      <c r="B100" s="10" t="str">
        <f>"梁小丽"</f>
        <v>梁小丽</v>
      </c>
      <c r="C100" s="10" t="s">
        <v>105</v>
      </c>
      <c r="D100" s="11">
        <v>75</v>
      </c>
      <c r="E100" s="11">
        <v>10</v>
      </c>
      <c r="F100" s="9"/>
    </row>
    <row r="101" ht="30" customHeight="1" spans="1:6">
      <c r="A101" s="9">
        <v>99</v>
      </c>
      <c r="B101" s="10" t="str">
        <f>"吴小文"</f>
        <v>吴小文</v>
      </c>
      <c r="C101" s="10" t="s">
        <v>106</v>
      </c>
      <c r="D101" s="11">
        <v>72</v>
      </c>
      <c r="E101" s="11">
        <v>22</v>
      </c>
      <c r="F101" s="9"/>
    </row>
    <row r="102" ht="30" customHeight="1" spans="1:6">
      <c r="A102" s="9">
        <v>100</v>
      </c>
      <c r="B102" s="10" t="str">
        <f>"顾晓露"</f>
        <v>顾晓露</v>
      </c>
      <c r="C102" s="10" t="s">
        <v>107</v>
      </c>
      <c r="D102" s="11">
        <v>72</v>
      </c>
      <c r="E102" s="11">
        <v>22</v>
      </c>
      <c r="F102" s="9"/>
    </row>
    <row r="103" ht="30" customHeight="1" spans="1:6">
      <c r="A103" s="9">
        <v>101</v>
      </c>
      <c r="B103" s="10" t="str">
        <f>"刘星恋"</f>
        <v>刘星恋</v>
      </c>
      <c r="C103" s="10" t="s">
        <v>108</v>
      </c>
      <c r="D103" s="11">
        <v>75</v>
      </c>
      <c r="E103" s="11">
        <v>10</v>
      </c>
      <c r="F103" s="9"/>
    </row>
    <row r="104" ht="30" customHeight="1" spans="1:6">
      <c r="A104" s="9">
        <v>102</v>
      </c>
      <c r="B104" s="10" t="str">
        <f>"王阿慧"</f>
        <v>王阿慧</v>
      </c>
      <c r="C104" s="10" t="s">
        <v>109</v>
      </c>
      <c r="D104" s="11">
        <v>82</v>
      </c>
      <c r="E104" s="11">
        <v>3</v>
      </c>
      <c r="F104" s="9"/>
    </row>
    <row r="105" ht="30" customHeight="1" spans="1:6">
      <c r="A105" s="9">
        <v>103</v>
      </c>
      <c r="B105" s="10" t="str">
        <f>"张雪娜"</f>
        <v>张雪娜</v>
      </c>
      <c r="C105" s="10" t="s">
        <v>110</v>
      </c>
      <c r="D105" s="11">
        <v>78</v>
      </c>
      <c r="E105" s="11">
        <v>6</v>
      </c>
      <c r="F105" s="9"/>
    </row>
    <row r="106" ht="30" customHeight="1" spans="1:6">
      <c r="A106" s="9">
        <v>104</v>
      </c>
      <c r="B106" s="10" t="str">
        <f>"马俊荣"</f>
        <v>马俊荣</v>
      </c>
      <c r="C106" s="10" t="s">
        <v>111</v>
      </c>
      <c r="D106" s="11">
        <v>72</v>
      </c>
      <c r="E106" s="11">
        <v>22</v>
      </c>
      <c r="F106" s="9"/>
    </row>
    <row r="107" ht="30" customHeight="1" spans="1:6">
      <c r="A107" s="9">
        <v>105</v>
      </c>
      <c r="B107" s="10" t="str">
        <f>"吴娟"</f>
        <v>吴娟</v>
      </c>
      <c r="C107" s="10" t="s">
        <v>112</v>
      </c>
      <c r="D107" s="11">
        <v>74</v>
      </c>
      <c r="E107" s="11">
        <v>13</v>
      </c>
      <c r="F107" s="9"/>
    </row>
    <row r="108" ht="30" customHeight="1" spans="1:6">
      <c r="A108" s="9">
        <v>106</v>
      </c>
      <c r="B108" s="10" t="str">
        <f>"王少娜"</f>
        <v>王少娜</v>
      </c>
      <c r="C108" s="10" t="s">
        <v>113</v>
      </c>
      <c r="D108" s="11">
        <v>74</v>
      </c>
      <c r="E108" s="11">
        <v>13</v>
      </c>
      <c r="F108" s="9"/>
    </row>
    <row r="109" ht="30" customHeight="1" spans="1:6">
      <c r="A109" s="9">
        <v>107</v>
      </c>
      <c r="B109" s="10" t="str">
        <f>"王玉婉"</f>
        <v>王玉婉</v>
      </c>
      <c r="C109" s="10" t="s">
        <v>114</v>
      </c>
      <c r="D109" s="11">
        <v>73</v>
      </c>
      <c r="E109" s="11">
        <v>18</v>
      </c>
      <c r="F109" s="9"/>
    </row>
    <row r="110" ht="30" customHeight="1" spans="1:6">
      <c r="A110" s="9">
        <v>108</v>
      </c>
      <c r="B110" s="10" t="str">
        <f>"吴春艾"</f>
        <v>吴春艾</v>
      </c>
      <c r="C110" s="10" t="s">
        <v>115</v>
      </c>
      <c r="D110" s="11">
        <v>74</v>
      </c>
      <c r="E110" s="11">
        <v>13</v>
      </c>
      <c r="F110" s="9"/>
    </row>
    <row r="111" ht="30" customHeight="1" spans="1:6">
      <c r="A111" s="9">
        <v>109</v>
      </c>
      <c r="B111" s="10" t="str">
        <f>"何瑜"</f>
        <v>何瑜</v>
      </c>
      <c r="C111" s="10" t="s">
        <v>116</v>
      </c>
      <c r="D111" s="11">
        <v>74</v>
      </c>
      <c r="E111" s="11">
        <v>13</v>
      </c>
      <c r="F111" s="9"/>
    </row>
    <row r="112" ht="30" customHeight="1" spans="1:6">
      <c r="A112" s="9">
        <v>110</v>
      </c>
      <c r="B112" s="10" t="str">
        <f>"王冬洪"</f>
        <v>王冬洪</v>
      </c>
      <c r="C112" s="10" t="s">
        <v>117</v>
      </c>
      <c r="D112" s="11">
        <v>71</v>
      </c>
      <c r="E112" s="11">
        <v>28</v>
      </c>
      <c r="F112" s="9"/>
    </row>
    <row r="113" ht="30" customHeight="1" spans="1:6">
      <c r="A113" s="9">
        <v>111</v>
      </c>
      <c r="B113" s="10" t="str">
        <f>"卢蕊玉"</f>
        <v>卢蕊玉</v>
      </c>
      <c r="C113" s="10" t="s">
        <v>118</v>
      </c>
      <c r="D113" s="11">
        <v>83</v>
      </c>
      <c r="E113" s="11">
        <v>2</v>
      </c>
      <c r="F113" s="9"/>
    </row>
    <row r="114" ht="30" customHeight="1" spans="1:6">
      <c r="A114" s="9">
        <v>112</v>
      </c>
      <c r="B114" s="10" t="str">
        <f>"丁杏"</f>
        <v>丁杏</v>
      </c>
      <c r="C114" s="10" t="s">
        <v>119</v>
      </c>
      <c r="D114" s="11">
        <v>72</v>
      </c>
      <c r="E114" s="11">
        <v>22</v>
      </c>
      <c r="F114" s="9"/>
    </row>
    <row r="115" ht="30" customHeight="1" spans="1:6">
      <c r="A115" s="9">
        <v>113</v>
      </c>
      <c r="B115" s="10" t="str">
        <f>"王苗"</f>
        <v>王苗</v>
      </c>
      <c r="C115" s="10" t="s">
        <v>120</v>
      </c>
      <c r="D115" s="11">
        <v>76</v>
      </c>
      <c r="E115" s="11">
        <v>8</v>
      </c>
      <c r="F115" s="9"/>
    </row>
    <row r="116" ht="30" customHeight="1" spans="1:6">
      <c r="A116" s="9">
        <v>114</v>
      </c>
      <c r="B116" s="10" t="str">
        <f>"何小清"</f>
        <v>何小清</v>
      </c>
      <c r="C116" s="10" t="s">
        <v>121</v>
      </c>
      <c r="D116" s="11">
        <v>82</v>
      </c>
      <c r="E116" s="11">
        <v>3</v>
      </c>
      <c r="F116" s="9"/>
    </row>
    <row r="117" ht="30" customHeight="1" spans="1:6">
      <c r="A117" s="9">
        <v>115</v>
      </c>
      <c r="B117" s="10" t="str">
        <f>"张小英"</f>
        <v>张小英</v>
      </c>
      <c r="C117" s="10" t="s">
        <v>122</v>
      </c>
      <c r="D117" s="11">
        <v>64</v>
      </c>
      <c r="E117" s="11">
        <v>44</v>
      </c>
      <c r="F117" s="9"/>
    </row>
    <row r="118" ht="30" customHeight="1" spans="1:6">
      <c r="A118" s="9">
        <v>116</v>
      </c>
      <c r="B118" s="10" t="str">
        <f>"王乙如"</f>
        <v>王乙如</v>
      </c>
      <c r="C118" s="10" t="s">
        <v>123</v>
      </c>
      <c r="D118" s="11">
        <v>71</v>
      </c>
      <c r="E118" s="11">
        <v>28</v>
      </c>
      <c r="F118" s="9"/>
    </row>
    <row r="119" ht="30" customHeight="1" spans="1:6">
      <c r="A119" s="9">
        <v>117</v>
      </c>
      <c r="B119" s="10" t="str">
        <f>"周春妮"</f>
        <v>周春妮</v>
      </c>
      <c r="C119" s="10" t="s">
        <v>124</v>
      </c>
      <c r="D119" s="11">
        <v>70</v>
      </c>
      <c r="E119" s="11">
        <v>30</v>
      </c>
      <c r="F119" s="9"/>
    </row>
    <row r="120" ht="30" customHeight="1" spans="1:6">
      <c r="A120" s="9">
        <v>118</v>
      </c>
      <c r="B120" s="10" t="str">
        <f>"黄文削"</f>
        <v>黄文削</v>
      </c>
      <c r="C120" s="10" t="s">
        <v>125</v>
      </c>
      <c r="D120" s="11">
        <v>67</v>
      </c>
      <c r="E120" s="11">
        <v>39</v>
      </c>
      <c r="F120" s="9"/>
    </row>
    <row r="121" ht="30" customHeight="1" spans="1:6">
      <c r="A121" s="9">
        <v>119</v>
      </c>
      <c r="B121" s="10" t="str">
        <f>"王曼"</f>
        <v>王曼</v>
      </c>
      <c r="C121" s="10" t="s">
        <v>126</v>
      </c>
      <c r="D121" s="11">
        <v>73</v>
      </c>
      <c r="E121" s="11">
        <v>18</v>
      </c>
      <c r="F121" s="9"/>
    </row>
    <row r="122" ht="30" customHeight="1" spans="1:6">
      <c r="A122" s="9">
        <v>120</v>
      </c>
      <c r="B122" s="10" t="str">
        <f>"叶长丽"</f>
        <v>叶长丽</v>
      </c>
      <c r="C122" s="10" t="s">
        <v>127</v>
      </c>
      <c r="D122" s="11">
        <v>72</v>
      </c>
      <c r="E122" s="11">
        <v>22</v>
      </c>
      <c r="F122" s="9"/>
    </row>
    <row r="123" ht="30" customHeight="1" spans="1:6">
      <c r="A123" s="9">
        <v>121</v>
      </c>
      <c r="B123" s="10" t="str">
        <f>"谢珍"</f>
        <v>谢珍</v>
      </c>
      <c r="C123" s="10" t="s">
        <v>128</v>
      </c>
      <c r="D123" s="11">
        <v>73</v>
      </c>
      <c r="E123" s="11">
        <v>18</v>
      </c>
      <c r="F123" s="9"/>
    </row>
    <row r="124" ht="30" customHeight="1" spans="1:6">
      <c r="A124" s="9">
        <v>122</v>
      </c>
      <c r="B124" s="10" t="str">
        <f>"吴育丽"</f>
        <v>吴育丽</v>
      </c>
      <c r="C124" s="10" t="s">
        <v>129</v>
      </c>
      <c r="D124" s="11">
        <v>72</v>
      </c>
      <c r="E124" s="11">
        <v>22</v>
      </c>
      <c r="F124" s="9"/>
    </row>
    <row r="125" ht="30" customHeight="1" spans="1:6">
      <c r="A125" s="9">
        <v>123</v>
      </c>
      <c r="B125" s="10" t="str">
        <f>"颜吉玉"</f>
        <v>颜吉玉</v>
      </c>
      <c r="C125" s="10" t="s">
        <v>130</v>
      </c>
      <c r="D125" s="11">
        <v>70</v>
      </c>
      <c r="E125" s="11">
        <v>30</v>
      </c>
      <c r="F125" s="9"/>
    </row>
    <row r="126" ht="30" customHeight="1" spans="1:6">
      <c r="A126" s="9">
        <v>124</v>
      </c>
      <c r="B126" s="10" t="str">
        <f>"周颖"</f>
        <v>周颖</v>
      </c>
      <c r="C126" s="10" t="s">
        <v>131</v>
      </c>
      <c r="D126" s="11">
        <v>77</v>
      </c>
      <c r="E126" s="11">
        <v>7</v>
      </c>
      <c r="F126" s="9"/>
    </row>
    <row r="127" ht="30" customHeight="1" spans="1:6">
      <c r="A127" s="9">
        <v>125</v>
      </c>
      <c r="B127" s="10" t="str">
        <f>"梁笛"</f>
        <v>梁笛</v>
      </c>
      <c r="C127" s="10" t="s">
        <v>132</v>
      </c>
      <c r="D127" s="11">
        <v>73</v>
      </c>
      <c r="E127" s="11">
        <v>18</v>
      </c>
      <c r="F127" s="9"/>
    </row>
    <row r="128" ht="30" customHeight="1" spans="1:6">
      <c r="A128" s="9">
        <v>126</v>
      </c>
      <c r="B128" s="10" t="str">
        <f>"李妮"</f>
        <v>李妮</v>
      </c>
      <c r="C128" s="10" t="s">
        <v>133</v>
      </c>
      <c r="D128" s="11">
        <v>59</v>
      </c>
      <c r="E128" s="11">
        <v>48</v>
      </c>
      <c r="F128" s="9"/>
    </row>
    <row r="129" ht="30" customHeight="1" spans="1:6">
      <c r="A129" s="9">
        <v>127</v>
      </c>
      <c r="B129" s="10" t="str">
        <f>"李世萍"</f>
        <v>李世萍</v>
      </c>
      <c r="C129" s="10" t="s">
        <v>134</v>
      </c>
      <c r="D129" s="11">
        <v>57</v>
      </c>
      <c r="E129" s="11">
        <v>50</v>
      </c>
      <c r="F129" s="9"/>
    </row>
    <row r="130" ht="30" customHeight="1" spans="1:6">
      <c r="A130" s="9">
        <v>128</v>
      </c>
      <c r="B130" s="10" t="str">
        <f>"蔡金"</f>
        <v>蔡金</v>
      </c>
      <c r="C130" s="10" t="s">
        <v>135</v>
      </c>
      <c r="D130" s="11">
        <v>69</v>
      </c>
      <c r="E130" s="11">
        <v>36</v>
      </c>
      <c r="F130" s="9"/>
    </row>
    <row r="131" ht="30" customHeight="1" spans="1:6">
      <c r="A131" s="9">
        <v>129</v>
      </c>
      <c r="B131" s="10" t="str">
        <f>"吴芬"</f>
        <v>吴芬</v>
      </c>
      <c r="C131" s="10" t="s">
        <v>136</v>
      </c>
      <c r="D131" s="11">
        <v>70</v>
      </c>
      <c r="E131" s="11">
        <v>30</v>
      </c>
      <c r="F131" s="9"/>
    </row>
    <row r="132" ht="30" customHeight="1" spans="1:6">
      <c r="A132" s="9">
        <v>130</v>
      </c>
      <c r="B132" s="10" t="str">
        <f>"卢玉姝"</f>
        <v>卢玉姝</v>
      </c>
      <c r="C132" s="10" t="s">
        <v>137</v>
      </c>
      <c r="D132" s="11">
        <v>81</v>
      </c>
      <c r="E132" s="11">
        <v>5</v>
      </c>
      <c r="F132" s="9"/>
    </row>
    <row r="133" ht="30" customHeight="1" spans="1:6">
      <c r="A133" s="9">
        <v>131</v>
      </c>
      <c r="B133" s="10" t="str">
        <f>"林海玲"</f>
        <v>林海玲</v>
      </c>
      <c r="C133" s="10" t="s">
        <v>138</v>
      </c>
      <c r="D133" s="11">
        <v>64</v>
      </c>
      <c r="E133" s="11">
        <v>44</v>
      </c>
      <c r="F133" s="9"/>
    </row>
    <row r="134" ht="30" customHeight="1" spans="1:6">
      <c r="A134" s="9">
        <v>132</v>
      </c>
      <c r="B134" s="10" t="str">
        <f>"林春丹"</f>
        <v>林春丹</v>
      </c>
      <c r="C134" s="10" t="s">
        <v>139</v>
      </c>
      <c r="D134" s="11">
        <v>75</v>
      </c>
      <c r="E134" s="11">
        <v>10</v>
      </c>
      <c r="F134" s="9"/>
    </row>
    <row r="135" ht="30" customHeight="1" spans="1:6">
      <c r="A135" s="9">
        <v>133</v>
      </c>
      <c r="B135" s="10" t="str">
        <f>"王雯"</f>
        <v>王雯</v>
      </c>
      <c r="C135" s="10" t="s">
        <v>140</v>
      </c>
      <c r="D135" s="11">
        <v>74</v>
      </c>
      <c r="E135" s="11">
        <v>13</v>
      </c>
      <c r="F135" s="9"/>
    </row>
    <row r="136" ht="30" customHeight="1" spans="1:6">
      <c r="A136" s="9">
        <v>134</v>
      </c>
      <c r="B136" s="10" t="str">
        <f>"周李梅"</f>
        <v>周李梅</v>
      </c>
      <c r="C136" s="10" t="s">
        <v>141</v>
      </c>
      <c r="D136" s="11">
        <v>76</v>
      </c>
      <c r="E136" s="11">
        <v>8</v>
      </c>
      <c r="F136" s="9"/>
    </row>
    <row r="137" ht="30" customHeight="1" spans="1:6">
      <c r="A137" s="9">
        <v>135</v>
      </c>
      <c r="B137" s="10" t="str">
        <f>"何玉婷"</f>
        <v>何玉婷</v>
      </c>
      <c r="C137" s="10" t="s">
        <v>142</v>
      </c>
      <c r="D137" s="11">
        <v>67</v>
      </c>
      <c r="E137" s="11">
        <v>39</v>
      </c>
      <c r="F137" s="9"/>
    </row>
    <row r="138" ht="30" customHeight="1" spans="1:6">
      <c r="A138" s="9">
        <v>136</v>
      </c>
      <c r="B138" s="10" t="str">
        <f>"谢宇冰"</f>
        <v>谢宇冰</v>
      </c>
      <c r="C138" s="10" t="s">
        <v>143</v>
      </c>
      <c r="D138" s="11">
        <v>54</v>
      </c>
      <c r="E138" s="11">
        <v>51</v>
      </c>
      <c r="F138" s="9"/>
    </row>
    <row r="139" ht="30" customHeight="1" spans="1:6">
      <c r="A139" s="9">
        <v>137</v>
      </c>
      <c r="B139" s="10" t="str">
        <f>"陈华敏"</f>
        <v>陈华敏</v>
      </c>
      <c r="C139" s="10" t="s">
        <v>144</v>
      </c>
      <c r="D139" s="11">
        <v>70</v>
      </c>
      <c r="E139" s="11">
        <v>30</v>
      </c>
      <c r="F139" s="9"/>
    </row>
    <row r="140" ht="30" customHeight="1" spans="1:6">
      <c r="A140" s="9">
        <v>138</v>
      </c>
      <c r="B140" s="10" t="str">
        <f>"邓正微"</f>
        <v>邓正微</v>
      </c>
      <c r="C140" s="10" t="s">
        <v>145</v>
      </c>
      <c r="D140" s="11">
        <v>64</v>
      </c>
      <c r="E140" s="11">
        <v>44</v>
      </c>
      <c r="F140" s="9"/>
    </row>
    <row r="141" ht="30" customHeight="1" spans="1:6">
      <c r="A141" s="9">
        <v>139</v>
      </c>
      <c r="B141" s="10" t="str">
        <f>"王玉梦"</f>
        <v>王玉梦</v>
      </c>
      <c r="C141" s="10" t="s">
        <v>146</v>
      </c>
      <c r="D141" s="11">
        <v>84</v>
      </c>
      <c r="E141" s="11">
        <v>1</v>
      </c>
      <c r="F141" s="9"/>
    </row>
    <row r="142" ht="30" customHeight="1" spans="1:6">
      <c r="A142" s="9">
        <v>140</v>
      </c>
      <c r="B142" s="10" t="str">
        <f>"陈春虹"</f>
        <v>陈春虹</v>
      </c>
      <c r="C142" s="10" t="s">
        <v>147</v>
      </c>
      <c r="D142" s="11">
        <v>70</v>
      </c>
      <c r="E142" s="11">
        <v>30</v>
      </c>
      <c r="F142" s="9"/>
    </row>
    <row r="143" ht="30" customHeight="1" spans="1:6">
      <c r="A143" s="9">
        <v>141</v>
      </c>
      <c r="B143" s="10" t="str">
        <f>"李妹"</f>
        <v>李妹</v>
      </c>
      <c r="C143" s="10" t="s">
        <v>148</v>
      </c>
      <c r="D143" s="11">
        <v>70</v>
      </c>
      <c r="E143" s="11">
        <v>30</v>
      </c>
      <c r="F143" s="9"/>
    </row>
    <row r="144" ht="30" customHeight="1" spans="1:6">
      <c r="A144" s="9">
        <v>142</v>
      </c>
      <c r="B144" s="10" t="str">
        <f>"陈开叶"</f>
        <v>陈开叶</v>
      </c>
      <c r="C144" s="10" t="s">
        <v>149</v>
      </c>
      <c r="D144" s="11">
        <v>69</v>
      </c>
      <c r="E144" s="11">
        <v>36</v>
      </c>
      <c r="F144" s="9"/>
    </row>
    <row r="145" ht="30" customHeight="1" spans="1:6">
      <c r="A145" s="9">
        <v>143</v>
      </c>
      <c r="B145" s="10" t="str">
        <f>"利声美"</f>
        <v>利声美</v>
      </c>
      <c r="C145" s="10" t="s">
        <v>150</v>
      </c>
      <c r="D145" s="11">
        <v>62</v>
      </c>
      <c r="E145" s="11">
        <v>47</v>
      </c>
      <c r="F145" s="9"/>
    </row>
    <row r="146" ht="30" customHeight="1" spans="1:6">
      <c r="A146" s="9">
        <v>144</v>
      </c>
      <c r="B146" s="10" t="str">
        <f>"符婉茹"</f>
        <v>符婉茹</v>
      </c>
      <c r="C146" s="10" t="s">
        <v>151</v>
      </c>
      <c r="D146" s="11">
        <v>59</v>
      </c>
      <c r="E146" s="11">
        <v>48</v>
      </c>
      <c r="F146" s="9"/>
    </row>
    <row r="147" ht="30" customHeight="1" spans="1:6">
      <c r="A147" s="9">
        <v>145</v>
      </c>
      <c r="B147" s="10" t="str">
        <f>"莫彩云"</f>
        <v>莫彩云</v>
      </c>
      <c r="C147" s="10" t="s">
        <v>152</v>
      </c>
      <c r="D147" s="11">
        <v>67</v>
      </c>
      <c r="E147" s="11">
        <v>39</v>
      </c>
      <c r="F147" s="9"/>
    </row>
    <row r="148" ht="30" customHeight="1" spans="1:6">
      <c r="A148" s="9">
        <v>146</v>
      </c>
      <c r="B148" s="10" t="str">
        <f>"林雨星"</f>
        <v>林雨星</v>
      </c>
      <c r="C148" s="10" t="s">
        <v>153</v>
      </c>
      <c r="D148" s="11">
        <v>66</v>
      </c>
      <c r="E148" s="11">
        <v>42</v>
      </c>
      <c r="F148" s="9"/>
    </row>
    <row r="149" ht="30" customHeight="1" spans="1:6">
      <c r="A149" s="9">
        <v>147</v>
      </c>
      <c r="B149" s="10" t="str">
        <f>"李丁"</f>
        <v>李丁</v>
      </c>
      <c r="C149" s="10" t="s">
        <v>154</v>
      </c>
      <c r="D149" s="11">
        <v>68</v>
      </c>
      <c r="E149" s="11">
        <v>30</v>
      </c>
      <c r="F149" s="9"/>
    </row>
    <row r="150" ht="30" customHeight="1" spans="1:6">
      <c r="A150" s="9">
        <v>148</v>
      </c>
      <c r="B150" s="10" t="str">
        <f>"杨惠雅"</f>
        <v>杨惠雅</v>
      </c>
      <c r="C150" s="10" t="s">
        <v>155</v>
      </c>
      <c r="D150" s="11">
        <v>76</v>
      </c>
      <c r="E150" s="11">
        <v>10</v>
      </c>
      <c r="F150" s="9"/>
    </row>
    <row r="151" ht="30" customHeight="1" spans="1:6">
      <c r="A151" s="9">
        <v>149</v>
      </c>
      <c r="B151" s="10" t="str">
        <f>"陈秋云"</f>
        <v>陈秋云</v>
      </c>
      <c r="C151" s="10" t="s">
        <v>156</v>
      </c>
      <c r="D151" s="11">
        <v>77</v>
      </c>
      <c r="E151" s="11">
        <v>7</v>
      </c>
      <c r="F151" s="9"/>
    </row>
    <row r="152" ht="30" customHeight="1" spans="1:6">
      <c r="A152" s="9">
        <v>150</v>
      </c>
      <c r="B152" s="10" t="str">
        <f>"刘旭晓"</f>
        <v>刘旭晓</v>
      </c>
      <c r="C152" s="10" t="s">
        <v>157</v>
      </c>
      <c r="D152" s="11">
        <v>76</v>
      </c>
      <c r="E152" s="11">
        <v>10</v>
      </c>
      <c r="F152" s="9"/>
    </row>
    <row r="153" ht="30" customHeight="1" spans="1:6">
      <c r="A153" s="9">
        <v>151</v>
      </c>
      <c r="B153" s="10" t="str">
        <f>"李际娜"</f>
        <v>李际娜</v>
      </c>
      <c r="C153" s="10" t="s">
        <v>158</v>
      </c>
      <c r="D153" s="11">
        <v>77</v>
      </c>
      <c r="E153" s="11">
        <v>7</v>
      </c>
      <c r="F153" s="9"/>
    </row>
    <row r="154" ht="30" customHeight="1" spans="1:6">
      <c r="A154" s="9">
        <v>152</v>
      </c>
      <c r="B154" s="10" t="str">
        <f>"杨丹敏"</f>
        <v>杨丹敏</v>
      </c>
      <c r="C154" s="10" t="s">
        <v>159</v>
      </c>
      <c r="D154" s="11">
        <v>75</v>
      </c>
      <c r="E154" s="11">
        <v>13</v>
      </c>
      <c r="F154" s="9"/>
    </row>
    <row r="155" ht="30" customHeight="1" spans="1:6">
      <c r="A155" s="9">
        <v>153</v>
      </c>
      <c r="B155" s="10" t="str">
        <f>"冯紫兰"</f>
        <v>冯紫兰</v>
      </c>
      <c r="C155" s="10" t="s">
        <v>160</v>
      </c>
      <c r="D155" s="11">
        <v>78</v>
      </c>
      <c r="E155" s="11">
        <v>5</v>
      </c>
      <c r="F155" s="9"/>
    </row>
    <row r="156" ht="30" customHeight="1" spans="1:6">
      <c r="A156" s="9">
        <v>154</v>
      </c>
      <c r="B156" s="10" t="str">
        <f>"李夏虹"</f>
        <v>李夏虹</v>
      </c>
      <c r="C156" s="10" t="s">
        <v>161</v>
      </c>
      <c r="D156" s="11">
        <v>72</v>
      </c>
      <c r="E156" s="11">
        <v>20</v>
      </c>
      <c r="F156" s="9"/>
    </row>
    <row r="157" ht="30" customHeight="1" spans="1:6">
      <c r="A157" s="9">
        <v>155</v>
      </c>
      <c r="B157" s="10" t="str">
        <f>"王琰"</f>
        <v>王琰</v>
      </c>
      <c r="C157" s="10" t="s">
        <v>162</v>
      </c>
      <c r="D157" s="11">
        <v>49</v>
      </c>
      <c r="E157" s="11">
        <v>42</v>
      </c>
      <c r="F157" s="9"/>
    </row>
    <row r="158" ht="30" customHeight="1" spans="1:6">
      <c r="A158" s="9">
        <v>156</v>
      </c>
      <c r="B158" s="10" t="str">
        <f>"张峥嵘"</f>
        <v>张峥嵘</v>
      </c>
      <c r="C158" s="10" t="s">
        <v>163</v>
      </c>
      <c r="D158" s="11">
        <v>68</v>
      </c>
      <c r="E158" s="11">
        <v>30</v>
      </c>
      <c r="F158" s="9"/>
    </row>
    <row r="159" ht="30" customHeight="1" spans="1:6">
      <c r="A159" s="9">
        <v>157</v>
      </c>
      <c r="B159" s="10" t="str">
        <f>"吴丽怡"</f>
        <v>吴丽怡</v>
      </c>
      <c r="C159" s="10" t="s">
        <v>164</v>
      </c>
      <c r="D159" s="11">
        <v>73</v>
      </c>
      <c r="E159" s="11">
        <v>19</v>
      </c>
      <c r="F159" s="9"/>
    </row>
    <row r="160" ht="30" customHeight="1" spans="1:6">
      <c r="A160" s="9">
        <v>158</v>
      </c>
      <c r="B160" s="10" t="str">
        <f>"许永杏"</f>
        <v>许永杏</v>
      </c>
      <c r="C160" s="10" t="s">
        <v>165</v>
      </c>
      <c r="D160" s="11">
        <v>75</v>
      </c>
      <c r="E160" s="11">
        <v>13</v>
      </c>
      <c r="F160" s="9"/>
    </row>
    <row r="161" ht="30" customHeight="1" spans="1:6">
      <c r="A161" s="9">
        <v>159</v>
      </c>
      <c r="B161" s="10" t="str">
        <f>"吴小丽"</f>
        <v>吴小丽</v>
      </c>
      <c r="C161" s="10" t="s">
        <v>166</v>
      </c>
      <c r="D161" s="11">
        <v>71</v>
      </c>
      <c r="E161" s="11">
        <v>23</v>
      </c>
      <c r="F161" s="9"/>
    </row>
    <row r="162" ht="30" customHeight="1" spans="1:6">
      <c r="A162" s="9">
        <v>160</v>
      </c>
      <c r="B162" s="10" t="str">
        <f>"林冬梅"</f>
        <v>林冬梅</v>
      </c>
      <c r="C162" s="10" t="s">
        <v>167</v>
      </c>
      <c r="D162" s="11">
        <v>80</v>
      </c>
      <c r="E162" s="11">
        <v>4</v>
      </c>
      <c r="F162" s="9"/>
    </row>
    <row r="163" ht="30" customHeight="1" spans="1:6">
      <c r="A163" s="9">
        <v>161</v>
      </c>
      <c r="B163" s="10" t="str">
        <f>"许寿娟"</f>
        <v>许寿娟</v>
      </c>
      <c r="C163" s="10" t="s">
        <v>168</v>
      </c>
      <c r="D163" s="11">
        <v>71</v>
      </c>
      <c r="E163" s="11">
        <v>23</v>
      </c>
      <c r="F163" s="9"/>
    </row>
    <row r="164" ht="30" customHeight="1" spans="1:6">
      <c r="A164" s="9">
        <v>162</v>
      </c>
      <c r="B164" s="10" t="str">
        <f>"翁红云"</f>
        <v>翁红云</v>
      </c>
      <c r="C164" s="10" t="s">
        <v>169</v>
      </c>
      <c r="D164" s="11">
        <v>65</v>
      </c>
      <c r="E164" s="11">
        <v>36</v>
      </c>
      <c r="F164" s="9"/>
    </row>
    <row r="165" ht="30" customHeight="1" spans="1:6">
      <c r="A165" s="9">
        <v>163</v>
      </c>
      <c r="B165" s="10" t="str">
        <f>"陈玉静"</f>
        <v>陈玉静</v>
      </c>
      <c r="C165" s="10" t="s">
        <v>170</v>
      </c>
      <c r="D165" s="11">
        <v>75</v>
      </c>
      <c r="E165" s="11">
        <v>13</v>
      </c>
      <c r="F165" s="9"/>
    </row>
    <row r="166" ht="30" customHeight="1" spans="1:6">
      <c r="A166" s="9">
        <v>164</v>
      </c>
      <c r="B166" s="10" t="str">
        <f>"王静"</f>
        <v>王静</v>
      </c>
      <c r="C166" s="10" t="s">
        <v>171</v>
      </c>
      <c r="D166" s="11">
        <v>74</v>
      </c>
      <c r="E166" s="11">
        <v>16</v>
      </c>
      <c r="F166" s="9"/>
    </row>
    <row r="167" ht="30" customHeight="1" spans="1:6">
      <c r="A167" s="9">
        <v>165</v>
      </c>
      <c r="B167" s="10" t="str">
        <f>"符月礼"</f>
        <v>符月礼</v>
      </c>
      <c r="C167" s="10" t="s">
        <v>172</v>
      </c>
      <c r="D167" s="11">
        <v>72</v>
      </c>
      <c r="E167" s="11">
        <v>20</v>
      </c>
      <c r="F167" s="9"/>
    </row>
    <row r="168" ht="30" customHeight="1" spans="1:6">
      <c r="A168" s="9">
        <v>166</v>
      </c>
      <c r="B168" s="10" t="str">
        <f>"凌瑜蔓"</f>
        <v>凌瑜蔓</v>
      </c>
      <c r="C168" s="10" t="s">
        <v>173</v>
      </c>
      <c r="D168" s="11">
        <v>0</v>
      </c>
      <c r="E168" s="11">
        <v>0</v>
      </c>
      <c r="F168" s="9" t="s">
        <v>14</v>
      </c>
    </row>
    <row r="169" ht="30" customHeight="1" spans="1:6">
      <c r="A169" s="9">
        <v>167</v>
      </c>
      <c r="B169" s="10" t="str">
        <f>"李源"</f>
        <v>李源</v>
      </c>
      <c r="C169" s="10" t="s">
        <v>174</v>
      </c>
      <c r="D169" s="11">
        <v>52</v>
      </c>
      <c r="E169" s="11">
        <v>41</v>
      </c>
      <c r="F169" s="9"/>
    </row>
    <row r="170" ht="30" customHeight="1" spans="1:6">
      <c r="A170" s="9">
        <v>168</v>
      </c>
      <c r="B170" s="10" t="str">
        <f>"陈金燕"</f>
        <v>陈金燕</v>
      </c>
      <c r="C170" s="10" t="s">
        <v>175</v>
      </c>
      <c r="D170" s="11">
        <v>74</v>
      </c>
      <c r="E170" s="11">
        <v>16</v>
      </c>
      <c r="F170" s="9"/>
    </row>
    <row r="171" ht="30" customHeight="1" spans="1:6">
      <c r="A171" s="9">
        <v>169</v>
      </c>
      <c r="B171" s="10" t="str">
        <f>"胡小慧"</f>
        <v>胡小慧</v>
      </c>
      <c r="C171" s="10" t="s">
        <v>176</v>
      </c>
      <c r="D171" s="11">
        <v>82</v>
      </c>
      <c r="E171" s="11">
        <v>2</v>
      </c>
      <c r="F171" s="9"/>
    </row>
    <row r="172" ht="30" customHeight="1" spans="1:6">
      <c r="A172" s="9">
        <v>170</v>
      </c>
      <c r="B172" s="10" t="str">
        <f>"王官柳"</f>
        <v>王官柳</v>
      </c>
      <c r="C172" s="10" t="s">
        <v>177</v>
      </c>
      <c r="D172" s="11">
        <v>86</v>
      </c>
      <c r="E172" s="11">
        <v>1</v>
      </c>
      <c r="F172" s="9"/>
    </row>
    <row r="173" ht="30" customHeight="1" spans="1:6">
      <c r="A173" s="9">
        <v>171</v>
      </c>
      <c r="B173" s="10" t="str">
        <f>"李妮"</f>
        <v>李妮</v>
      </c>
      <c r="C173" s="10" t="s">
        <v>178</v>
      </c>
      <c r="D173" s="11">
        <v>74</v>
      </c>
      <c r="E173" s="11">
        <v>16</v>
      </c>
      <c r="F173" s="9"/>
    </row>
    <row r="174" ht="30" customHeight="1" spans="1:6">
      <c r="A174" s="9">
        <v>172</v>
      </c>
      <c r="B174" s="10" t="str">
        <f>"廖秋敏"</f>
        <v>廖秋敏</v>
      </c>
      <c r="C174" s="10" t="s">
        <v>179</v>
      </c>
      <c r="D174" s="11">
        <v>61</v>
      </c>
      <c r="E174" s="11">
        <v>37</v>
      </c>
      <c r="F174" s="9"/>
    </row>
    <row r="175" ht="30" customHeight="1" spans="1:6">
      <c r="A175" s="9">
        <v>173</v>
      </c>
      <c r="B175" s="10" t="str">
        <f>"梁蝶"</f>
        <v>梁蝶</v>
      </c>
      <c r="C175" s="10" t="s">
        <v>180</v>
      </c>
      <c r="D175" s="11">
        <v>82</v>
      </c>
      <c r="E175" s="11">
        <v>2</v>
      </c>
      <c r="F175" s="9"/>
    </row>
    <row r="176" ht="30" customHeight="1" spans="1:6">
      <c r="A176" s="9">
        <v>174</v>
      </c>
      <c r="B176" s="10" t="str">
        <f>"石海燕"</f>
        <v>石海燕</v>
      </c>
      <c r="C176" s="10" t="s">
        <v>181</v>
      </c>
      <c r="D176" s="11">
        <v>71</v>
      </c>
      <c r="E176" s="11">
        <v>23</v>
      </c>
      <c r="F176" s="9"/>
    </row>
    <row r="177" ht="30" customHeight="1" spans="1:6">
      <c r="A177" s="9">
        <v>175</v>
      </c>
      <c r="B177" s="10" t="str">
        <f>"吴小芳"</f>
        <v>吴小芳</v>
      </c>
      <c r="C177" s="10" t="s">
        <v>182</v>
      </c>
      <c r="D177" s="11">
        <v>66</v>
      </c>
      <c r="E177" s="11">
        <v>32</v>
      </c>
      <c r="F177" s="9"/>
    </row>
    <row r="178" ht="30" customHeight="1" spans="1:6">
      <c r="A178" s="9">
        <v>176</v>
      </c>
      <c r="B178" s="10" t="str">
        <f>"胡蝶蝶"</f>
        <v>胡蝶蝶</v>
      </c>
      <c r="C178" s="10" t="s">
        <v>183</v>
      </c>
      <c r="D178" s="11">
        <v>0</v>
      </c>
      <c r="E178" s="11">
        <v>0</v>
      </c>
      <c r="F178" s="9" t="s">
        <v>14</v>
      </c>
    </row>
    <row r="179" ht="30" customHeight="1" spans="1:6">
      <c r="A179" s="9">
        <v>177</v>
      </c>
      <c r="B179" s="10" t="str">
        <f>"何娇"</f>
        <v>何娇</v>
      </c>
      <c r="C179" s="10" t="s">
        <v>184</v>
      </c>
      <c r="D179" s="11">
        <v>66</v>
      </c>
      <c r="E179" s="11">
        <v>32</v>
      </c>
      <c r="F179" s="9"/>
    </row>
    <row r="180" ht="30" customHeight="1" spans="1:6">
      <c r="A180" s="9">
        <v>178</v>
      </c>
      <c r="B180" s="10" t="str">
        <f>"李小蕊"</f>
        <v>李小蕊</v>
      </c>
      <c r="C180" s="10" t="s">
        <v>185</v>
      </c>
      <c r="D180" s="11">
        <v>71</v>
      </c>
      <c r="E180" s="11">
        <v>23</v>
      </c>
      <c r="F180" s="9"/>
    </row>
    <row r="181" ht="30" customHeight="1" spans="1:6">
      <c r="A181" s="9">
        <v>179</v>
      </c>
      <c r="B181" s="10" t="str">
        <f>"庞金萍"</f>
        <v>庞金萍</v>
      </c>
      <c r="C181" s="10" t="s">
        <v>186</v>
      </c>
      <c r="D181" s="11">
        <v>56</v>
      </c>
      <c r="E181" s="11">
        <v>40</v>
      </c>
      <c r="F181" s="9"/>
    </row>
    <row r="182" ht="30" customHeight="1" spans="1:6">
      <c r="A182" s="9">
        <v>180</v>
      </c>
      <c r="B182" s="10" t="str">
        <f>"王俊卜"</f>
        <v>王俊卜</v>
      </c>
      <c r="C182" s="10" t="s">
        <v>187</v>
      </c>
      <c r="D182" s="11">
        <v>72</v>
      </c>
      <c r="E182" s="11">
        <v>20</v>
      </c>
      <c r="F182" s="9"/>
    </row>
    <row r="183" ht="30" customHeight="1" spans="1:6">
      <c r="A183" s="9">
        <v>181</v>
      </c>
      <c r="B183" s="10" t="str">
        <f>"罗廷南"</f>
        <v>罗廷南</v>
      </c>
      <c r="C183" s="10" t="s">
        <v>188</v>
      </c>
      <c r="D183" s="11">
        <v>57</v>
      </c>
      <c r="E183" s="11">
        <v>38</v>
      </c>
      <c r="F183" s="9"/>
    </row>
    <row r="184" ht="30" customHeight="1" spans="1:6">
      <c r="A184" s="9">
        <v>182</v>
      </c>
      <c r="B184" s="10" t="str">
        <f>"何书芳"</f>
        <v>何书芳</v>
      </c>
      <c r="C184" s="10" t="s">
        <v>189</v>
      </c>
      <c r="D184" s="11">
        <v>69</v>
      </c>
      <c r="E184" s="11">
        <v>27</v>
      </c>
      <c r="F184" s="9"/>
    </row>
    <row r="185" ht="30" customHeight="1" spans="1:6">
      <c r="A185" s="9">
        <v>183</v>
      </c>
      <c r="B185" s="10" t="str">
        <f>"胡宝方"</f>
        <v>胡宝方</v>
      </c>
      <c r="C185" s="10" t="s">
        <v>190</v>
      </c>
      <c r="D185" s="11">
        <v>66</v>
      </c>
      <c r="E185" s="11">
        <v>32</v>
      </c>
      <c r="F185" s="9"/>
    </row>
    <row r="186" ht="30" customHeight="1" spans="1:6">
      <c r="A186" s="9">
        <v>184</v>
      </c>
      <c r="B186" s="10" t="str">
        <f>"王祝林"</f>
        <v>王祝林</v>
      </c>
      <c r="C186" s="10" t="s">
        <v>191</v>
      </c>
      <c r="D186" s="11">
        <v>69</v>
      </c>
      <c r="E186" s="11">
        <v>27</v>
      </c>
      <c r="F186" s="9"/>
    </row>
    <row r="187" ht="30" customHeight="1" spans="1:6">
      <c r="A187" s="9">
        <v>185</v>
      </c>
      <c r="B187" s="10" t="str">
        <f>"秦尊菊"</f>
        <v>秦尊菊</v>
      </c>
      <c r="C187" s="10" t="s">
        <v>192</v>
      </c>
      <c r="D187" s="11">
        <v>69</v>
      </c>
      <c r="E187" s="11">
        <v>27</v>
      </c>
      <c r="F187" s="9"/>
    </row>
    <row r="188" ht="30" customHeight="1" spans="1:6">
      <c r="A188" s="9">
        <v>186</v>
      </c>
      <c r="B188" s="10" t="str">
        <f>"冯春露"</f>
        <v>冯春露</v>
      </c>
      <c r="C188" s="10" t="s">
        <v>193</v>
      </c>
      <c r="D188" s="11">
        <v>57</v>
      </c>
      <c r="E188" s="11">
        <v>38</v>
      </c>
      <c r="F188" s="9"/>
    </row>
    <row r="189" ht="30" customHeight="1" spans="1:6">
      <c r="A189" s="9">
        <v>187</v>
      </c>
      <c r="B189" s="10" t="str">
        <f>"马晓翠"</f>
        <v>马晓翠</v>
      </c>
      <c r="C189" s="10" t="s">
        <v>194</v>
      </c>
      <c r="D189" s="11">
        <v>78</v>
      </c>
      <c r="E189" s="11">
        <v>5</v>
      </c>
      <c r="F189" s="9"/>
    </row>
    <row r="190" ht="30" customHeight="1" spans="1:6">
      <c r="A190" s="9">
        <v>188</v>
      </c>
      <c r="B190" s="10" t="str">
        <f>"张嫚嫚"</f>
        <v>张嫚嫚</v>
      </c>
      <c r="C190" s="10" t="s">
        <v>195</v>
      </c>
      <c r="D190" s="11">
        <v>66</v>
      </c>
      <c r="E190" s="11">
        <v>32</v>
      </c>
      <c r="F190" s="9"/>
    </row>
    <row r="191" ht="30" customHeight="1" spans="1:6">
      <c r="A191" s="9">
        <v>189</v>
      </c>
      <c r="B191" s="10" t="str">
        <f>"田硕"</f>
        <v>田硕</v>
      </c>
      <c r="C191" s="10" t="s">
        <v>196</v>
      </c>
      <c r="D191" s="11">
        <v>0</v>
      </c>
      <c r="E191" s="11">
        <v>0</v>
      </c>
      <c r="F191" s="9" t="s">
        <v>14</v>
      </c>
    </row>
    <row r="192" ht="30" customHeight="1" spans="1:6">
      <c r="A192" s="9">
        <v>190</v>
      </c>
      <c r="B192" s="10" t="str">
        <f>"李群"</f>
        <v>李群</v>
      </c>
      <c r="C192" s="10" t="s">
        <v>197</v>
      </c>
      <c r="D192" s="11">
        <v>76</v>
      </c>
      <c r="E192" s="11">
        <v>10</v>
      </c>
      <c r="F192" s="9"/>
    </row>
    <row r="193" ht="30" customHeight="1" spans="1:6">
      <c r="A193" s="9">
        <v>191</v>
      </c>
      <c r="B193" s="10" t="str">
        <f>"周晔烨"</f>
        <v>周晔烨</v>
      </c>
      <c r="C193" s="10" t="s">
        <v>198</v>
      </c>
      <c r="D193" s="11">
        <v>77</v>
      </c>
      <c r="E193" s="11">
        <v>7</v>
      </c>
      <c r="F193" s="9"/>
    </row>
  </sheetData>
  <sheetProtection password="EC4F" sheet="1" objects="1"/>
  <mergeCells count="1">
    <mergeCell ref="A1:F1"/>
  </mergeCells>
  <printOptions horizontalCentered="1"/>
  <pageMargins left="0.160416666666667" right="0.160416666666667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2020-05-18T01:04:00Z</dcterms:created>
  <dcterms:modified xsi:type="dcterms:W3CDTF">2020-05-31T12:51:02Z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