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1141_5e9ea8e6b37fa" sheetId="1" r:id="rId1"/>
  </sheets>
  <definedNames/>
  <calcPr fullCalcOnLoad="1"/>
</workbook>
</file>

<file path=xl/sharedStrings.xml><?xml version="1.0" encoding="utf-8"?>
<sst xmlns="http://schemas.openxmlformats.org/spreadsheetml/2006/main" count="1070" uniqueCount="400">
  <si>
    <t>2020年澄迈县基层医疗卫生机构紧急招聘医疗卫生专业技术人员资格审核通过人员名单</t>
  </si>
  <si>
    <t>序号</t>
  </si>
  <si>
    <t>报考岗位</t>
  </si>
  <si>
    <t>报考单位</t>
  </si>
  <si>
    <t>姓名</t>
  </si>
  <si>
    <t>性别</t>
  </si>
  <si>
    <t>身份证号</t>
  </si>
  <si>
    <t>101_呼吸内科医生</t>
  </si>
  <si>
    <t>澄迈县大丰镇卫生院</t>
  </si>
  <si>
    <t>460027****4722</t>
  </si>
  <si>
    <t>460030****6013</t>
  </si>
  <si>
    <t>102_呼吸内科医生</t>
  </si>
  <si>
    <t>澄迈县老城社区卫生服务中心</t>
  </si>
  <si>
    <t>460003****5829</t>
  </si>
  <si>
    <t>460104****1524</t>
  </si>
  <si>
    <t>460033****5486</t>
  </si>
  <si>
    <t>460006****162X</t>
  </si>
  <si>
    <t>460026****1223</t>
  </si>
  <si>
    <t>460031****5220</t>
  </si>
  <si>
    <t>460002****0352</t>
  </si>
  <si>
    <t>460035****1116</t>
  </si>
  <si>
    <t>460004****4024</t>
  </si>
  <si>
    <t>460003****2017</t>
  </si>
  <si>
    <t>460007****7221</t>
  </si>
  <si>
    <t>460200****4046</t>
  </si>
  <si>
    <t>460026****0369</t>
  </si>
  <si>
    <t>103_呼吸内科医生</t>
  </si>
  <si>
    <t>澄迈县澄城社区卫生服务中心</t>
  </si>
  <si>
    <t>460027****7917</t>
  </si>
  <si>
    <t>460003****2227</t>
  </si>
  <si>
    <t>106_呼吸内科医生</t>
  </si>
  <si>
    <t>澄迈县山口社区卫生服务中心</t>
  </si>
  <si>
    <t>460004****5264</t>
  </si>
  <si>
    <t>460003****5448</t>
  </si>
  <si>
    <t>460027****0050</t>
  </si>
  <si>
    <t>107_呼吸内科医生</t>
  </si>
  <si>
    <t>澄迈县永发镇中心卫生院新吴门诊部</t>
  </si>
  <si>
    <t>460027****3419</t>
  </si>
  <si>
    <t>108_呼吸内科医生</t>
  </si>
  <si>
    <t>澄迈县金江镇长安卫生院</t>
  </si>
  <si>
    <t>460027****1316</t>
  </si>
  <si>
    <t>460034****502X</t>
  </si>
  <si>
    <t>109_呼吸内科医生</t>
  </si>
  <si>
    <t>澄迈县福山镇卫生院</t>
  </si>
  <si>
    <t>460031****6824</t>
  </si>
  <si>
    <t>460003****6611</t>
  </si>
  <si>
    <t>460035****0222</t>
  </si>
  <si>
    <t>460102****0924</t>
  </si>
  <si>
    <t>460027****6008</t>
  </si>
  <si>
    <t>469024****6020</t>
  </si>
  <si>
    <t>460003****5469</t>
  </si>
  <si>
    <t>111_呼吸内科医生</t>
  </si>
  <si>
    <t>澄迈县永发镇中心卫生院</t>
  </si>
  <si>
    <t>460027****3724</t>
  </si>
  <si>
    <t>460027****3732</t>
  </si>
  <si>
    <t>460026****2418</t>
  </si>
  <si>
    <t>201_心血管内科医生</t>
  </si>
  <si>
    <t>460022****5166</t>
  </si>
  <si>
    <t>460033****4528</t>
  </si>
  <si>
    <t>460006****681X</t>
  </si>
  <si>
    <t>460002****4945</t>
  </si>
  <si>
    <t>610527****2324</t>
  </si>
  <si>
    <t>202_心血管内科医生</t>
  </si>
  <si>
    <t>澄迈县老城镇中心卫生院</t>
  </si>
  <si>
    <t>460004****5010</t>
  </si>
  <si>
    <t>460033****4509</t>
  </si>
  <si>
    <t>469003****9528</t>
  </si>
  <si>
    <t>460003****2225</t>
  </si>
  <si>
    <t>460007****4987</t>
  </si>
  <si>
    <t>203_心血管内科医生</t>
  </si>
  <si>
    <t>澄迈县金江镇卫生院</t>
  </si>
  <si>
    <t>460003****6222</t>
  </si>
  <si>
    <t>469003****642X</t>
  </si>
  <si>
    <t>500233****0067</t>
  </si>
  <si>
    <t>204_心血管内科医生</t>
  </si>
  <si>
    <t>澄迈县太平社区卫生服务中心</t>
  </si>
  <si>
    <t>452225****2160</t>
  </si>
  <si>
    <t>460027****1717</t>
  </si>
  <si>
    <t>205_心血管内科医生</t>
  </si>
  <si>
    <t>澄迈县瑞溪镇中心卫生院</t>
  </si>
  <si>
    <t>460027****2929</t>
  </si>
  <si>
    <t>206_心血管内科医生</t>
  </si>
  <si>
    <t>澄迈县中兴镇卫生院</t>
  </si>
  <si>
    <t>362426****132X</t>
  </si>
  <si>
    <t>460007****7226</t>
  </si>
  <si>
    <t>302_感染科医生</t>
  </si>
  <si>
    <t>澄迈县美亭社区卫生服务中心</t>
  </si>
  <si>
    <t>460027****4110</t>
  </si>
  <si>
    <t>401_放射科医生</t>
  </si>
  <si>
    <t>460027****3027</t>
  </si>
  <si>
    <t>404_放射科医生</t>
  </si>
  <si>
    <t>澄迈县公安监管区门诊部</t>
  </si>
  <si>
    <t>460027****4419</t>
  </si>
  <si>
    <t>405_放射科医生</t>
  </si>
  <si>
    <t>469003****4422</t>
  </si>
  <si>
    <t>601_检验师</t>
  </si>
  <si>
    <t>460027****1013</t>
  </si>
  <si>
    <t>460003****5443</t>
  </si>
  <si>
    <t>460300****0322</t>
  </si>
  <si>
    <t>460026****332X</t>
  </si>
  <si>
    <t>230902****0628</t>
  </si>
  <si>
    <t>602_检验师</t>
  </si>
  <si>
    <t>152301****6211</t>
  </si>
  <si>
    <t>460027****4123</t>
  </si>
  <si>
    <t>469025****1222</t>
  </si>
  <si>
    <t>460025****0344</t>
  </si>
  <si>
    <t>605_检验师</t>
  </si>
  <si>
    <t>澄迈县文儒镇卫生院</t>
  </si>
  <si>
    <t>460004****4015</t>
  </si>
  <si>
    <t>606_检验师</t>
  </si>
  <si>
    <t>澄迈县桥头镇卫生院</t>
  </si>
  <si>
    <t>460022****0726</t>
  </si>
  <si>
    <t>608_检验师</t>
  </si>
  <si>
    <t>460034****2127</t>
  </si>
  <si>
    <t>460027****3420</t>
  </si>
  <si>
    <t>460004****4210</t>
  </si>
  <si>
    <t>701_护理</t>
  </si>
  <si>
    <t>460027****0020</t>
  </si>
  <si>
    <t>460027****2926</t>
  </si>
  <si>
    <t>469023****062X</t>
  </si>
  <si>
    <t>469023****2649</t>
  </si>
  <si>
    <t>460027****1340</t>
  </si>
  <si>
    <t>460027****1328</t>
  </si>
  <si>
    <t>460003****2865</t>
  </si>
  <si>
    <t>460027****0024</t>
  </si>
  <si>
    <t>460006****0420</t>
  </si>
  <si>
    <t>469023****1326</t>
  </si>
  <si>
    <t>460027****0025</t>
  </si>
  <si>
    <t>460027****2927</t>
  </si>
  <si>
    <t>460030****212X</t>
  </si>
  <si>
    <t>460027****4421</t>
  </si>
  <si>
    <t>460027****1320</t>
  </si>
  <si>
    <t>460026****3024</t>
  </si>
  <si>
    <t>469023****0646</t>
  </si>
  <si>
    <t>460025****3026</t>
  </si>
  <si>
    <t>460027****4122</t>
  </si>
  <si>
    <t>469023****7927</t>
  </si>
  <si>
    <t>460027****0027</t>
  </si>
  <si>
    <t>460027****8228</t>
  </si>
  <si>
    <t>460027****1347</t>
  </si>
  <si>
    <t>460027****1346</t>
  </si>
  <si>
    <t>460031****5225</t>
  </si>
  <si>
    <t>460034****0440</t>
  </si>
  <si>
    <t>469023****132X</t>
  </si>
  <si>
    <t>460027****1324</t>
  </si>
  <si>
    <t>460027****6625</t>
  </si>
  <si>
    <t>460027****134X</t>
  </si>
  <si>
    <t>460025****1229</t>
  </si>
  <si>
    <t>702_护理</t>
  </si>
  <si>
    <t>460004****0827</t>
  </si>
  <si>
    <t>460026****3029</t>
  </si>
  <si>
    <t>460027****2985</t>
  </si>
  <si>
    <t>460028****4423</t>
  </si>
  <si>
    <t>460027****0681</t>
  </si>
  <si>
    <t>460027****4747</t>
  </si>
  <si>
    <t>460027****0408</t>
  </si>
  <si>
    <t>460027****0624</t>
  </si>
  <si>
    <t>460027****6264</t>
  </si>
  <si>
    <t>460025****2446</t>
  </si>
  <si>
    <t>460027****5947</t>
  </si>
  <si>
    <t>460027****5929</t>
  </si>
  <si>
    <t>460027****822X</t>
  </si>
  <si>
    <t>460027****0067</t>
  </si>
  <si>
    <t>460027****0625</t>
  </si>
  <si>
    <t>460027****8241</t>
  </si>
  <si>
    <t>460003****4148</t>
  </si>
  <si>
    <t>460027****4429</t>
  </si>
  <si>
    <t>460027****2024</t>
  </si>
  <si>
    <t>460027****1321</t>
  </si>
  <si>
    <t>460003****6622</t>
  </si>
  <si>
    <t>460027****0645</t>
  </si>
  <si>
    <t>460103****2746</t>
  </si>
  <si>
    <t>703_护理</t>
  </si>
  <si>
    <t>410781****9801</t>
  </si>
  <si>
    <t>460004****0023</t>
  </si>
  <si>
    <t>460027****8544</t>
  </si>
  <si>
    <t>460033****3285</t>
  </si>
  <si>
    <t>460027****8247</t>
  </si>
  <si>
    <t>460030****5429</t>
  </si>
  <si>
    <t>460033****3923</t>
  </si>
  <si>
    <t>460026****0648</t>
  </si>
  <si>
    <t>411302****3727</t>
  </si>
  <si>
    <t>460003****704X</t>
  </si>
  <si>
    <t>460026****3322</t>
  </si>
  <si>
    <t>460026****0947</t>
  </si>
  <si>
    <t>460104****0962</t>
  </si>
  <si>
    <t>460200****5729</t>
  </si>
  <si>
    <t>460003****6428</t>
  </si>
  <si>
    <t>460030****1827</t>
  </si>
  <si>
    <t>469023****4728</t>
  </si>
  <si>
    <t>460027****2620</t>
  </si>
  <si>
    <t>460027****2969</t>
  </si>
  <si>
    <t>460027****4121</t>
  </si>
  <si>
    <t>460027****4727</t>
  </si>
  <si>
    <t>460027****1342</t>
  </si>
  <si>
    <t>460003****7026</t>
  </si>
  <si>
    <t>460025****214X</t>
  </si>
  <si>
    <t>460027****8528</t>
  </si>
  <si>
    <t>460105****7522</t>
  </si>
  <si>
    <t>460027****7626</t>
  </si>
  <si>
    <t>460027****8240</t>
  </si>
  <si>
    <t>469023****0022</t>
  </si>
  <si>
    <t>460031****6825</t>
  </si>
  <si>
    <t>460027****3424</t>
  </si>
  <si>
    <t>469024****1229</t>
  </si>
  <si>
    <t>460034****4122</t>
  </si>
  <si>
    <t>460027****5665</t>
  </si>
  <si>
    <t>460003****2428</t>
  </si>
  <si>
    <t>460027****0648</t>
  </si>
  <si>
    <t>460027****2027</t>
  </si>
  <si>
    <t>460003****264X</t>
  </si>
  <si>
    <t>704_护理</t>
  </si>
  <si>
    <t>460027****2942</t>
  </si>
  <si>
    <t>452131****002X</t>
  </si>
  <si>
    <t>460027****0026</t>
  </si>
  <si>
    <t>469023****0025</t>
  </si>
  <si>
    <t>460033****4241</t>
  </si>
  <si>
    <t>460027****2922</t>
  </si>
  <si>
    <t>460034****1229</t>
  </si>
  <si>
    <t>460027****4461</t>
  </si>
  <si>
    <t>460004****0626</t>
  </si>
  <si>
    <t>460027****2940</t>
  </si>
  <si>
    <t>460027****6229</t>
  </si>
  <si>
    <t>460102****3923</t>
  </si>
  <si>
    <t>705_护理</t>
  </si>
  <si>
    <t>460027****1029</t>
  </si>
  <si>
    <t>460027****0023</t>
  </si>
  <si>
    <t>460027****6629</t>
  </si>
  <si>
    <t>460027****1742</t>
  </si>
  <si>
    <t>460027****2329</t>
  </si>
  <si>
    <t>460027****0689</t>
  </si>
  <si>
    <t>460027****1023</t>
  </si>
  <si>
    <t>460027****040X</t>
  </si>
  <si>
    <t>460027****2642</t>
  </si>
  <si>
    <t>460004****0025</t>
  </si>
  <si>
    <t>460027****7927</t>
  </si>
  <si>
    <t>460027****172X</t>
  </si>
  <si>
    <t>460027****0022</t>
  </si>
  <si>
    <t>460027****7929</t>
  </si>
  <si>
    <t>460027****1047</t>
  </si>
  <si>
    <t>460027****2640</t>
  </si>
  <si>
    <t>460027****0461</t>
  </si>
  <si>
    <t>460027****0021</t>
  </si>
  <si>
    <t>460027****2328</t>
  </si>
  <si>
    <t>460027****6641</t>
  </si>
  <si>
    <t>460027****2023</t>
  </si>
  <si>
    <t>460027****5620</t>
  </si>
  <si>
    <t>460027****0623</t>
  </si>
  <si>
    <t>469023****002X</t>
  </si>
  <si>
    <t>706_护理</t>
  </si>
  <si>
    <t>460028****6021</t>
  </si>
  <si>
    <t>469024****0042</t>
  </si>
  <si>
    <t>460028****2024</t>
  </si>
  <si>
    <t>460027****0629</t>
  </si>
  <si>
    <t>460026****096X</t>
  </si>
  <si>
    <t>513822****4885</t>
  </si>
  <si>
    <t>460027****4428</t>
  </si>
  <si>
    <t>460027****6286</t>
  </si>
  <si>
    <t>460027****8548</t>
  </si>
  <si>
    <t>469024****2427</t>
  </si>
  <si>
    <t>460003****4625</t>
  </si>
  <si>
    <t>460027****8520</t>
  </si>
  <si>
    <t>460027****5945</t>
  </si>
  <si>
    <t>460033****6609</t>
  </si>
  <si>
    <t>460027****5926</t>
  </si>
  <si>
    <t>460027****8525</t>
  </si>
  <si>
    <t>460028****0026</t>
  </si>
  <si>
    <t>460027****1323</t>
  </si>
  <si>
    <t>460028****284X</t>
  </si>
  <si>
    <t>460004****262X</t>
  </si>
  <si>
    <t>469024****2020</t>
  </si>
  <si>
    <t>460031****4823</t>
  </si>
  <si>
    <t>460003****2489</t>
  </si>
  <si>
    <t>460027****2947</t>
  </si>
  <si>
    <t>460003****4127</t>
  </si>
  <si>
    <t>460027****2026</t>
  </si>
  <si>
    <t>620422****772X</t>
  </si>
  <si>
    <t>460028****0028</t>
  </si>
  <si>
    <t>460027****2628</t>
  </si>
  <si>
    <t>460004****4021</t>
  </si>
  <si>
    <t>469024****6025</t>
  </si>
  <si>
    <t>460003****6627</t>
  </si>
  <si>
    <t>460027****7022</t>
  </si>
  <si>
    <t>460003****6629</t>
  </si>
  <si>
    <t>707_护理</t>
  </si>
  <si>
    <t>澄迈县加乐镇中心卫生院</t>
  </si>
  <si>
    <t>460027****2325</t>
  </si>
  <si>
    <t>460027****2021</t>
  </si>
  <si>
    <t>469022****0322</t>
  </si>
  <si>
    <t>460027****0620</t>
  </si>
  <si>
    <t>460031****4887</t>
  </si>
  <si>
    <t>460027****2029</t>
  </si>
  <si>
    <t>469023****8224</t>
  </si>
  <si>
    <t>460027****2323</t>
  </si>
  <si>
    <t>460027****5681</t>
  </si>
  <si>
    <t>469023****0028</t>
  </si>
  <si>
    <t>460027****206X</t>
  </si>
  <si>
    <t>469023****2047</t>
  </si>
  <si>
    <t>708_护理</t>
  </si>
  <si>
    <t>澄迈县仁兴镇卫生院</t>
  </si>
  <si>
    <t>460027****6646</t>
  </si>
  <si>
    <t>460027****002X</t>
  </si>
  <si>
    <t>460027****132X</t>
  </si>
  <si>
    <t>460028****0023</t>
  </si>
  <si>
    <t>460027****4426</t>
  </si>
  <si>
    <t>460027****6626</t>
  </si>
  <si>
    <t>460027****202X</t>
  </si>
  <si>
    <t>460027****0028</t>
  </si>
  <si>
    <t>460027****5922</t>
  </si>
  <si>
    <t>460026****4821</t>
  </si>
  <si>
    <t>709_护理</t>
  </si>
  <si>
    <t>460003****2420</t>
  </si>
  <si>
    <t>460003****6822</t>
  </si>
  <si>
    <t>460027****5686</t>
  </si>
  <si>
    <t>460027****6009</t>
  </si>
  <si>
    <t>460031****6425</t>
  </si>
  <si>
    <t>460003****5449</t>
  </si>
  <si>
    <t>460003****2488</t>
  </si>
  <si>
    <t>460027****1021</t>
  </si>
  <si>
    <t>460027****0622</t>
  </si>
  <si>
    <t>460028****0443</t>
  </si>
  <si>
    <t>460027****5664</t>
  </si>
  <si>
    <t>469023****0040</t>
  </si>
  <si>
    <t>460027****1725</t>
  </si>
  <si>
    <t>710_护理</t>
  </si>
  <si>
    <t>澄迈县文儒镇卫生院石浮门诊部</t>
  </si>
  <si>
    <t>460025****3622</t>
  </si>
  <si>
    <t>460027****2621</t>
  </si>
  <si>
    <t>460027****4484</t>
  </si>
  <si>
    <t>460027****2647</t>
  </si>
  <si>
    <t>460027****762X</t>
  </si>
  <si>
    <t>460200****4488</t>
  </si>
  <si>
    <t>452226****6647</t>
  </si>
  <si>
    <t>460027****0646</t>
  </si>
  <si>
    <t>460027****2646</t>
  </si>
  <si>
    <t>460027****266X</t>
  </si>
  <si>
    <t>230223****0223</t>
  </si>
  <si>
    <t>460003****4424</t>
  </si>
  <si>
    <t>711_护理</t>
  </si>
  <si>
    <t>吴小琪</t>
  </si>
  <si>
    <t>460036****2429</t>
  </si>
  <si>
    <t>460026****0329</t>
  </si>
  <si>
    <t>460028****7224</t>
  </si>
  <si>
    <t>460027****3448</t>
  </si>
  <si>
    <t>460026****0940</t>
  </si>
  <si>
    <t>460002****4626</t>
  </si>
  <si>
    <t>460102****2122</t>
  </si>
  <si>
    <t>712_护理</t>
  </si>
  <si>
    <t>460004****526X</t>
  </si>
  <si>
    <t>460027****4126</t>
  </si>
  <si>
    <t>460027****3727</t>
  </si>
  <si>
    <t>460025****1225</t>
  </si>
  <si>
    <t>460004****4823</t>
  </si>
  <si>
    <t>460027****7928</t>
  </si>
  <si>
    <t>469003****276X</t>
  </si>
  <si>
    <t>460027****3722</t>
  </si>
  <si>
    <t>460103****3622</t>
  </si>
  <si>
    <t>460028****6041</t>
  </si>
  <si>
    <t>460027****1028</t>
  </si>
  <si>
    <t>460027****5683</t>
  </si>
  <si>
    <t>460036****2124</t>
  </si>
  <si>
    <t>460027****0786</t>
  </si>
  <si>
    <t>460027****302X</t>
  </si>
  <si>
    <t>469026****562X</t>
  </si>
  <si>
    <t>460027****5662</t>
  </si>
  <si>
    <t>469023****6628</t>
  </si>
  <si>
    <t>460027****3782</t>
  </si>
  <si>
    <t>460027****3769</t>
  </si>
  <si>
    <t>460028****0447</t>
  </si>
  <si>
    <t>460027****3721</t>
  </si>
  <si>
    <t>460025****1820</t>
  </si>
  <si>
    <t>460004****5228</t>
  </si>
  <si>
    <t>1001_岗位3    感染科医生</t>
  </si>
  <si>
    <t>澄迈县老城社区卫生服务中心/澄迈县文儒镇卫生院</t>
  </si>
  <si>
    <t>460006****0223</t>
  </si>
  <si>
    <t>460027****6214</t>
  </si>
  <si>
    <t>460027****8516</t>
  </si>
  <si>
    <t>460027****0410</t>
  </si>
  <si>
    <t>1101_岗位4    重症医学科医生</t>
  </si>
  <si>
    <t>460027****2017</t>
  </si>
  <si>
    <t>1201_岗位5     放射科医生</t>
  </si>
  <si>
    <t>澄迈县加乐镇中心卫生院/澄迈县永发镇中心卫生院</t>
  </si>
  <si>
    <t>460027****2964</t>
  </si>
  <si>
    <t>1301_岗位6    检验师</t>
  </si>
  <si>
    <t>澄迈县加乐镇中心卫生院/澄迈县仁兴镇卫生院/澄迈县太平社区卫生服务中心</t>
  </si>
  <si>
    <t>460027****1726</t>
  </si>
  <si>
    <t>460003****2612</t>
  </si>
  <si>
    <t>460031****6823</t>
  </si>
  <si>
    <t>371329****604X</t>
  </si>
  <si>
    <t>460004****0072</t>
  </si>
  <si>
    <t>460035****0949</t>
  </si>
  <si>
    <t>460035****2122</t>
  </si>
  <si>
    <t>801_岗位1呼吸内科医生</t>
  </si>
  <si>
    <t>澄迈县公安监管区门诊部/澄迈县加乐镇中心卫生院</t>
  </si>
  <si>
    <t>522401****2022</t>
  </si>
  <si>
    <t>460002****0512</t>
  </si>
  <si>
    <t>460027****1746</t>
  </si>
  <si>
    <t>372925****4721</t>
  </si>
  <si>
    <t>901_岗位2心血管内科医生</t>
  </si>
  <si>
    <t>460027****0418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</si>
</sst>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4">
    <xf numFmtId="0" fontId="0" fillId="0" borderId="0" xfId="0" applyFont="1" applyAlignment="1">
      <alignment vertical="center"/>
    </xf>
    <xf numFmtId="0" fontId="40" fillId="0" borderId="0" xfId="0" applyFont="1" applyFill="1" applyAlignment="1">
      <alignment vertical="center"/>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vertical="center" wrapText="1"/>
    </xf>
    <xf numFmtId="0" fontId="41" fillId="0" borderId="0" xfId="0" applyFont="1" applyAlignment="1">
      <alignment horizontal="center" vertical="center" wrapText="1"/>
    </xf>
    <xf numFmtId="0" fontId="41" fillId="0" borderId="0" xfId="0" applyFont="1" applyAlignment="1">
      <alignment horizontal="center" vertical="center" wrapText="1"/>
    </xf>
    <xf numFmtId="0" fontId="40" fillId="0" borderId="9" xfId="0" applyFont="1" applyBorder="1" applyAlignment="1">
      <alignment horizontal="center" vertical="center"/>
    </xf>
    <xf numFmtId="0" fontId="40" fillId="0" borderId="9" xfId="0" applyFont="1" applyBorder="1" applyAlignment="1">
      <alignment horizontal="center" vertical="center" wrapText="1"/>
    </xf>
    <xf numFmtId="0" fontId="40" fillId="0" borderId="9" xfId="0" applyFont="1" applyBorder="1" applyAlignment="1">
      <alignment horizontal="center" vertical="center"/>
    </xf>
    <xf numFmtId="0" fontId="40" fillId="0" borderId="9"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9" xfId="0" applyFont="1" applyFill="1" applyBorder="1" applyAlignment="1">
      <alignment horizontal="center" vertical="center" wrapText="1"/>
    </xf>
    <xf numFmtId="0" fontId="40"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6"/>
  <sheetViews>
    <sheetView tabSelected="1" workbookViewId="0" topLeftCell="A1">
      <selection activeCell="E134" sqref="E134"/>
    </sheetView>
  </sheetViews>
  <sheetFormatPr defaultColWidth="9.00390625" defaultRowHeight="15"/>
  <cols>
    <col min="1" max="1" width="9.00390625" style="2" customWidth="1"/>
    <col min="2" max="2" width="29.140625" style="3" customWidth="1"/>
    <col min="3" max="3" width="34.28125" style="4" customWidth="1"/>
    <col min="4" max="4" width="11.421875" style="3" customWidth="1"/>
    <col min="5" max="5" width="6.8515625" style="3" customWidth="1"/>
    <col min="6" max="6" width="16.421875" style="3" customWidth="1"/>
    <col min="7" max="16384" width="9.00390625" style="3" customWidth="1"/>
  </cols>
  <sheetData>
    <row r="1" spans="1:6" ht="42.75" customHeight="1">
      <c r="A1" s="5" t="s">
        <v>0</v>
      </c>
      <c r="B1" s="6"/>
      <c r="C1" s="6"/>
      <c r="D1" s="6"/>
      <c r="E1" s="6"/>
      <c r="F1" s="6"/>
    </row>
    <row r="2" spans="1:6" ht="30" customHeight="1">
      <c r="A2" s="7" t="s">
        <v>1</v>
      </c>
      <c r="B2" s="7" t="s">
        <v>2</v>
      </c>
      <c r="C2" s="8" t="s">
        <v>3</v>
      </c>
      <c r="D2" s="7" t="s">
        <v>4</v>
      </c>
      <c r="E2" s="7" t="s">
        <v>5</v>
      </c>
      <c r="F2" s="7" t="s">
        <v>6</v>
      </c>
    </row>
    <row r="3" spans="1:6" ht="30" customHeight="1">
      <c r="A3" s="9">
        <v>1</v>
      </c>
      <c r="B3" s="7" t="s">
        <v>7</v>
      </c>
      <c r="C3" s="8" t="s">
        <v>8</v>
      </c>
      <c r="D3" s="7" t="str">
        <f>"罗小暖"</f>
        <v>罗小暖</v>
      </c>
      <c r="E3" s="7" t="str">
        <f>"女"</f>
        <v>女</v>
      </c>
      <c r="F3" s="7" t="s">
        <v>9</v>
      </c>
    </row>
    <row r="4" spans="1:6" ht="30" customHeight="1">
      <c r="A4" s="9">
        <v>2</v>
      </c>
      <c r="B4" s="7" t="s">
        <v>7</v>
      </c>
      <c r="C4" s="8" t="s">
        <v>8</v>
      </c>
      <c r="D4" s="7" t="str">
        <f>"张成清"</f>
        <v>张成清</v>
      </c>
      <c r="E4" s="7" t="str">
        <f>"男"</f>
        <v>男</v>
      </c>
      <c r="F4" s="7" t="s">
        <v>10</v>
      </c>
    </row>
    <row r="5" spans="1:6" ht="30" customHeight="1">
      <c r="A5" s="9">
        <v>3</v>
      </c>
      <c r="B5" s="7" t="s">
        <v>11</v>
      </c>
      <c r="C5" s="8" t="s">
        <v>12</v>
      </c>
      <c r="D5" s="7" t="str">
        <f>"黄晓丹"</f>
        <v>黄晓丹</v>
      </c>
      <c r="E5" s="7" t="str">
        <f aca="true" t="shared" si="0" ref="E5:E10">"女"</f>
        <v>女</v>
      </c>
      <c r="F5" s="7" t="s">
        <v>13</v>
      </c>
    </row>
    <row r="6" spans="1:6" ht="30" customHeight="1">
      <c r="A6" s="9">
        <v>4</v>
      </c>
      <c r="B6" s="7" t="s">
        <v>11</v>
      </c>
      <c r="C6" s="8" t="s">
        <v>12</v>
      </c>
      <c r="D6" s="7" t="str">
        <f>"王玉"</f>
        <v>王玉</v>
      </c>
      <c r="E6" s="7" t="str">
        <f t="shared" si="0"/>
        <v>女</v>
      </c>
      <c r="F6" s="7" t="s">
        <v>14</v>
      </c>
    </row>
    <row r="7" spans="1:6" ht="30" customHeight="1">
      <c r="A7" s="9">
        <v>5</v>
      </c>
      <c r="B7" s="7" t="s">
        <v>11</v>
      </c>
      <c r="C7" s="8" t="s">
        <v>12</v>
      </c>
      <c r="D7" s="7" t="str">
        <f>"韦丽红"</f>
        <v>韦丽红</v>
      </c>
      <c r="E7" s="7" t="str">
        <f t="shared" si="0"/>
        <v>女</v>
      </c>
      <c r="F7" s="7" t="s">
        <v>15</v>
      </c>
    </row>
    <row r="8" spans="1:6" ht="30" customHeight="1">
      <c r="A8" s="9">
        <v>6</v>
      </c>
      <c r="B8" s="7" t="s">
        <v>11</v>
      </c>
      <c r="C8" s="8" t="s">
        <v>12</v>
      </c>
      <c r="D8" s="7" t="str">
        <f>"陈元慧"</f>
        <v>陈元慧</v>
      </c>
      <c r="E8" s="7" t="str">
        <f t="shared" si="0"/>
        <v>女</v>
      </c>
      <c r="F8" s="7" t="s">
        <v>16</v>
      </c>
    </row>
    <row r="9" spans="1:6" ht="30" customHeight="1">
      <c r="A9" s="9">
        <v>7</v>
      </c>
      <c r="B9" s="7" t="s">
        <v>11</v>
      </c>
      <c r="C9" s="8" t="s">
        <v>12</v>
      </c>
      <c r="D9" s="7" t="str">
        <f>"黄少玲"</f>
        <v>黄少玲</v>
      </c>
      <c r="E9" s="7" t="str">
        <f t="shared" si="0"/>
        <v>女</v>
      </c>
      <c r="F9" s="7" t="s">
        <v>17</v>
      </c>
    </row>
    <row r="10" spans="1:6" ht="30" customHeight="1">
      <c r="A10" s="9">
        <v>8</v>
      </c>
      <c r="B10" s="7" t="s">
        <v>11</v>
      </c>
      <c r="C10" s="8" t="s">
        <v>12</v>
      </c>
      <c r="D10" s="7" t="str">
        <f>"钟庆梅"</f>
        <v>钟庆梅</v>
      </c>
      <c r="E10" s="7" t="str">
        <f t="shared" si="0"/>
        <v>女</v>
      </c>
      <c r="F10" s="7" t="s">
        <v>18</v>
      </c>
    </row>
    <row r="11" spans="1:6" ht="30" customHeight="1">
      <c r="A11" s="9">
        <v>9</v>
      </c>
      <c r="B11" s="7" t="s">
        <v>11</v>
      </c>
      <c r="C11" s="8" t="s">
        <v>12</v>
      </c>
      <c r="D11" s="7" t="str">
        <f>"王新华"</f>
        <v>王新华</v>
      </c>
      <c r="E11" s="7" t="str">
        <f>"男"</f>
        <v>男</v>
      </c>
      <c r="F11" s="7" t="s">
        <v>19</v>
      </c>
    </row>
    <row r="12" spans="1:6" ht="30" customHeight="1">
      <c r="A12" s="9">
        <v>10</v>
      </c>
      <c r="B12" s="7" t="s">
        <v>11</v>
      </c>
      <c r="C12" s="8" t="s">
        <v>12</v>
      </c>
      <c r="D12" s="7" t="str">
        <f>"张立威"</f>
        <v>张立威</v>
      </c>
      <c r="E12" s="7" t="str">
        <f>"男"</f>
        <v>男</v>
      </c>
      <c r="F12" s="7" t="s">
        <v>20</v>
      </c>
    </row>
    <row r="13" spans="1:6" ht="30" customHeight="1">
      <c r="A13" s="9">
        <v>11</v>
      </c>
      <c r="B13" s="7" t="s">
        <v>11</v>
      </c>
      <c r="C13" s="8" t="s">
        <v>12</v>
      </c>
      <c r="D13" s="7" t="str">
        <f>"吴丹"</f>
        <v>吴丹</v>
      </c>
      <c r="E13" s="7" t="str">
        <f>"女"</f>
        <v>女</v>
      </c>
      <c r="F13" s="7" t="s">
        <v>21</v>
      </c>
    </row>
    <row r="14" spans="1:6" ht="30" customHeight="1">
      <c r="A14" s="9">
        <v>12</v>
      </c>
      <c r="B14" s="7" t="s">
        <v>11</v>
      </c>
      <c r="C14" s="8" t="s">
        <v>12</v>
      </c>
      <c r="D14" s="7" t="str">
        <f>"李就胜"</f>
        <v>李就胜</v>
      </c>
      <c r="E14" s="7" t="str">
        <f>"男"</f>
        <v>男</v>
      </c>
      <c r="F14" s="7" t="s">
        <v>22</v>
      </c>
    </row>
    <row r="15" spans="1:6" ht="30" customHeight="1">
      <c r="A15" s="9">
        <v>13</v>
      </c>
      <c r="B15" s="7" t="s">
        <v>11</v>
      </c>
      <c r="C15" s="8" t="s">
        <v>12</v>
      </c>
      <c r="D15" s="7" t="str">
        <f>"王香超"</f>
        <v>王香超</v>
      </c>
      <c r="E15" s="7" t="str">
        <f>"女"</f>
        <v>女</v>
      </c>
      <c r="F15" s="7" t="s">
        <v>23</v>
      </c>
    </row>
    <row r="16" spans="1:6" ht="30" customHeight="1">
      <c r="A16" s="9">
        <v>14</v>
      </c>
      <c r="B16" s="7" t="s">
        <v>11</v>
      </c>
      <c r="C16" s="8" t="s">
        <v>12</v>
      </c>
      <c r="D16" s="7" t="str">
        <f>"苏文艳"</f>
        <v>苏文艳</v>
      </c>
      <c r="E16" s="7" t="str">
        <f>"女"</f>
        <v>女</v>
      </c>
      <c r="F16" s="7" t="s">
        <v>24</v>
      </c>
    </row>
    <row r="17" spans="1:6" ht="30" customHeight="1">
      <c r="A17" s="9">
        <v>15</v>
      </c>
      <c r="B17" s="7" t="s">
        <v>11</v>
      </c>
      <c r="C17" s="8" t="s">
        <v>12</v>
      </c>
      <c r="D17" s="7" t="str">
        <f>"简智贞"</f>
        <v>简智贞</v>
      </c>
      <c r="E17" s="7" t="str">
        <f>"女"</f>
        <v>女</v>
      </c>
      <c r="F17" s="7" t="s">
        <v>25</v>
      </c>
    </row>
    <row r="18" spans="1:6" ht="30" customHeight="1">
      <c r="A18" s="9">
        <v>16</v>
      </c>
      <c r="B18" s="7" t="s">
        <v>26</v>
      </c>
      <c r="C18" s="8" t="s">
        <v>27</v>
      </c>
      <c r="D18" s="7" t="str">
        <f>"梁居成"</f>
        <v>梁居成</v>
      </c>
      <c r="E18" s="7" t="str">
        <f>"男"</f>
        <v>男</v>
      </c>
      <c r="F18" s="7" t="s">
        <v>28</v>
      </c>
    </row>
    <row r="19" spans="1:6" ht="30" customHeight="1">
      <c r="A19" s="9">
        <v>17</v>
      </c>
      <c r="B19" s="7" t="s">
        <v>26</v>
      </c>
      <c r="C19" s="8" t="s">
        <v>27</v>
      </c>
      <c r="D19" s="7" t="str">
        <f>"林玉姣"</f>
        <v>林玉姣</v>
      </c>
      <c r="E19" s="7" t="str">
        <f>"女"</f>
        <v>女</v>
      </c>
      <c r="F19" s="7" t="s">
        <v>29</v>
      </c>
    </row>
    <row r="20" spans="1:6" ht="30" customHeight="1">
      <c r="A20" s="9">
        <v>18</v>
      </c>
      <c r="B20" s="7" t="s">
        <v>30</v>
      </c>
      <c r="C20" s="8" t="s">
        <v>31</v>
      </c>
      <c r="D20" s="7" t="str">
        <f>"王冬叶"</f>
        <v>王冬叶</v>
      </c>
      <c r="E20" s="7" t="str">
        <f>"女"</f>
        <v>女</v>
      </c>
      <c r="F20" s="7" t="s">
        <v>32</v>
      </c>
    </row>
    <row r="21" spans="1:6" ht="30" customHeight="1">
      <c r="A21" s="9">
        <v>19</v>
      </c>
      <c r="B21" s="7" t="s">
        <v>30</v>
      </c>
      <c r="C21" s="8" t="s">
        <v>31</v>
      </c>
      <c r="D21" s="7" t="str">
        <f>"符姿练"</f>
        <v>符姿练</v>
      </c>
      <c r="E21" s="7" t="str">
        <f>"女"</f>
        <v>女</v>
      </c>
      <c r="F21" s="7" t="s">
        <v>33</v>
      </c>
    </row>
    <row r="22" spans="1:6" ht="30" customHeight="1">
      <c r="A22" s="9">
        <v>20</v>
      </c>
      <c r="B22" s="7" t="s">
        <v>30</v>
      </c>
      <c r="C22" s="8" t="s">
        <v>31</v>
      </c>
      <c r="D22" s="7" t="str">
        <f>"徐帅"</f>
        <v>徐帅</v>
      </c>
      <c r="E22" s="7" t="str">
        <f>"男"</f>
        <v>男</v>
      </c>
      <c r="F22" s="7" t="s">
        <v>34</v>
      </c>
    </row>
    <row r="23" spans="1:6" ht="30" customHeight="1">
      <c r="A23" s="9">
        <v>21</v>
      </c>
      <c r="B23" s="7" t="s">
        <v>35</v>
      </c>
      <c r="C23" s="8" t="s">
        <v>36</v>
      </c>
      <c r="D23" s="7" t="str">
        <f>"蔡夫群"</f>
        <v>蔡夫群</v>
      </c>
      <c r="E23" s="7" t="str">
        <f>"男"</f>
        <v>男</v>
      </c>
      <c r="F23" s="7" t="s">
        <v>37</v>
      </c>
    </row>
    <row r="24" spans="1:6" ht="30" customHeight="1">
      <c r="A24" s="9">
        <v>22</v>
      </c>
      <c r="B24" s="7" t="s">
        <v>38</v>
      </c>
      <c r="C24" s="8" t="s">
        <v>39</v>
      </c>
      <c r="D24" s="7" t="str">
        <f>"黄劲"</f>
        <v>黄劲</v>
      </c>
      <c r="E24" s="7" t="str">
        <f>"男"</f>
        <v>男</v>
      </c>
      <c r="F24" s="7" t="s">
        <v>40</v>
      </c>
    </row>
    <row r="25" spans="1:6" ht="30" customHeight="1">
      <c r="A25" s="9">
        <v>23</v>
      </c>
      <c r="B25" s="7" t="s">
        <v>38</v>
      </c>
      <c r="C25" s="8" t="s">
        <v>39</v>
      </c>
      <c r="D25" s="7" t="str">
        <f>"郑忆萍"</f>
        <v>郑忆萍</v>
      </c>
      <c r="E25" s="7" t="str">
        <f>"女"</f>
        <v>女</v>
      </c>
      <c r="F25" s="7" t="s">
        <v>41</v>
      </c>
    </row>
    <row r="26" spans="1:6" ht="30" customHeight="1">
      <c r="A26" s="9">
        <v>24</v>
      </c>
      <c r="B26" s="7" t="s">
        <v>42</v>
      </c>
      <c r="C26" s="8" t="s">
        <v>43</v>
      </c>
      <c r="D26" s="7" t="str">
        <f>"陈永玲"</f>
        <v>陈永玲</v>
      </c>
      <c r="E26" s="7" t="str">
        <f>"女"</f>
        <v>女</v>
      </c>
      <c r="F26" s="7" t="s">
        <v>44</v>
      </c>
    </row>
    <row r="27" spans="1:6" ht="30" customHeight="1">
      <c r="A27" s="9">
        <v>25</v>
      </c>
      <c r="B27" s="7" t="s">
        <v>42</v>
      </c>
      <c r="C27" s="8" t="s">
        <v>43</v>
      </c>
      <c r="D27" s="7" t="str">
        <f>"羊忠泽"</f>
        <v>羊忠泽</v>
      </c>
      <c r="E27" s="7" t="str">
        <f>"男"</f>
        <v>男</v>
      </c>
      <c r="F27" s="7" t="s">
        <v>45</v>
      </c>
    </row>
    <row r="28" spans="1:6" ht="30" customHeight="1">
      <c r="A28" s="9">
        <v>26</v>
      </c>
      <c r="B28" s="7" t="s">
        <v>42</v>
      </c>
      <c r="C28" s="8" t="s">
        <v>43</v>
      </c>
      <c r="D28" s="7" t="str">
        <f>"王凤儿"</f>
        <v>王凤儿</v>
      </c>
      <c r="E28" s="7" t="str">
        <f>"女"</f>
        <v>女</v>
      </c>
      <c r="F28" s="7" t="s">
        <v>46</v>
      </c>
    </row>
    <row r="29" spans="1:6" ht="30" customHeight="1">
      <c r="A29" s="9">
        <v>27</v>
      </c>
      <c r="B29" s="7" t="s">
        <v>42</v>
      </c>
      <c r="C29" s="8" t="s">
        <v>43</v>
      </c>
      <c r="D29" s="7" t="str">
        <f>"高圆君"</f>
        <v>高圆君</v>
      </c>
      <c r="E29" s="7" t="str">
        <f>"女"</f>
        <v>女</v>
      </c>
      <c r="F29" s="7" t="s">
        <v>47</v>
      </c>
    </row>
    <row r="30" spans="1:6" ht="30" customHeight="1">
      <c r="A30" s="9">
        <v>28</v>
      </c>
      <c r="B30" s="7" t="s">
        <v>42</v>
      </c>
      <c r="C30" s="8" t="s">
        <v>43</v>
      </c>
      <c r="D30" s="7" t="str">
        <f>"王业华"</f>
        <v>王业华</v>
      </c>
      <c r="E30" s="7" t="str">
        <f>"女"</f>
        <v>女</v>
      </c>
      <c r="F30" s="7" t="s">
        <v>48</v>
      </c>
    </row>
    <row r="31" spans="1:6" ht="30" customHeight="1">
      <c r="A31" s="9">
        <v>29</v>
      </c>
      <c r="B31" s="7" t="s">
        <v>42</v>
      </c>
      <c r="C31" s="8" t="s">
        <v>43</v>
      </c>
      <c r="D31" s="7" t="str">
        <f>"林钟储"</f>
        <v>林钟储</v>
      </c>
      <c r="E31" s="7" t="str">
        <f>"女"</f>
        <v>女</v>
      </c>
      <c r="F31" s="7" t="s">
        <v>49</v>
      </c>
    </row>
    <row r="32" spans="1:6" ht="30" customHeight="1">
      <c r="A32" s="9">
        <v>30</v>
      </c>
      <c r="B32" s="7" t="s">
        <v>42</v>
      </c>
      <c r="C32" s="8" t="s">
        <v>43</v>
      </c>
      <c r="D32" s="7" t="str">
        <f>"万志芳"</f>
        <v>万志芳</v>
      </c>
      <c r="E32" s="7" t="str">
        <f>"女"</f>
        <v>女</v>
      </c>
      <c r="F32" s="7" t="s">
        <v>50</v>
      </c>
    </row>
    <row r="33" spans="1:6" ht="30" customHeight="1">
      <c r="A33" s="9">
        <v>31</v>
      </c>
      <c r="B33" s="7" t="s">
        <v>51</v>
      </c>
      <c r="C33" s="8" t="s">
        <v>52</v>
      </c>
      <c r="D33" s="7" t="str">
        <f>"唐晓婉"</f>
        <v>唐晓婉</v>
      </c>
      <c r="E33" s="7" t="str">
        <f>"女"</f>
        <v>女</v>
      </c>
      <c r="F33" s="7" t="s">
        <v>53</v>
      </c>
    </row>
    <row r="34" spans="1:6" ht="30" customHeight="1">
      <c r="A34" s="9">
        <v>32</v>
      </c>
      <c r="B34" s="7" t="s">
        <v>51</v>
      </c>
      <c r="C34" s="8" t="s">
        <v>52</v>
      </c>
      <c r="D34" s="7" t="str">
        <f>"唐望庆"</f>
        <v>唐望庆</v>
      </c>
      <c r="E34" s="7" t="str">
        <f>"男"</f>
        <v>男</v>
      </c>
      <c r="F34" s="7" t="s">
        <v>54</v>
      </c>
    </row>
    <row r="35" spans="1:6" ht="30" customHeight="1">
      <c r="A35" s="9">
        <v>33</v>
      </c>
      <c r="B35" s="7" t="s">
        <v>51</v>
      </c>
      <c r="C35" s="8" t="s">
        <v>52</v>
      </c>
      <c r="D35" s="7" t="str">
        <f>"叶民权"</f>
        <v>叶民权</v>
      </c>
      <c r="E35" s="7" t="str">
        <f>"男"</f>
        <v>男</v>
      </c>
      <c r="F35" s="7" t="s">
        <v>55</v>
      </c>
    </row>
    <row r="36" spans="1:6" ht="30" customHeight="1">
      <c r="A36" s="9">
        <v>34</v>
      </c>
      <c r="B36" s="7" t="s">
        <v>56</v>
      </c>
      <c r="C36" s="8" t="s">
        <v>12</v>
      </c>
      <c r="D36" s="7" t="str">
        <f>"陈蕊"</f>
        <v>陈蕊</v>
      </c>
      <c r="E36" s="7" t="str">
        <f>"女"</f>
        <v>女</v>
      </c>
      <c r="F36" s="7" t="s">
        <v>57</v>
      </c>
    </row>
    <row r="37" spans="1:6" ht="30" customHeight="1">
      <c r="A37" s="9">
        <v>35</v>
      </c>
      <c r="B37" s="7" t="s">
        <v>56</v>
      </c>
      <c r="C37" s="8" t="s">
        <v>12</v>
      </c>
      <c r="D37" s="7" t="str">
        <f>"何先秋"</f>
        <v>何先秋</v>
      </c>
      <c r="E37" s="7" t="str">
        <f>"女"</f>
        <v>女</v>
      </c>
      <c r="F37" s="7" t="s">
        <v>58</v>
      </c>
    </row>
    <row r="38" spans="1:6" ht="30" customHeight="1">
      <c r="A38" s="9">
        <v>36</v>
      </c>
      <c r="B38" s="7" t="s">
        <v>56</v>
      </c>
      <c r="C38" s="8" t="s">
        <v>12</v>
      </c>
      <c r="D38" s="7" t="str">
        <f>"李恩平"</f>
        <v>李恩平</v>
      </c>
      <c r="E38" s="7" t="str">
        <f>"男"</f>
        <v>男</v>
      </c>
      <c r="F38" s="7" t="s">
        <v>59</v>
      </c>
    </row>
    <row r="39" spans="1:6" ht="30" customHeight="1">
      <c r="A39" s="9">
        <v>37</v>
      </c>
      <c r="B39" s="7" t="s">
        <v>56</v>
      </c>
      <c r="C39" s="8" t="s">
        <v>12</v>
      </c>
      <c r="D39" s="7" t="str">
        <f>"梁格女"</f>
        <v>梁格女</v>
      </c>
      <c r="E39" s="7" t="str">
        <f>"女"</f>
        <v>女</v>
      </c>
      <c r="F39" s="7" t="s">
        <v>60</v>
      </c>
    </row>
    <row r="40" spans="1:6" ht="30" customHeight="1">
      <c r="A40" s="9">
        <v>38</v>
      </c>
      <c r="B40" s="7" t="s">
        <v>56</v>
      </c>
      <c r="C40" s="8" t="s">
        <v>12</v>
      </c>
      <c r="D40" s="7" t="str">
        <f>"杨颖"</f>
        <v>杨颖</v>
      </c>
      <c r="E40" s="7" t="str">
        <f>"女"</f>
        <v>女</v>
      </c>
      <c r="F40" s="7" t="s">
        <v>61</v>
      </c>
    </row>
    <row r="41" spans="1:6" ht="30" customHeight="1">
      <c r="A41" s="9">
        <v>39</v>
      </c>
      <c r="B41" s="7" t="s">
        <v>62</v>
      </c>
      <c r="C41" s="8" t="s">
        <v>63</v>
      </c>
      <c r="D41" s="7" t="str">
        <f>"陈奕勇"</f>
        <v>陈奕勇</v>
      </c>
      <c r="E41" s="7" t="str">
        <f>"男"</f>
        <v>男</v>
      </c>
      <c r="F41" s="7" t="s">
        <v>64</v>
      </c>
    </row>
    <row r="42" spans="1:6" ht="30" customHeight="1">
      <c r="A42" s="9">
        <v>40</v>
      </c>
      <c r="B42" s="7" t="s">
        <v>62</v>
      </c>
      <c r="C42" s="8" t="s">
        <v>63</v>
      </c>
      <c r="D42" s="7" t="str">
        <f>"司业徐"</f>
        <v>司业徐</v>
      </c>
      <c r="E42" s="7" t="str">
        <f aca="true" t="shared" si="1" ref="E42:E49">"女"</f>
        <v>女</v>
      </c>
      <c r="F42" s="7" t="s">
        <v>65</v>
      </c>
    </row>
    <row r="43" spans="1:6" ht="30" customHeight="1">
      <c r="A43" s="9">
        <v>41</v>
      </c>
      <c r="B43" s="7" t="s">
        <v>62</v>
      </c>
      <c r="C43" s="8" t="s">
        <v>63</v>
      </c>
      <c r="D43" s="7" t="str">
        <f>"简福爱"</f>
        <v>简福爱</v>
      </c>
      <c r="E43" s="7" t="str">
        <f t="shared" si="1"/>
        <v>女</v>
      </c>
      <c r="F43" s="7" t="s">
        <v>66</v>
      </c>
    </row>
    <row r="44" spans="1:6" ht="30" customHeight="1">
      <c r="A44" s="9">
        <v>42</v>
      </c>
      <c r="B44" s="7" t="s">
        <v>62</v>
      </c>
      <c r="C44" s="8" t="s">
        <v>63</v>
      </c>
      <c r="D44" s="7" t="str">
        <f>"曾秀英"</f>
        <v>曾秀英</v>
      </c>
      <c r="E44" s="7" t="str">
        <f t="shared" si="1"/>
        <v>女</v>
      </c>
      <c r="F44" s="7" t="s">
        <v>67</v>
      </c>
    </row>
    <row r="45" spans="1:6" ht="30" customHeight="1">
      <c r="A45" s="9">
        <v>43</v>
      </c>
      <c r="B45" s="7" t="s">
        <v>62</v>
      </c>
      <c r="C45" s="8" t="s">
        <v>63</v>
      </c>
      <c r="D45" s="7" t="str">
        <f>"符潇琼"</f>
        <v>符潇琼</v>
      </c>
      <c r="E45" s="7" t="str">
        <f t="shared" si="1"/>
        <v>女</v>
      </c>
      <c r="F45" s="7" t="s">
        <v>68</v>
      </c>
    </row>
    <row r="46" spans="1:6" ht="30" customHeight="1">
      <c r="A46" s="9">
        <v>44</v>
      </c>
      <c r="B46" s="7" t="s">
        <v>69</v>
      </c>
      <c r="C46" s="8" t="s">
        <v>70</v>
      </c>
      <c r="D46" s="7" t="str">
        <f>"黄光丽"</f>
        <v>黄光丽</v>
      </c>
      <c r="E46" s="7" t="str">
        <f t="shared" si="1"/>
        <v>女</v>
      </c>
      <c r="F46" s="7" t="s">
        <v>71</v>
      </c>
    </row>
    <row r="47" spans="1:6" ht="30" customHeight="1">
      <c r="A47" s="9">
        <v>45</v>
      </c>
      <c r="B47" s="7" t="s">
        <v>69</v>
      </c>
      <c r="C47" s="8" t="s">
        <v>70</v>
      </c>
      <c r="D47" s="7" t="str">
        <f>"朱发娟"</f>
        <v>朱发娟</v>
      </c>
      <c r="E47" s="7" t="str">
        <f t="shared" si="1"/>
        <v>女</v>
      </c>
      <c r="F47" s="7" t="s">
        <v>72</v>
      </c>
    </row>
    <row r="48" spans="1:6" ht="30" customHeight="1">
      <c r="A48" s="9">
        <v>46</v>
      </c>
      <c r="B48" s="7" t="s">
        <v>69</v>
      </c>
      <c r="C48" s="8" t="s">
        <v>70</v>
      </c>
      <c r="D48" s="7" t="str">
        <f>"彭莲莲"</f>
        <v>彭莲莲</v>
      </c>
      <c r="E48" s="7" t="str">
        <f t="shared" si="1"/>
        <v>女</v>
      </c>
      <c r="F48" s="7" t="s">
        <v>73</v>
      </c>
    </row>
    <row r="49" spans="1:6" ht="30" customHeight="1">
      <c r="A49" s="9">
        <v>47</v>
      </c>
      <c r="B49" s="7" t="s">
        <v>74</v>
      </c>
      <c r="C49" s="8" t="s">
        <v>75</v>
      </c>
      <c r="D49" s="7" t="str">
        <f>"覃海连"</f>
        <v>覃海连</v>
      </c>
      <c r="E49" s="7" t="str">
        <f t="shared" si="1"/>
        <v>女</v>
      </c>
      <c r="F49" s="7" t="s">
        <v>76</v>
      </c>
    </row>
    <row r="50" spans="1:6" ht="30" customHeight="1">
      <c r="A50" s="9">
        <v>48</v>
      </c>
      <c r="B50" s="7" t="s">
        <v>74</v>
      </c>
      <c r="C50" s="8" t="s">
        <v>75</v>
      </c>
      <c r="D50" s="7" t="str">
        <f>"徐济民"</f>
        <v>徐济民</v>
      </c>
      <c r="E50" s="7" t="str">
        <f>"男"</f>
        <v>男</v>
      </c>
      <c r="F50" s="7" t="s">
        <v>77</v>
      </c>
    </row>
    <row r="51" spans="1:6" ht="30" customHeight="1">
      <c r="A51" s="9">
        <v>49</v>
      </c>
      <c r="B51" s="7" t="s">
        <v>78</v>
      </c>
      <c r="C51" s="8" t="s">
        <v>79</v>
      </c>
      <c r="D51" s="7" t="str">
        <f>"王暖"</f>
        <v>王暖</v>
      </c>
      <c r="E51" s="7" t="str">
        <f>"女"</f>
        <v>女</v>
      </c>
      <c r="F51" s="7" t="s">
        <v>80</v>
      </c>
    </row>
    <row r="52" spans="1:6" ht="30" customHeight="1">
      <c r="A52" s="9">
        <v>50</v>
      </c>
      <c r="B52" s="7" t="s">
        <v>81</v>
      </c>
      <c r="C52" s="8" t="s">
        <v>82</v>
      </c>
      <c r="D52" s="7" t="str">
        <f>"曾康"</f>
        <v>曾康</v>
      </c>
      <c r="E52" s="7" t="str">
        <f>"女"</f>
        <v>女</v>
      </c>
      <c r="F52" s="7" t="s">
        <v>83</v>
      </c>
    </row>
    <row r="53" spans="1:6" ht="30" customHeight="1">
      <c r="A53" s="9">
        <v>51</v>
      </c>
      <c r="B53" s="7" t="s">
        <v>81</v>
      </c>
      <c r="C53" s="8" t="s">
        <v>82</v>
      </c>
      <c r="D53" s="7" t="str">
        <f>"陆晓婷"</f>
        <v>陆晓婷</v>
      </c>
      <c r="E53" s="7" t="str">
        <f>"女"</f>
        <v>女</v>
      </c>
      <c r="F53" s="7" t="s">
        <v>84</v>
      </c>
    </row>
    <row r="54" spans="1:6" ht="30" customHeight="1">
      <c r="A54" s="9">
        <v>52</v>
      </c>
      <c r="B54" s="7" t="s">
        <v>85</v>
      </c>
      <c r="C54" s="8" t="s">
        <v>86</v>
      </c>
      <c r="D54" s="7" t="str">
        <f>"姜宗发"</f>
        <v>姜宗发</v>
      </c>
      <c r="E54" s="7" t="str">
        <f>"男"</f>
        <v>男</v>
      </c>
      <c r="F54" s="7" t="s">
        <v>87</v>
      </c>
    </row>
    <row r="55" spans="1:6" ht="30" customHeight="1">
      <c r="A55" s="9">
        <v>53</v>
      </c>
      <c r="B55" s="7" t="s">
        <v>88</v>
      </c>
      <c r="C55" s="8" t="s">
        <v>79</v>
      </c>
      <c r="D55" s="7" t="str">
        <f>"何芳若"</f>
        <v>何芳若</v>
      </c>
      <c r="E55" s="7" t="str">
        <f>"女"</f>
        <v>女</v>
      </c>
      <c r="F55" s="7" t="s">
        <v>89</v>
      </c>
    </row>
    <row r="56" spans="1:6" ht="30" customHeight="1">
      <c r="A56" s="9">
        <v>54</v>
      </c>
      <c r="B56" s="7" t="s">
        <v>90</v>
      </c>
      <c r="C56" s="8" t="s">
        <v>91</v>
      </c>
      <c r="D56" s="7" t="str">
        <f>"岑运江"</f>
        <v>岑运江</v>
      </c>
      <c r="E56" s="7" t="str">
        <f>"男"</f>
        <v>男</v>
      </c>
      <c r="F56" s="7" t="s">
        <v>92</v>
      </c>
    </row>
    <row r="57" spans="1:6" ht="30" customHeight="1">
      <c r="A57" s="9">
        <v>55</v>
      </c>
      <c r="B57" s="7" t="s">
        <v>93</v>
      </c>
      <c r="C57" s="8" t="s">
        <v>82</v>
      </c>
      <c r="D57" s="7" t="str">
        <f>"周小妹"</f>
        <v>周小妹</v>
      </c>
      <c r="E57" s="7" t="str">
        <f>"女"</f>
        <v>女</v>
      </c>
      <c r="F57" s="7" t="s">
        <v>94</v>
      </c>
    </row>
    <row r="58" spans="1:6" ht="30" customHeight="1">
      <c r="A58" s="9">
        <v>56</v>
      </c>
      <c r="B58" s="7" t="s">
        <v>95</v>
      </c>
      <c r="C58" s="8" t="s">
        <v>39</v>
      </c>
      <c r="D58" s="7" t="str">
        <f>"王谋峰"</f>
        <v>王谋峰</v>
      </c>
      <c r="E58" s="7" t="str">
        <f>"男"</f>
        <v>男</v>
      </c>
      <c r="F58" s="7" t="s">
        <v>96</v>
      </c>
    </row>
    <row r="59" spans="1:6" ht="30" customHeight="1">
      <c r="A59" s="9">
        <v>57</v>
      </c>
      <c r="B59" s="7" t="s">
        <v>95</v>
      </c>
      <c r="C59" s="8" t="s">
        <v>39</v>
      </c>
      <c r="D59" s="7" t="str">
        <f>"黄钰棠"</f>
        <v>黄钰棠</v>
      </c>
      <c r="E59" s="7" t="str">
        <f>"女"</f>
        <v>女</v>
      </c>
      <c r="F59" s="7" t="s">
        <v>97</v>
      </c>
    </row>
    <row r="60" spans="1:6" ht="30" customHeight="1">
      <c r="A60" s="9">
        <v>58</v>
      </c>
      <c r="B60" s="7" t="s">
        <v>95</v>
      </c>
      <c r="C60" s="8" t="s">
        <v>39</v>
      </c>
      <c r="D60" s="7" t="str">
        <f>"李美庆"</f>
        <v>李美庆</v>
      </c>
      <c r="E60" s="7" t="str">
        <f>"女"</f>
        <v>女</v>
      </c>
      <c r="F60" s="7" t="s">
        <v>98</v>
      </c>
    </row>
    <row r="61" spans="1:6" ht="30" customHeight="1">
      <c r="A61" s="9">
        <v>59</v>
      </c>
      <c r="B61" s="7" t="s">
        <v>95</v>
      </c>
      <c r="C61" s="8" t="s">
        <v>39</v>
      </c>
      <c r="D61" s="7" t="str">
        <f>"张慧珍"</f>
        <v>张慧珍</v>
      </c>
      <c r="E61" s="7" t="str">
        <f>"女"</f>
        <v>女</v>
      </c>
      <c r="F61" s="7" t="s">
        <v>99</v>
      </c>
    </row>
    <row r="62" spans="1:6" ht="30" customHeight="1">
      <c r="A62" s="9">
        <v>60</v>
      </c>
      <c r="B62" s="7" t="s">
        <v>95</v>
      </c>
      <c r="C62" s="8" t="s">
        <v>39</v>
      </c>
      <c r="D62" s="7" t="str">
        <f>"赵丹"</f>
        <v>赵丹</v>
      </c>
      <c r="E62" s="7" t="str">
        <f>"女"</f>
        <v>女</v>
      </c>
      <c r="F62" s="7" t="s">
        <v>100</v>
      </c>
    </row>
    <row r="63" spans="1:6" ht="30" customHeight="1">
      <c r="A63" s="9">
        <v>61</v>
      </c>
      <c r="B63" s="7" t="s">
        <v>101</v>
      </c>
      <c r="C63" s="8" t="s">
        <v>8</v>
      </c>
      <c r="D63" s="7" t="str">
        <f>"张博"</f>
        <v>张博</v>
      </c>
      <c r="E63" s="7" t="str">
        <f>"男"</f>
        <v>男</v>
      </c>
      <c r="F63" s="7" t="s">
        <v>102</v>
      </c>
    </row>
    <row r="64" spans="1:6" ht="30" customHeight="1">
      <c r="A64" s="9">
        <v>62</v>
      </c>
      <c r="B64" s="7" t="s">
        <v>101</v>
      </c>
      <c r="C64" s="8" t="s">
        <v>8</v>
      </c>
      <c r="D64" s="7" t="str">
        <f>"吴花菊"</f>
        <v>吴花菊</v>
      </c>
      <c r="E64" s="7" t="str">
        <f>"女"</f>
        <v>女</v>
      </c>
      <c r="F64" s="7" t="s">
        <v>103</v>
      </c>
    </row>
    <row r="65" spans="1:6" ht="30" customHeight="1">
      <c r="A65" s="9">
        <v>63</v>
      </c>
      <c r="B65" s="7" t="s">
        <v>101</v>
      </c>
      <c r="C65" s="8" t="s">
        <v>8</v>
      </c>
      <c r="D65" s="7" t="str">
        <f>"王英丹"</f>
        <v>王英丹</v>
      </c>
      <c r="E65" s="7" t="str">
        <f>"女"</f>
        <v>女</v>
      </c>
      <c r="F65" s="7" t="s">
        <v>104</v>
      </c>
    </row>
    <row r="66" spans="1:6" ht="30" customHeight="1">
      <c r="A66" s="9">
        <v>64</v>
      </c>
      <c r="B66" s="7" t="s">
        <v>101</v>
      </c>
      <c r="C66" s="8" t="s">
        <v>8</v>
      </c>
      <c r="D66" s="7" t="str">
        <f>"何青"</f>
        <v>何青</v>
      </c>
      <c r="E66" s="7" t="str">
        <f>"女"</f>
        <v>女</v>
      </c>
      <c r="F66" s="7" t="s">
        <v>105</v>
      </c>
    </row>
    <row r="67" spans="1:6" ht="30" customHeight="1">
      <c r="A67" s="9">
        <v>65</v>
      </c>
      <c r="B67" s="7" t="s">
        <v>106</v>
      </c>
      <c r="C67" s="8" t="s">
        <v>107</v>
      </c>
      <c r="D67" s="7" t="str">
        <f>"吴淑海"</f>
        <v>吴淑海</v>
      </c>
      <c r="E67" s="7" t="str">
        <f>"男"</f>
        <v>男</v>
      </c>
      <c r="F67" s="7" t="s">
        <v>108</v>
      </c>
    </row>
    <row r="68" spans="1:6" ht="30" customHeight="1">
      <c r="A68" s="9">
        <v>66</v>
      </c>
      <c r="B68" s="7" t="s">
        <v>109</v>
      </c>
      <c r="C68" s="8" t="s">
        <v>110</v>
      </c>
      <c r="D68" s="7" t="str">
        <f>"符芳露"</f>
        <v>符芳露</v>
      </c>
      <c r="E68" s="7" t="str">
        <f>"女"</f>
        <v>女</v>
      </c>
      <c r="F68" s="7" t="s">
        <v>111</v>
      </c>
    </row>
    <row r="69" spans="1:6" ht="30" customHeight="1">
      <c r="A69" s="9">
        <v>67</v>
      </c>
      <c r="B69" s="7" t="s">
        <v>112</v>
      </c>
      <c r="C69" s="8" t="s">
        <v>52</v>
      </c>
      <c r="D69" s="7" t="str">
        <f>"吴钟迁"</f>
        <v>吴钟迁</v>
      </c>
      <c r="E69" s="7" t="str">
        <f>"女"</f>
        <v>女</v>
      </c>
      <c r="F69" s="7" t="s">
        <v>113</v>
      </c>
    </row>
    <row r="70" spans="1:6" ht="30" customHeight="1">
      <c r="A70" s="9">
        <v>68</v>
      </c>
      <c r="B70" s="7" t="s">
        <v>112</v>
      </c>
      <c r="C70" s="8" t="s">
        <v>52</v>
      </c>
      <c r="D70" s="7" t="str">
        <f>"刘丽娟"</f>
        <v>刘丽娟</v>
      </c>
      <c r="E70" s="7" t="str">
        <f>"女"</f>
        <v>女</v>
      </c>
      <c r="F70" s="7" t="s">
        <v>114</v>
      </c>
    </row>
    <row r="71" spans="1:6" ht="30" customHeight="1">
      <c r="A71" s="9">
        <v>69</v>
      </c>
      <c r="B71" s="7" t="s">
        <v>112</v>
      </c>
      <c r="C71" s="8" t="s">
        <v>52</v>
      </c>
      <c r="D71" s="7" t="str">
        <f>"蔡於岛"</f>
        <v>蔡於岛</v>
      </c>
      <c r="E71" s="7" t="str">
        <f>"男"</f>
        <v>男</v>
      </c>
      <c r="F71" s="7" t="s">
        <v>115</v>
      </c>
    </row>
    <row r="72" spans="1:6" ht="30" customHeight="1">
      <c r="A72" s="9">
        <v>70</v>
      </c>
      <c r="B72" s="7" t="s">
        <v>116</v>
      </c>
      <c r="C72" s="8" t="s">
        <v>39</v>
      </c>
      <c r="D72" s="7" t="str">
        <f>"曾德心"</f>
        <v>曾德心</v>
      </c>
      <c r="E72" s="7" t="str">
        <f aca="true" t="shared" si="2" ref="E72:E135">"女"</f>
        <v>女</v>
      </c>
      <c r="F72" s="7" t="s">
        <v>117</v>
      </c>
    </row>
    <row r="73" spans="1:6" ht="30" customHeight="1">
      <c r="A73" s="9">
        <v>71</v>
      </c>
      <c r="B73" s="7" t="s">
        <v>116</v>
      </c>
      <c r="C73" s="8" t="s">
        <v>39</v>
      </c>
      <c r="D73" s="7" t="str">
        <f>"曾维娃"</f>
        <v>曾维娃</v>
      </c>
      <c r="E73" s="7" t="str">
        <f t="shared" si="2"/>
        <v>女</v>
      </c>
      <c r="F73" s="7" t="s">
        <v>118</v>
      </c>
    </row>
    <row r="74" spans="1:6" ht="30" customHeight="1">
      <c r="A74" s="9">
        <v>72</v>
      </c>
      <c r="B74" s="7" t="s">
        <v>116</v>
      </c>
      <c r="C74" s="8" t="s">
        <v>39</v>
      </c>
      <c r="D74" s="7" t="str">
        <f>"李曼"</f>
        <v>李曼</v>
      </c>
      <c r="E74" s="7" t="str">
        <f t="shared" si="2"/>
        <v>女</v>
      </c>
      <c r="F74" s="7" t="s">
        <v>119</v>
      </c>
    </row>
    <row r="75" spans="1:6" ht="30" customHeight="1">
      <c r="A75" s="9">
        <v>73</v>
      </c>
      <c r="B75" s="7" t="s">
        <v>116</v>
      </c>
      <c r="C75" s="8" t="s">
        <v>39</v>
      </c>
      <c r="D75" s="7" t="str">
        <f>"黄小丽"</f>
        <v>黄小丽</v>
      </c>
      <c r="E75" s="7" t="str">
        <f t="shared" si="2"/>
        <v>女</v>
      </c>
      <c r="F75" s="7" t="s">
        <v>120</v>
      </c>
    </row>
    <row r="76" spans="1:6" ht="30" customHeight="1">
      <c r="A76" s="9">
        <v>74</v>
      </c>
      <c r="B76" s="7" t="s">
        <v>116</v>
      </c>
      <c r="C76" s="8" t="s">
        <v>39</v>
      </c>
      <c r="D76" s="7" t="str">
        <f>"王曼"</f>
        <v>王曼</v>
      </c>
      <c r="E76" s="7" t="str">
        <f t="shared" si="2"/>
        <v>女</v>
      </c>
      <c r="F76" s="7" t="s">
        <v>121</v>
      </c>
    </row>
    <row r="77" spans="1:6" ht="30" customHeight="1">
      <c r="A77" s="9">
        <v>75</v>
      </c>
      <c r="B77" s="7" t="s">
        <v>116</v>
      </c>
      <c r="C77" s="8" t="s">
        <v>39</v>
      </c>
      <c r="D77" s="10" t="str">
        <f>"符小慧"</f>
        <v>符小慧</v>
      </c>
      <c r="E77" s="7" t="str">
        <f t="shared" si="2"/>
        <v>女</v>
      </c>
      <c r="F77" s="7" t="s">
        <v>122</v>
      </c>
    </row>
    <row r="78" spans="1:6" ht="30" customHeight="1">
      <c r="A78" s="9">
        <v>76</v>
      </c>
      <c r="B78" s="7" t="s">
        <v>116</v>
      </c>
      <c r="C78" s="8" t="s">
        <v>39</v>
      </c>
      <c r="D78" s="7" t="str">
        <f>"羊翠香"</f>
        <v>羊翠香</v>
      </c>
      <c r="E78" s="7" t="str">
        <f t="shared" si="2"/>
        <v>女</v>
      </c>
      <c r="F78" s="7" t="s">
        <v>123</v>
      </c>
    </row>
    <row r="79" spans="1:6" ht="30" customHeight="1">
      <c r="A79" s="9">
        <v>77</v>
      </c>
      <c r="B79" s="7" t="s">
        <v>116</v>
      </c>
      <c r="C79" s="8" t="s">
        <v>39</v>
      </c>
      <c r="D79" s="7" t="str">
        <f>"徐蔓"</f>
        <v>徐蔓</v>
      </c>
      <c r="E79" s="7" t="str">
        <f t="shared" si="2"/>
        <v>女</v>
      </c>
      <c r="F79" s="7" t="s">
        <v>124</v>
      </c>
    </row>
    <row r="80" spans="1:6" ht="30" customHeight="1">
      <c r="A80" s="9">
        <v>78</v>
      </c>
      <c r="B80" s="7" t="s">
        <v>116</v>
      </c>
      <c r="C80" s="8" t="s">
        <v>39</v>
      </c>
      <c r="D80" s="7" t="str">
        <f>"黄丽君"</f>
        <v>黄丽君</v>
      </c>
      <c r="E80" s="7" t="str">
        <f t="shared" si="2"/>
        <v>女</v>
      </c>
      <c r="F80" s="7" t="s">
        <v>122</v>
      </c>
    </row>
    <row r="81" spans="1:6" ht="30" customHeight="1">
      <c r="A81" s="9">
        <v>79</v>
      </c>
      <c r="B81" s="7" t="s">
        <v>116</v>
      </c>
      <c r="C81" s="8" t="s">
        <v>39</v>
      </c>
      <c r="D81" s="7" t="str">
        <f>"刘谨娴"</f>
        <v>刘谨娴</v>
      </c>
      <c r="E81" s="7" t="str">
        <f t="shared" si="2"/>
        <v>女</v>
      </c>
      <c r="F81" s="7" t="s">
        <v>125</v>
      </c>
    </row>
    <row r="82" spans="1:6" ht="30" customHeight="1">
      <c r="A82" s="9">
        <v>80</v>
      </c>
      <c r="B82" s="7" t="s">
        <v>116</v>
      </c>
      <c r="C82" s="8" t="s">
        <v>39</v>
      </c>
      <c r="D82" s="7" t="str">
        <f>"邱勋玲"</f>
        <v>邱勋玲</v>
      </c>
      <c r="E82" s="7" t="str">
        <f t="shared" si="2"/>
        <v>女</v>
      </c>
      <c r="F82" s="7" t="s">
        <v>126</v>
      </c>
    </row>
    <row r="83" spans="1:6" ht="30" customHeight="1">
      <c r="A83" s="9">
        <v>81</v>
      </c>
      <c r="B83" s="7" t="s">
        <v>116</v>
      </c>
      <c r="C83" s="8" t="s">
        <v>39</v>
      </c>
      <c r="D83" s="7" t="str">
        <f>"王芬"</f>
        <v>王芬</v>
      </c>
      <c r="E83" s="7" t="str">
        <f t="shared" si="2"/>
        <v>女</v>
      </c>
      <c r="F83" s="7" t="s">
        <v>127</v>
      </c>
    </row>
    <row r="84" spans="1:6" ht="30" customHeight="1">
      <c r="A84" s="9">
        <v>82</v>
      </c>
      <c r="B84" s="7" t="s">
        <v>116</v>
      </c>
      <c r="C84" s="8" t="s">
        <v>39</v>
      </c>
      <c r="D84" s="7" t="str">
        <f>"蔡妮"</f>
        <v>蔡妮</v>
      </c>
      <c r="E84" s="7" t="str">
        <f t="shared" si="2"/>
        <v>女</v>
      </c>
      <c r="F84" s="7" t="s">
        <v>128</v>
      </c>
    </row>
    <row r="85" spans="1:6" ht="30" customHeight="1">
      <c r="A85" s="9">
        <v>83</v>
      </c>
      <c r="B85" s="7" t="s">
        <v>116</v>
      </c>
      <c r="C85" s="8" t="s">
        <v>39</v>
      </c>
      <c r="D85" s="7" t="str">
        <f>"符丽园"</f>
        <v>符丽园</v>
      </c>
      <c r="E85" s="7" t="str">
        <f t="shared" si="2"/>
        <v>女</v>
      </c>
      <c r="F85" s="7" t="s">
        <v>129</v>
      </c>
    </row>
    <row r="86" spans="1:6" ht="30" customHeight="1">
      <c r="A86" s="9">
        <v>84</v>
      </c>
      <c r="B86" s="7" t="s">
        <v>116</v>
      </c>
      <c r="C86" s="8" t="s">
        <v>39</v>
      </c>
      <c r="D86" s="7" t="str">
        <f>"王小丽"</f>
        <v>王小丽</v>
      </c>
      <c r="E86" s="7" t="str">
        <f t="shared" si="2"/>
        <v>女</v>
      </c>
      <c r="F86" s="7" t="s">
        <v>130</v>
      </c>
    </row>
    <row r="87" spans="1:6" ht="30" customHeight="1">
      <c r="A87" s="9">
        <v>85</v>
      </c>
      <c r="B87" s="7" t="s">
        <v>116</v>
      </c>
      <c r="C87" s="8" t="s">
        <v>39</v>
      </c>
      <c r="D87" s="7" t="str">
        <f>"邱亚秋"</f>
        <v>邱亚秋</v>
      </c>
      <c r="E87" s="7" t="str">
        <f t="shared" si="2"/>
        <v>女</v>
      </c>
      <c r="F87" s="7" t="s">
        <v>131</v>
      </c>
    </row>
    <row r="88" spans="1:6" ht="30" customHeight="1">
      <c r="A88" s="9">
        <v>86</v>
      </c>
      <c r="B88" s="7" t="s">
        <v>116</v>
      </c>
      <c r="C88" s="8" t="s">
        <v>39</v>
      </c>
      <c r="D88" s="7" t="str">
        <f>"陈春娟"</f>
        <v>陈春娟</v>
      </c>
      <c r="E88" s="7" t="str">
        <f t="shared" si="2"/>
        <v>女</v>
      </c>
      <c r="F88" s="7" t="s">
        <v>132</v>
      </c>
    </row>
    <row r="89" spans="1:6" ht="30" customHeight="1">
      <c r="A89" s="9">
        <v>87</v>
      </c>
      <c r="B89" s="7" t="s">
        <v>116</v>
      </c>
      <c r="C89" s="8" t="s">
        <v>39</v>
      </c>
      <c r="D89" s="7" t="str">
        <f>"徐艳"</f>
        <v>徐艳</v>
      </c>
      <c r="E89" s="7" t="str">
        <f t="shared" si="2"/>
        <v>女</v>
      </c>
      <c r="F89" s="7" t="s">
        <v>133</v>
      </c>
    </row>
    <row r="90" spans="1:6" ht="30" customHeight="1">
      <c r="A90" s="9">
        <v>88</v>
      </c>
      <c r="B90" s="7" t="s">
        <v>116</v>
      </c>
      <c r="C90" s="8" t="s">
        <v>39</v>
      </c>
      <c r="D90" s="7" t="str">
        <f>"王家汝"</f>
        <v>王家汝</v>
      </c>
      <c r="E90" s="7" t="str">
        <f t="shared" si="2"/>
        <v>女</v>
      </c>
      <c r="F90" s="7" t="s">
        <v>134</v>
      </c>
    </row>
    <row r="91" spans="1:6" ht="30" customHeight="1">
      <c r="A91" s="9">
        <v>89</v>
      </c>
      <c r="B91" s="7" t="s">
        <v>116</v>
      </c>
      <c r="C91" s="8" t="s">
        <v>39</v>
      </c>
      <c r="D91" s="7" t="str">
        <f>"林海兰"</f>
        <v>林海兰</v>
      </c>
      <c r="E91" s="7" t="str">
        <f t="shared" si="2"/>
        <v>女</v>
      </c>
      <c r="F91" s="7" t="s">
        <v>135</v>
      </c>
    </row>
    <row r="92" spans="1:6" ht="30" customHeight="1">
      <c r="A92" s="9">
        <v>90</v>
      </c>
      <c r="B92" s="7" t="s">
        <v>116</v>
      </c>
      <c r="C92" s="8" t="s">
        <v>39</v>
      </c>
      <c r="D92" s="7" t="str">
        <f>"吴海冰"</f>
        <v>吴海冰</v>
      </c>
      <c r="E92" s="7" t="str">
        <f t="shared" si="2"/>
        <v>女</v>
      </c>
      <c r="F92" s="7" t="s">
        <v>136</v>
      </c>
    </row>
    <row r="93" spans="1:6" ht="30" customHeight="1">
      <c r="A93" s="9">
        <v>91</v>
      </c>
      <c r="B93" s="7" t="s">
        <v>116</v>
      </c>
      <c r="C93" s="8" t="s">
        <v>39</v>
      </c>
      <c r="D93" s="7" t="str">
        <f>"曾可宜"</f>
        <v>曾可宜</v>
      </c>
      <c r="E93" s="7" t="str">
        <f t="shared" si="2"/>
        <v>女</v>
      </c>
      <c r="F93" s="7" t="s">
        <v>137</v>
      </c>
    </row>
    <row r="94" spans="1:6" ht="30" customHeight="1">
      <c r="A94" s="9">
        <v>92</v>
      </c>
      <c r="B94" s="7" t="s">
        <v>116</v>
      </c>
      <c r="C94" s="8" t="s">
        <v>39</v>
      </c>
      <c r="D94" s="7" t="str">
        <f>"李旗"</f>
        <v>李旗</v>
      </c>
      <c r="E94" s="7" t="str">
        <f t="shared" si="2"/>
        <v>女</v>
      </c>
      <c r="F94" s="7" t="s">
        <v>138</v>
      </c>
    </row>
    <row r="95" spans="1:6" ht="30" customHeight="1">
      <c r="A95" s="9">
        <v>93</v>
      </c>
      <c r="B95" s="7" t="s">
        <v>116</v>
      </c>
      <c r="C95" s="8" t="s">
        <v>39</v>
      </c>
      <c r="D95" s="7" t="str">
        <f>"王恒菲"</f>
        <v>王恒菲</v>
      </c>
      <c r="E95" s="7" t="str">
        <f t="shared" si="2"/>
        <v>女</v>
      </c>
      <c r="F95" s="7" t="s">
        <v>139</v>
      </c>
    </row>
    <row r="96" spans="1:6" ht="30" customHeight="1">
      <c r="A96" s="9">
        <v>94</v>
      </c>
      <c r="B96" s="7" t="s">
        <v>116</v>
      </c>
      <c r="C96" s="8" t="s">
        <v>39</v>
      </c>
      <c r="D96" s="7" t="str">
        <f>"陈霜"</f>
        <v>陈霜</v>
      </c>
      <c r="E96" s="7" t="str">
        <f t="shared" si="2"/>
        <v>女</v>
      </c>
      <c r="F96" s="7" t="s">
        <v>140</v>
      </c>
    </row>
    <row r="97" spans="1:6" ht="30" customHeight="1">
      <c r="A97" s="9">
        <v>95</v>
      </c>
      <c r="B97" s="7" t="s">
        <v>116</v>
      </c>
      <c r="C97" s="8" t="s">
        <v>39</v>
      </c>
      <c r="D97" s="7" t="str">
        <f>"钟真姝"</f>
        <v>钟真姝</v>
      </c>
      <c r="E97" s="7" t="str">
        <f t="shared" si="2"/>
        <v>女</v>
      </c>
      <c r="F97" s="7" t="s">
        <v>141</v>
      </c>
    </row>
    <row r="98" spans="1:6" ht="30" customHeight="1">
      <c r="A98" s="9">
        <v>96</v>
      </c>
      <c r="B98" s="7" t="s">
        <v>116</v>
      </c>
      <c r="C98" s="8" t="s">
        <v>39</v>
      </c>
      <c r="D98" s="7" t="str">
        <f>"蔡冰"</f>
        <v>蔡冰</v>
      </c>
      <c r="E98" s="7" t="str">
        <f t="shared" si="2"/>
        <v>女</v>
      </c>
      <c r="F98" s="7" t="s">
        <v>137</v>
      </c>
    </row>
    <row r="99" spans="1:6" ht="30" customHeight="1">
      <c r="A99" s="9">
        <v>97</v>
      </c>
      <c r="B99" s="7" t="s">
        <v>116</v>
      </c>
      <c r="C99" s="8" t="s">
        <v>39</v>
      </c>
      <c r="D99" s="7" t="str">
        <f>"江玮玮"</f>
        <v>江玮玮</v>
      </c>
      <c r="E99" s="7" t="str">
        <f t="shared" si="2"/>
        <v>女</v>
      </c>
      <c r="F99" s="7" t="s">
        <v>142</v>
      </c>
    </row>
    <row r="100" spans="1:6" ht="30" customHeight="1">
      <c r="A100" s="9">
        <v>98</v>
      </c>
      <c r="B100" s="7" t="s">
        <v>116</v>
      </c>
      <c r="C100" s="8" t="s">
        <v>39</v>
      </c>
      <c r="D100" s="7" t="str">
        <f>"李桂琴"</f>
        <v>李桂琴</v>
      </c>
      <c r="E100" s="7" t="str">
        <f t="shared" si="2"/>
        <v>女</v>
      </c>
      <c r="F100" s="7" t="s">
        <v>143</v>
      </c>
    </row>
    <row r="101" spans="1:6" ht="30" customHeight="1">
      <c r="A101" s="9">
        <v>99</v>
      </c>
      <c r="B101" s="7" t="s">
        <v>116</v>
      </c>
      <c r="C101" s="8" t="s">
        <v>39</v>
      </c>
      <c r="D101" s="7" t="str">
        <f>"李琴"</f>
        <v>李琴</v>
      </c>
      <c r="E101" s="7" t="str">
        <f t="shared" si="2"/>
        <v>女</v>
      </c>
      <c r="F101" s="7" t="s">
        <v>144</v>
      </c>
    </row>
    <row r="102" spans="1:6" ht="30" customHeight="1">
      <c r="A102" s="9">
        <v>100</v>
      </c>
      <c r="B102" s="7" t="s">
        <v>116</v>
      </c>
      <c r="C102" s="8" t="s">
        <v>39</v>
      </c>
      <c r="D102" s="7" t="str">
        <f>"王晓敏"</f>
        <v>王晓敏</v>
      </c>
      <c r="E102" s="7" t="str">
        <f t="shared" si="2"/>
        <v>女</v>
      </c>
      <c r="F102" s="7" t="s">
        <v>145</v>
      </c>
    </row>
    <row r="103" spans="1:6" ht="30" customHeight="1">
      <c r="A103" s="9">
        <v>101</v>
      </c>
      <c r="B103" s="7" t="s">
        <v>116</v>
      </c>
      <c r="C103" s="8" t="s">
        <v>39</v>
      </c>
      <c r="D103" s="7" t="str">
        <f>"曾雪"</f>
        <v>曾雪</v>
      </c>
      <c r="E103" s="7" t="str">
        <f t="shared" si="2"/>
        <v>女</v>
      </c>
      <c r="F103" s="7" t="s">
        <v>146</v>
      </c>
    </row>
    <row r="104" spans="1:6" ht="30" customHeight="1">
      <c r="A104" s="9">
        <v>102</v>
      </c>
      <c r="B104" s="7" t="s">
        <v>116</v>
      </c>
      <c r="C104" s="8" t="s">
        <v>39</v>
      </c>
      <c r="D104" s="7" t="str">
        <f>"蒙丹"</f>
        <v>蒙丹</v>
      </c>
      <c r="E104" s="7" t="str">
        <f t="shared" si="2"/>
        <v>女</v>
      </c>
      <c r="F104" s="7" t="s">
        <v>147</v>
      </c>
    </row>
    <row r="105" spans="1:6" ht="30" customHeight="1">
      <c r="A105" s="9">
        <v>103</v>
      </c>
      <c r="B105" s="7" t="s">
        <v>148</v>
      </c>
      <c r="C105" s="8" t="s">
        <v>8</v>
      </c>
      <c r="D105" s="7" t="str">
        <f>"钟莎"</f>
        <v>钟莎</v>
      </c>
      <c r="E105" s="7" t="str">
        <f t="shared" si="2"/>
        <v>女</v>
      </c>
      <c r="F105" s="7" t="s">
        <v>149</v>
      </c>
    </row>
    <row r="106" spans="1:6" ht="30" customHeight="1">
      <c r="A106" s="9">
        <v>104</v>
      </c>
      <c r="B106" s="7" t="s">
        <v>148</v>
      </c>
      <c r="C106" s="8" t="s">
        <v>8</v>
      </c>
      <c r="D106" s="7" t="str">
        <f>"韦小美"</f>
        <v>韦小美</v>
      </c>
      <c r="E106" s="7" t="str">
        <f t="shared" si="2"/>
        <v>女</v>
      </c>
      <c r="F106" s="7" t="s">
        <v>150</v>
      </c>
    </row>
    <row r="107" spans="1:6" ht="30" customHeight="1">
      <c r="A107" s="9">
        <v>105</v>
      </c>
      <c r="B107" s="7" t="s">
        <v>148</v>
      </c>
      <c r="C107" s="8" t="s">
        <v>8</v>
      </c>
      <c r="D107" s="7" t="str">
        <f>"陈才叶"</f>
        <v>陈才叶</v>
      </c>
      <c r="E107" s="7" t="str">
        <f t="shared" si="2"/>
        <v>女</v>
      </c>
      <c r="F107" s="7" t="s">
        <v>151</v>
      </c>
    </row>
    <row r="108" spans="1:6" ht="30" customHeight="1">
      <c r="A108" s="9">
        <v>106</v>
      </c>
      <c r="B108" s="7" t="s">
        <v>148</v>
      </c>
      <c r="C108" s="8" t="s">
        <v>8</v>
      </c>
      <c r="D108" s="7" t="str">
        <f>"王玲玲"</f>
        <v>王玲玲</v>
      </c>
      <c r="E108" s="7" t="str">
        <f t="shared" si="2"/>
        <v>女</v>
      </c>
      <c r="F108" s="7" t="s">
        <v>152</v>
      </c>
    </row>
    <row r="109" spans="1:6" ht="30" customHeight="1">
      <c r="A109" s="9">
        <v>107</v>
      </c>
      <c r="B109" s="7" t="s">
        <v>148</v>
      </c>
      <c r="C109" s="8" t="s">
        <v>8</v>
      </c>
      <c r="D109" s="7" t="str">
        <f>"李小颜"</f>
        <v>李小颜</v>
      </c>
      <c r="E109" s="7" t="str">
        <f t="shared" si="2"/>
        <v>女</v>
      </c>
      <c r="F109" s="7" t="s">
        <v>153</v>
      </c>
    </row>
    <row r="110" spans="1:6" ht="30" customHeight="1">
      <c r="A110" s="9">
        <v>108</v>
      </c>
      <c r="B110" s="7" t="s">
        <v>148</v>
      </c>
      <c r="C110" s="8" t="s">
        <v>8</v>
      </c>
      <c r="D110" s="7" t="str">
        <f>"冯海兰"</f>
        <v>冯海兰</v>
      </c>
      <c r="E110" s="7" t="str">
        <f t="shared" si="2"/>
        <v>女</v>
      </c>
      <c r="F110" s="7" t="s">
        <v>154</v>
      </c>
    </row>
    <row r="111" spans="1:6" ht="30" customHeight="1">
      <c r="A111" s="9">
        <v>109</v>
      </c>
      <c r="B111" s="7" t="s">
        <v>148</v>
      </c>
      <c r="C111" s="8" t="s">
        <v>8</v>
      </c>
      <c r="D111" s="7" t="str">
        <f>"王波"</f>
        <v>王波</v>
      </c>
      <c r="E111" s="7" t="str">
        <f t="shared" si="2"/>
        <v>女</v>
      </c>
      <c r="F111" s="7" t="s">
        <v>155</v>
      </c>
    </row>
    <row r="112" spans="1:6" ht="30" customHeight="1">
      <c r="A112" s="9">
        <v>110</v>
      </c>
      <c r="B112" s="7" t="s">
        <v>148</v>
      </c>
      <c r="C112" s="8" t="s">
        <v>8</v>
      </c>
      <c r="D112" s="7" t="str">
        <f>"李晓云"</f>
        <v>李晓云</v>
      </c>
      <c r="E112" s="7" t="str">
        <f t="shared" si="2"/>
        <v>女</v>
      </c>
      <c r="F112" s="7" t="s">
        <v>156</v>
      </c>
    </row>
    <row r="113" spans="1:6" ht="30" customHeight="1">
      <c r="A113" s="9">
        <v>111</v>
      </c>
      <c r="B113" s="7" t="s">
        <v>148</v>
      </c>
      <c r="C113" s="8" t="s">
        <v>8</v>
      </c>
      <c r="D113" s="7" t="str">
        <f>"曾垂兰"</f>
        <v>曾垂兰</v>
      </c>
      <c r="E113" s="7" t="str">
        <f t="shared" si="2"/>
        <v>女</v>
      </c>
      <c r="F113" s="7" t="s">
        <v>157</v>
      </c>
    </row>
    <row r="114" spans="1:6" ht="30" customHeight="1">
      <c r="A114" s="9">
        <v>112</v>
      </c>
      <c r="B114" s="7" t="s">
        <v>148</v>
      </c>
      <c r="C114" s="8" t="s">
        <v>8</v>
      </c>
      <c r="D114" s="7" t="str">
        <f>"韦金霞"</f>
        <v>韦金霞</v>
      </c>
      <c r="E114" s="7" t="str">
        <f t="shared" si="2"/>
        <v>女</v>
      </c>
      <c r="F114" s="7" t="s">
        <v>158</v>
      </c>
    </row>
    <row r="115" spans="1:6" ht="30" customHeight="1">
      <c r="A115" s="9">
        <v>113</v>
      </c>
      <c r="B115" s="7" t="s">
        <v>148</v>
      </c>
      <c r="C115" s="8" t="s">
        <v>8</v>
      </c>
      <c r="D115" s="7" t="str">
        <f>"李娟"</f>
        <v>李娟</v>
      </c>
      <c r="E115" s="7" t="str">
        <f t="shared" si="2"/>
        <v>女</v>
      </c>
      <c r="F115" s="7" t="s">
        <v>159</v>
      </c>
    </row>
    <row r="116" spans="1:6" ht="30" customHeight="1">
      <c r="A116" s="9">
        <v>114</v>
      </c>
      <c r="B116" s="7" t="s">
        <v>148</v>
      </c>
      <c r="C116" s="8" t="s">
        <v>8</v>
      </c>
      <c r="D116" s="7" t="str">
        <f>"谭婉婷"</f>
        <v>谭婉婷</v>
      </c>
      <c r="E116" s="7" t="str">
        <f t="shared" si="2"/>
        <v>女</v>
      </c>
      <c r="F116" s="7" t="s">
        <v>160</v>
      </c>
    </row>
    <row r="117" spans="1:6" ht="30" customHeight="1">
      <c r="A117" s="9">
        <v>115</v>
      </c>
      <c r="B117" s="7" t="s">
        <v>148</v>
      </c>
      <c r="C117" s="8" t="s">
        <v>8</v>
      </c>
      <c r="D117" s="7" t="str">
        <f>"劳云"</f>
        <v>劳云</v>
      </c>
      <c r="E117" s="7" t="str">
        <f t="shared" si="2"/>
        <v>女</v>
      </c>
      <c r="F117" s="7" t="s">
        <v>161</v>
      </c>
    </row>
    <row r="118" spans="1:6" ht="30" customHeight="1">
      <c r="A118" s="9">
        <v>116</v>
      </c>
      <c r="B118" s="7" t="s">
        <v>148</v>
      </c>
      <c r="C118" s="8" t="s">
        <v>8</v>
      </c>
      <c r="D118" s="7" t="str">
        <f>"陈倩"</f>
        <v>陈倩</v>
      </c>
      <c r="E118" s="7" t="str">
        <f t="shared" si="2"/>
        <v>女</v>
      </c>
      <c r="F118" s="7" t="s">
        <v>162</v>
      </c>
    </row>
    <row r="119" spans="1:6" ht="30" customHeight="1">
      <c r="A119" s="9">
        <v>117</v>
      </c>
      <c r="B119" s="7" t="s">
        <v>148</v>
      </c>
      <c r="C119" s="8" t="s">
        <v>8</v>
      </c>
      <c r="D119" s="7" t="str">
        <f>"李小惠"</f>
        <v>李小惠</v>
      </c>
      <c r="E119" s="7" t="str">
        <f t="shared" si="2"/>
        <v>女</v>
      </c>
      <c r="F119" s="7" t="s">
        <v>163</v>
      </c>
    </row>
    <row r="120" spans="1:6" ht="30" customHeight="1">
      <c r="A120" s="9">
        <v>118</v>
      </c>
      <c r="B120" s="7" t="s">
        <v>148</v>
      </c>
      <c r="C120" s="8" t="s">
        <v>8</v>
      </c>
      <c r="D120" s="7" t="str">
        <f>"杨喜"</f>
        <v>杨喜</v>
      </c>
      <c r="E120" s="7" t="str">
        <f t="shared" si="2"/>
        <v>女</v>
      </c>
      <c r="F120" s="7" t="s">
        <v>164</v>
      </c>
    </row>
    <row r="121" spans="1:6" ht="30" customHeight="1">
      <c r="A121" s="9">
        <v>119</v>
      </c>
      <c r="B121" s="7" t="s">
        <v>148</v>
      </c>
      <c r="C121" s="8" t="s">
        <v>8</v>
      </c>
      <c r="D121" s="7" t="str">
        <f>"王多丽"</f>
        <v>王多丽</v>
      </c>
      <c r="E121" s="7" t="str">
        <f t="shared" si="2"/>
        <v>女</v>
      </c>
      <c r="F121" s="7" t="s">
        <v>165</v>
      </c>
    </row>
    <row r="122" spans="1:6" ht="30" customHeight="1">
      <c r="A122" s="9">
        <v>120</v>
      </c>
      <c r="B122" s="7" t="s">
        <v>148</v>
      </c>
      <c r="C122" s="8" t="s">
        <v>8</v>
      </c>
      <c r="D122" s="7" t="str">
        <f>"王秋兰"</f>
        <v>王秋兰</v>
      </c>
      <c r="E122" s="7" t="str">
        <f t="shared" si="2"/>
        <v>女</v>
      </c>
      <c r="F122" s="7" t="s">
        <v>166</v>
      </c>
    </row>
    <row r="123" spans="1:6" ht="30" customHeight="1">
      <c r="A123" s="9">
        <v>121</v>
      </c>
      <c r="B123" s="7" t="s">
        <v>148</v>
      </c>
      <c r="C123" s="8" t="s">
        <v>8</v>
      </c>
      <c r="D123" s="7" t="str">
        <f>"王方妹"</f>
        <v>王方妹</v>
      </c>
      <c r="E123" s="7" t="str">
        <f t="shared" si="2"/>
        <v>女</v>
      </c>
      <c r="F123" s="7" t="s">
        <v>167</v>
      </c>
    </row>
    <row r="124" spans="1:6" ht="30" customHeight="1">
      <c r="A124" s="9">
        <v>122</v>
      </c>
      <c r="B124" s="7" t="s">
        <v>148</v>
      </c>
      <c r="C124" s="8" t="s">
        <v>8</v>
      </c>
      <c r="D124" s="7" t="str">
        <f>"李欣"</f>
        <v>李欣</v>
      </c>
      <c r="E124" s="7" t="str">
        <f t="shared" si="2"/>
        <v>女</v>
      </c>
      <c r="F124" s="7" t="s">
        <v>168</v>
      </c>
    </row>
    <row r="125" spans="1:6" ht="30" customHeight="1">
      <c r="A125" s="9">
        <v>123</v>
      </c>
      <c r="B125" s="7" t="s">
        <v>148</v>
      </c>
      <c r="C125" s="8" t="s">
        <v>8</v>
      </c>
      <c r="D125" s="7" t="str">
        <f>"李美逢"</f>
        <v>李美逢</v>
      </c>
      <c r="E125" s="7" t="str">
        <f t="shared" si="2"/>
        <v>女</v>
      </c>
      <c r="F125" s="7" t="s">
        <v>169</v>
      </c>
    </row>
    <row r="126" spans="1:6" ht="30" customHeight="1">
      <c r="A126" s="9">
        <v>124</v>
      </c>
      <c r="B126" s="7" t="s">
        <v>148</v>
      </c>
      <c r="C126" s="8" t="s">
        <v>8</v>
      </c>
      <c r="D126" s="7" t="str">
        <f>"刘红"</f>
        <v>刘红</v>
      </c>
      <c r="E126" s="7" t="str">
        <f t="shared" si="2"/>
        <v>女</v>
      </c>
      <c r="F126" s="7" t="s">
        <v>89</v>
      </c>
    </row>
    <row r="127" spans="1:6" ht="30" customHeight="1">
      <c r="A127" s="9">
        <v>125</v>
      </c>
      <c r="B127" s="7" t="s">
        <v>148</v>
      </c>
      <c r="C127" s="8" t="s">
        <v>8</v>
      </c>
      <c r="D127" s="7" t="str">
        <f>"廖燕妮"</f>
        <v>廖燕妮</v>
      </c>
      <c r="E127" s="7" t="str">
        <f t="shared" si="2"/>
        <v>女</v>
      </c>
      <c r="F127" s="7" t="s">
        <v>170</v>
      </c>
    </row>
    <row r="128" spans="1:6" ht="30" customHeight="1">
      <c r="A128" s="9">
        <v>126</v>
      </c>
      <c r="B128" s="7" t="s">
        <v>148</v>
      </c>
      <c r="C128" s="8" t="s">
        <v>8</v>
      </c>
      <c r="D128" s="7" t="str">
        <f>"王桂灯"</f>
        <v>王桂灯</v>
      </c>
      <c r="E128" s="7" t="str">
        <f t="shared" si="2"/>
        <v>女</v>
      </c>
      <c r="F128" s="7" t="s">
        <v>171</v>
      </c>
    </row>
    <row r="129" spans="1:6" ht="30" customHeight="1">
      <c r="A129" s="9">
        <v>127</v>
      </c>
      <c r="B129" s="7" t="s">
        <v>148</v>
      </c>
      <c r="C129" s="8" t="s">
        <v>8</v>
      </c>
      <c r="D129" s="7" t="str">
        <f>"唐小荟"</f>
        <v>唐小荟</v>
      </c>
      <c r="E129" s="7" t="str">
        <f t="shared" si="2"/>
        <v>女</v>
      </c>
      <c r="F129" s="7" t="s">
        <v>170</v>
      </c>
    </row>
    <row r="130" spans="1:6" ht="30" customHeight="1">
      <c r="A130" s="9">
        <v>128</v>
      </c>
      <c r="B130" s="7" t="s">
        <v>172</v>
      </c>
      <c r="C130" s="8" t="s">
        <v>12</v>
      </c>
      <c r="D130" s="7" t="str">
        <f>"赵永利"</f>
        <v>赵永利</v>
      </c>
      <c r="E130" s="7" t="str">
        <f t="shared" si="2"/>
        <v>女</v>
      </c>
      <c r="F130" s="7" t="s">
        <v>173</v>
      </c>
    </row>
    <row r="131" spans="1:6" ht="30" customHeight="1">
      <c r="A131" s="9">
        <v>129</v>
      </c>
      <c r="B131" s="7" t="s">
        <v>172</v>
      </c>
      <c r="C131" s="8" t="s">
        <v>12</v>
      </c>
      <c r="D131" s="7" t="str">
        <f>"陈少云"</f>
        <v>陈少云</v>
      </c>
      <c r="E131" s="7" t="str">
        <f t="shared" si="2"/>
        <v>女</v>
      </c>
      <c r="F131" s="7" t="s">
        <v>174</v>
      </c>
    </row>
    <row r="132" spans="1:6" ht="30" customHeight="1">
      <c r="A132" s="9">
        <v>130</v>
      </c>
      <c r="B132" s="7" t="s">
        <v>172</v>
      </c>
      <c r="C132" s="8" t="s">
        <v>12</v>
      </c>
      <c r="D132" s="7" t="str">
        <f>"沈小妹"</f>
        <v>沈小妹</v>
      </c>
      <c r="E132" s="7" t="str">
        <f t="shared" si="2"/>
        <v>女</v>
      </c>
      <c r="F132" s="7" t="s">
        <v>175</v>
      </c>
    </row>
    <row r="133" spans="1:6" ht="30" customHeight="1">
      <c r="A133" s="9">
        <v>131</v>
      </c>
      <c r="B133" s="7" t="s">
        <v>172</v>
      </c>
      <c r="C133" s="8" t="s">
        <v>12</v>
      </c>
      <c r="D133" s="7" t="str">
        <f>"陈良荧"</f>
        <v>陈良荧</v>
      </c>
      <c r="E133" s="7" t="str">
        <f t="shared" si="2"/>
        <v>女</v>
      </c>
      <c r="F133" s="7" t="s">
        <v>176</v>
      </c>
    </row>
    <row r="134" spans="1:6" ht="30" customHeight="1">
      <c r="A134" s="9">
        <v>132</v>
      </c>
      <c r="B134" s="7" t="s">
        <v>172</v>
      </c>
      <c r="C134" s="8" t="s">
        <v>12</v>
      </c>
      <c r="D134" s="7" t="str">
        <f>"杨河"</f>
        <v>杨河</v>
      </c>
      <c r="E134" s="7" t="str">
        <f t="shared" si="2"/>
        <v>女</v>
      </c>
      <c r="F134" s="7" t="s">
        <v>177</v>
      </c>
    </row>
    <row r="135" spans="1:6" ht="30" customHeight="1">
      <c r="A135" s="9">
        <v>133</v>
      </c>
      <c r="B135" s="7" t="s">
        <v>172</v>
      </c>
      <c r="C135" s="8" t="s">
        <v>12</v>
      </c>
      <c r="D135" s="7" t="str">
        <f>"王红波"</f>
        <v>王红波</v>
      </c>
      <c r="E135" s="7" t="str">
        <f t="shared" si="2"/>
        <v>女</v>
      </c>
      <c r="F135" s="7" t="s">
        <v>122</v>
      </c>
    </row>
    <row r="136" spans="1:6" ht="30" customHeight="1">
      <c r="A136" s="9">
        <v>134</v>
      </c>
      <c r="B136" s="7" t="s">
        <v>172</v>
      </c>
      <c r="C136" s="8" t="s">
        <v>12</v>
      </c>
      <c r="D136" s="7" t="str">
        <f>"李春梅"</f>
        <v>李春梅</v>
      </c>
      <c r="E136" s="7" t="str">
        <f aca="true" t="shared" si="3" ref="E136:E199">"女"</f>
        <v>女</v>
      </c>
      <c r="F136" s="7" t="s">
        <v>178</v>
      </c>
    </row>
    <row r="137" spans="1:6" ht="30" customHeight="1">
      <c r="A137" s="9">
        <v>135</v>
      </c>
      <c r="B137" s="7" t="s">
        <v>172</v>
      </c>
      <c r="C137" s="8" t="s">
        <v>12</v>
      </c>
      <c r="D137" s="7" t="str">
        <f>"邢梦婷"</f>
        <v>邢梦婷</v>
      </c>
      <c r="E137" s="7" t="str">
        <f t="shared" si="3"/>
        <v>女</v>
      </c>
      <c r="F137" s="7" t="s">
        <v>179</v>
      </c>
    </row>
    <row r="138" spans="1:6" ht="30" customHeight="1">
      <c r="A138" s="9">
        <v>136</v>
      </c>
      <c r="B138" s="7" t="s">
        <v>172</v>
      </c>
      <c r="C138" s="8" t="s">
        <v>12</v>
      </c>
      <c r="D138" s="7" t="str">
        <f>"吴丽娟"</f>
        <v>吴丽娟</v>
      </c>
      <c r="E138" s="7" t="str">
        <f t="shared" si="3"/>
        <v>女</v>
      </c>
      <c r="F138" s="7" t="s">
        <v>180</v>
      </c>
    </row>
    <row r="139" spans="1:6" ht="30" customHeight="1">
      <c r="A139" s="9">
        <v>137</v>
      </c>
      <c r="B139" s="7" t="s">
        <v>172</v>
      </c>
      <c r="C139" s="8" t="s">
        <v>12</v>
      </c>
      <c r="D139" s="7" t="str">
        <f>"聂鲁豫"</f>
        <v>聂鲁豫</v>
      </c>
      <c r="E139" s="7" t="str">
        <f t="shared" si="3"/>
        <v>女</v>
      </c>
      <c r="F139" s="7" t="s">
        <v>181</v>
      </c>
    </row>
    <row r="140" spans="1:6" ht="30" customHeight="1">
      <c r="A140" s="9">
        <v>138</v>
      </c>
      <c r="B140" s="7" t="s">
        <v>172</v>
      </c>
      <c r="C140" s="8" t="s">
        <v>12</v>
      </c>
      <c r="D140" s="7" t="str">
        <f>"符仲嫦"</f>
        <v>符仲嫦</v>
      </c>
      <c r="E140" s="7" t="str">
        <f t="shared" si="3"/>
        <v>女</v>
      </c>
      <c r="F140" s="7" t="s">
        <v>182</v>
      </c>
    </row>
    <row r="141" spans="1:6" ht="30" customHeight="1">
      <c r="A141" s="9">
        <v>139</v>
      </c>
      <c r="B141" s="7" t="s">
        <v>172</v>
      </c>
      <c r="C141" s="8" t="s">
        <v>12</v>
      </c>
      <c r="D141" s="7" t="str">
        <f>"林晴雯"</f>
        <v>林晴雯</v>
      </c>
      <c r="E141" s="7" t="str">
        <f t="shared" si="3"/>
        <v>女</v>
      </c>
      <c r="F141" s="7" t="s">
        <v>183</v>
      </c>
    </row>
    <row r="142" spans="1:6" ht="30" customHeight="1">
      <c r="A142" s="9">
        <v>140</v>
      </c>
      <c r="B142" s="7" t="s">
        <v>172</v>
      </c>
      <c r="C142" s="8" t="s">
        <v>12</v>
      </c>
      <c r="D142" s="7" t="str">
        <f>"吴小灵"</f>
        <v>吴小灵</v>
      </c>
      <c r="E142" s="7" t="str">
        <f t="shared" si="3"/>
        <v>女</v>
      </c>
      <c r="F142" s="7" t="s">
        <v>184</v>
      </c>
    </row>
    <row r="143" spans="1:6" ht="30" customHeight="1">
      <c r="A143" s="9">
        <v>141</v>
      </c>
      <c r="B143" s="7" t="s">
        <v>172</v>
      </c>
      <c r="C143" s="8" t="s">
        <v>12</v>
      </c>
      <c r="D143" s="7" t="str">
        <f>"吴玉妹"</f>
        <v>吴玉妹</v>
      </c>
      <c r="E143" s="7" t="str">
        <f t="shared" si="3"/>
        <v>女</v>
      </c>
      <c r="F143" s="7" t="s">
        <v>185</v>
      </c>
    </row>
    <row r="144" spans="1:6" ht="30" customHeight="1">
      <c r="A144" s="9">
        <v>142</v>
      </c>
      <c r="B144" s="7" t="s">
        <v>172</v>
      </c>
      <c r="C144" s="8" t="s">
        <v>12</v>
      </c>
      <c r="D144" s="7" t="str">
        <f>"林瑾"</f>
        <v>林瑾</v>
      </c>
      <c r="E144" s="7" t="str">
        <f t="shared" si="3"/>
        <v>女</v>
      </c>
      <c r="F144" s="7" t="s">
        <v>186</v>
      </c>
    </row>
    <row r="145" spans="1:6" ht="30" customHeight="1">
      <c r="A145" s="9">
        <v>143</v>
      </c>
      <c r="B145" s="7" t="s">
        <v>172</v>
      </c>
      <c r="C145" s="8" t="s">
        <v>12</v>
      </c>
      <c r="D145" s="7" t="str">
        <f>"王朱莉"</f>
        <v>王朱莉</v>
      </c>
      <c r="E145" s="7" t="str">
        <f t="shared" si="3"/>
        <v>女</v>
      </c>
      <c r="F145" s="7" t="s">
        <v>187</v>
      </c>
    </row>
    <row r="146" spans="1:6" ht="30" customHeight="1">
      <c r="A146" s="9">
        <v>144</v>
      </c>
      <c r="B146" s="7" t="s">
        <v>172</v>
      </c>
      <c r="C146" s="8" t="s">
        <v>12</v>
      </c>
      <c r="D146" s="7" t="str">
        <f>"甘小妹"</f>
        <v>甘小妹</v>
      </c>
      <c r="E146" s="7" t="str">
        <f t="shared" si="3"/>
        <v>女</v>
      </c>
      <c r="F146" s="7" t="s">
        <v>188</v>
      </c>
    </row>
    <row r="147" spans="1:6" ht="30" customHeight="1">
      <c r="A147" s="9">
        <v>145</v>
      </c>
      <c r="B147" s="7" t="s">
        <v>172</v>
      </c>
      <c r="C147" s="8" t="s">
        <v>12</v>
      </c>
      <c r="D147" s="7" t="str">
        <f>"王亚咪"</f>
        <v>王亚咪</v>
      </c>
      <c r="E147" s="7" t="str">
        <f t="shared" si="3"/>
        <v>女</v>
      </c>
      <c r="F147" s="7" t="s">
        <v>189</v>
      </c>
    </row>
    <row r="148" spans="1:6" ht="30" customHeight="1">
      <c r="A148" s="9">
        <v>146</v>
      </c>
      <c r="B148" s="7" t="s">
        <v>172</v>
      </c>
      <c r="C148" s="8" t="s">
        <v>12</v>
      </c>
      <c r="D148" s="7" t="str">
        <f>"曾冰"</f>
        <v>曾冰</v>
      </c>
      <c r="E148" s="7" t="str">
        <f t="shared" si="3"/>
        <v>女</v>
      </c>
      <c r="F148" s="7" t="s">
        <v>190</v>
      </c>
    </row>
    <row r="149" spans="1:6" ht="30" customHeight="1">
      <c r="A149" s="9">
        <v>147</v>
      </c>
      <c r="B149" s="7" t="s">
        <v>172</v>
      </c>
      <c r="C149" s="8" t="s">
        <v>12</v>
      </c>
      <c r="D149" s="7" t="str">
        <f>"曾小娇"</f>
        <v>曾小娇</v>
      </c>
      <c r="E149" s="7" t="str">
        <f t="shared" si="3"/>
        <v>女</v>
      </c>
      <c r="F149" s="7" t="s">
        <v>191</v>
      </c>
    </row>
    <row r="150" spans="1:6" ht="30" customHeight="1">
      <c r="A150" s="9">
        <v>148</v>
      </c>
      <c r="B150" s="7" t="s">
        <v>172</v>
      </c>
      <c r="C150" s="8" t="s">
        <v>12</v>
      </c>
      <c r="D150" s="7" t="str">
        <f>"邱晓鸿"</f>
        <v>邱晓鸿</v>
      </c>
      <c r="E150" s="7" t="str">
        <f t="shared" si="3"/>
        <v>女</v>
      </c>
      <c r="F150" s="7" t="s">
        <v>192</v>
      </c>
    </row>
    <row r="151" spans="1:6" ht="30" customHeight="1">
      <c r="A151" s="9">
        <v>149</v>
      </c>
      <c r="B151" s="7" t="s">
        <v>172</v>
      </c>
      <c r="C151" s="8" t="s">
        <v>12</v>
      </c>
      <c r="D151" s="7" t="str">
        <f>"李丹"</f>
        <v>李丹</v>
      </c>
      <c r="E151" s="7" t="str">
        <f t="shared" si="3"/>
        <v>女</v>
      </c>
      <c r="F151" s="7" t="s">
        <v>193</v>
      </c>
    </row>
    <row r="152" spans="1:6" ht="30" customHeight="1">
      <c r="A152" s="9">
        <v>150</v>
      </c>
      <c r="B152" s="7" t="s">
        <v>172</v>
      </c>
      <c r="C152" s="8" t="s">
        <v>12</v>
      </c>
      <c r="D152" s="7" t="str">
        <f>"王红丽"</f>
        <v>王红丽</v>
      </c>
      <c r="E152" s="7" t="str">
        <f t="shared" si="3"/>
        <v>女</v>
      </c>
      <c r="F152" s="7" t="s">
        <v>194</v>
      </c>
    </row>
    <row r="153" spans="1:6" ht="30" customHeight="1">
      <c r="A153" s="9">
        <v>151</v>
      </c>
      <c r="B153" s="7" t="s">
        <v>172</v>
      </c>
      <c r="C153" s="8" t="s">
        <v>12</v>
      </c>
      <c r="D153" s="7" t="str">
        <f>"符启研"</f>
        <v>符启研</v>
      </c>
      <c r="E153" s="7" t="str">
        <f t="shared" si="3"/>
        <v>女</v>
      </c>
      <c r="F153" s="7" t="s">
        <v>195</v>
      </c>
    </row>
    <row r="154" spans="1:6" ht="30" customHeight="1">
      <c r="A154" s="9">
        <v>152</v>
      </c>
      <c r="B154" s="7" t="s">
        <v>172</v>
      </c>
      <c r="C154" s="8" t="s">
        <v>12</v>
      </c>
      <c r="D154" s="7" t="str">
        <f>"王燕飞"</f>
        <v>王燕飞</v>
      </c>
      <c r="E154" s="7" t="str">
        <f t="shared" si="3"/>
        <v>女</v>
      </c>
      <c r="F154" s="7" t="s">
        <v>196</v>
      </c>
    </row>
    <row r="155" spans="1:6" ht="30" customHeight="1">
      <c r="A155" s="9">
        <v>153</v>
      </c>
      <c r="B155" s="7" t="s">
        <v>172</v>
      </c>
      <c r="C155" s="8" t="s">
        <v>12</v>
      </c>
      <c r="D155" s="7" t="str">
        <f>"林书丽"</f>
        <v>林书丽</v>
      </c>
      <c r="E155" s="7" t="str">
        <f t="shared" si="3"/>
        <v>女</v>
      </c>
      <c r="F155" s="7" t="s">
        <v>130</v>
      </c>
    </row>
    <row r="156" spans="1:6" ht="30" customHeight="1">
      <c r="A156" s="9">
        <v>154</v>
      </c>
      <c r="B156" s="7" t="s">
        <v>172</v>
      </c>
      <c r="C156" s="8" t="s">
        <v>12</v>
      </c>
      <c r="D156" s="7" t="str">
        <f>"李丽男"</f>
        <v>李丽男</v>
      </c>
      <c r="E156" s="7" t="str">
        <f t="shared" si="3"/>
        <v>女</v>
      </c>
      <c r="F156" s="7" t="s">
        <v>197</v>
      </c>
    </row>
    <row r="157" spans="1:6" ht="30" customHeight="1">
      <c r="A157" s="9">
        <v>155</v>
      </c>
      <c r="B157" s="7" t="s">
        <v>172</v>
      </c>
      <c r="C157" s="8" t="s">
        <v>12</v>
      </c>
      <c r="D157" s="7" t="str">
        <f>"王芳"</f>
        <v>王芳</v>
      </c>
      <c r="E157" s="7" t="str">
        <f t="shared" si="3"/>
        <v>女</v>
      </c>
      <c r="F157" s="7" t="s">
        <v>166</v>
      </c>
    </row>
    <row r="158" spans="1:6" ht="30" customHeight="1">
      <c r="A158" s="9">
        <v>156</v>
      </c>
      <c r="B158" s="7" t="s">
        <v>172</v>
      </c>
      <c r="C158" s="8" t="s">
        <v>12</v>
      </c>
      <c r="D158" s="7" t="str">
        <f>"王彩雲"</f>
        <v>王彩雲</v>
      </c>
      <c r="E158" s="7" t="str">
        <f t="shared" si="3"/>
        <v>女</v>
      </c>
      <c r="F158" s="7" t="s">
        <v>198</v>
      </c>
    </row>
    <row r="159" spans="1:6" ht="30" customHeight="1">
      <c r="A159" s="9">
        <v>157</v>
      </c>
      <c r="B159" s="7" t="s">
        <v>172</v>
      </c>
      <c r="C159" s="8" t="s">
        <v>12</v>
      </c>
      <c r="D159" s="7" t="str">
        <f>"罗音"</f>
        <v>罗音</v>
      </c>
      <c r="E159" s="7" t="str">
        <f t="shared" si="3"/>
        <v>女</v>
      </c>
      <c r="F159" s="7" t="s">
        <v>199</v>
      </c>
    </row>
    <row r="160" spans="1:6" ht="30" customHeight="1">
      <c r="A160" s="9">
        <v>158</v>
      </c>
      <c r="B160" s="7" t="s">
        <v>172</v>
      </c>
      <c r="C160" s="8" t="s">
        <v>12</v>
      </c>
      <c r="D160" s="7" t="str">
        <f>"郑小静"</f>
        <v>郑小静</v>
      </c>
      <c r="E160" s="7" t="str">
        <f t="shared" si="3"/>
        <v>女</v>
      </c>
      <c r="F160" s="7" t="s">
        <v>200</v>
      </c>
    </row>
    <row r="161" spans="1:6" ht="30" customHeight="1">
      <c r="A161" s="9">
        <v>159</v>
      </c>
      <c r="B161" s="7" t="s">
        <v>172</v>
      </c>
      <c r="C161" s="8" t="s">
        <v>12</v>
      </c>
      <c r="D161" s="7" t="str">
        <f>"徐舒"</f>
        <v>徐舒</v>
      </c>
      <c r="E161" s="7" t="str">
        <f t="shared" si="3"/>
        <v>女</v>
      </c>
      <c r="F161" s="7" t="s">
        <v>201</v>
      </c>
    </row>
    <row r="162" spans="1:6" ht="30" customHeight="1">
      <c r="A162" s="9">
        <v>160</v>
      </c>
      <c r="B162" s="7" t="s">
        <v>172</v>
      </c>
      <c r="C162" s="8" t="s">
        <v>12</v>
      </c>
      <c r="D162" s="7" t="str">
        <f>"吴鸿香"</f>
        <v>吴鸿香</v>
      </c>
      <c r="E162" s="7" t="str">
        <f t="shared" si="3"/>
        <v>女</v>
      </c>
      <c r="F162" s="7" t="s">
        <v>202</v>
      </c>
    </row>
    <row r="163" spans="1:6" ht="30" customHeight="1">
      <c r="A163" s="9">
        <v>161</v>
      </c>
      <c r="B163" s="7" t="s">
        <v>172</v>
      </c>
      <c r="C163" s="8" t="s">
        <v>12</v>
      </c>
      <c r="D163" s="7" t="str">
        <f>"何小敏"</f>
        <v>何小敏</v>
      </c>
      <c r="E163" s="7" t="str">
        <f t="shared" si="3"/>
        <v>女</v>
      </c>
      <c r="F163" s="7" t="s">
        <v>203</v>
      </c>
    </row>
    <row r="164" spans="1:6" s="1" customFormat="1" ht="30" customHeight="1">
      <c r="A164" s="9">
        <v>162</v>
      </c>
      <c r="B164" s="11" t="s">
        <v>172</v>
      </c>
      <c r="C164" s="12" t="s">
        <v>12</v>
      </c>
      <c r="D164" s="10" t="str">
        <f>"戴越桃"</f>
        <v>戴越桃</v>
      </c>
      <c r="E164" s="10" t="str">
        <f t="shared" si="3"/>
        <v>女</v>
      </c>
      <c r="F164" s="10" t="s">
        <v>204</v>
      </c>
    </row>
    <row r="165" spans="1:6" ht="30" customHeight="1">
      <c r="A165" s="9">
        <v>163</v>
      </c>
      <c r="B165" s="7" t="s">
        <v>172</v>
      </c>
      <c r="C165" s="8" t="s">
        <v>12</v>
      </c>
      <c r="D165" s="7" t="str">
        <f>"陈妹珍"</f>
        <v>陈妹珍</v>
      </c>
      <c r="E165" s="7" t="str">
        <f t="shared" si="3"/>
        <v>女</v>
      </c>
      <c r="F165" s="7" t="s">
        <v>205</v>
      </c>
    </row>
    <row r="166" spans="1:6" ht="30" customHeight="1">
      <c r="A166" s="9">
        <v>164</v>
      </c>
      <c r="B166" s="7" t="s">
        <v>172</v>
      </c>
      <c r="C166" s="8" t="s">
        <v>12</v>
      </c>
      <c r="D166" s="7" t="str">
        <f>"王如"</f>
        <v>王如</v>
      </c>
      <c r="E166" s="7" t="str">
        <f t="shared" si="3"/>
        <v>女</v>
      </c>
      <c r="F166" s="7" t="s">
        <v>206</v>
      </c>
    </row>
    <row r="167" spans="1:6" ht="30" customHeight="1">
      <c r="A167" s="9">
        <v>165</v>
      </c>
      <c r="B167" s="7" t="s">
        <v>172</v>
      </c>
      <c r="C167" s="8" t="s">
        <v>12</v>
      </c>
      <c r="D167" s="7" t="str">
        <f>"林香乾"</f>
        <v>林香乾</v>
      </c>
      <c r="E167" s="7" t="str">
        <f t="shared" si="3"/>
        <v>女</v>
      </c>
      <c r="F167" s="7" t="s">
        <v>207</v>
      </c>
    </row>
    <row r="168" spans="1:6" ht="30" customHeight="1">
      <c r="A168" s="9">
        <v>166</v>
      </c>
      <c r="B168" s="7" t="s">
        <v>172</v>
      </c>
      <c r="C168" s="8" t="s">
        <v>12</v>
      </c>
      <c r="D168" s="7" t="str">
        <f>"王恒"</f>
        <v>王恒</v>
      </c>
      <c r="E168" s="7" t="str">
        <f t="shared" si="3"/>
        <v>女</v>
      </c>
      <c r="F168" s="7" t="s">
        <v>208</v>
      </c>
    </row>
    <row r="169" spans="1:6" ht="30" customHeight="1">
      <c r="A169" s="9">
        <v>167</v>
      </c>
      <c r="B169" s="7" t="s">
        <v>172</v>
      </c>
      <c r="C169" s="8" t="s">
        <v>12</v>
      </c>
      <c r="D169" s="7" t="str">
        <f>"王敏"</f>
        <v>王敏</v>
      </c>
      <c r="E169" s="7" t="str">
        <f t="shared" si="3"/>
        <v>女</v>
      </c>
      <c r="F169" s="7" t="s">
        <v>209</v>
      </c>
    </row>
    <row r="170" spans="1:6" ht="30" customHeight="1">
      <c r="A170" s="9">
        <v>168</v>
      </c>
      <c r="B170" s="7" t="s">
        <v>172</v>
      </c>
      <c r="C170" s="8" t="s">
        <v>12</v>
      </c>
      <c r="D170" s="7" t="str">
        <f>"刘南婧"</f>
        <v>刘南婧</v>
      </c>
      <c r="E170" s="7" t="str">
        <f t="shared" si="3"/>
        <v>女</v>
      </c>
      <c r="F170" s="7" t="s">
        <v>210</v>
      </c>
    </row>
    <row r="171" spans="1:6" ht="30" customHeight="1">
      <c r="A171" s="9">
        <v>169</v>
      </c>
      <c r="B171" s="7" t="s">
        <v>211</v>
      </c>
      <c r="C171" s="8" t="s">
        <v>79</v>
      </c>
      <c r="D171" s="7" t="str">
        <f>"曾海霞"</f>
        <v>曾海霞</v>
      </c>
      <c r="E171" s="7" t="str">
        <f t="shared" si="3"/>
        <v>女</v>
      </c>
      <c r="F171" s="7" t="s">
        <v>212</v>
      </c>
    </row>
    <row r="172" spans="1:6" ht="30" customHeight="1">
      <c r="A172" s="9">
        <v>170</v>
      </c>
      <c r="B172" s="7" t="s">
        <v>211</v>
      </c>
      <c r="C172" s="8" t="s">
        <v>79</v>
      </c>
      <c r="D172" s="7" t="str">
        <f>"赵月红"</f>
        <v>赵月红</v>
      </c>
      <c r="E172" s="7" t="str">
        <f t="shared" si="3"/>
        <v>女</v>
      </c>
      <c r="F172" s="7" t="s">
        <v>213</v>
      </c>
    </row>
    <row r="173" spans="1:6" ht="30" customHeight="1">
      <c r="A173" s="9">
        <v>171</v>
      </c>
      <c r="B173" s="7" t="s">
        <v>211</v>
      </c>
      <c r="C173" s="8" t="s">
        <v>79</v>
      </c>
      <c r="D173" s="7" t="str">
        <f>"王开云"</f>
        <v>王开云</v>
      </c>
      <c r="E173" s="7" t="str">
        <f t="shared" si="3"/>
        <v>女</v>
      </c>
      <c r="F173" s="7" t="s">
        <v>214</v>
      </c>
    </row>
    <row r="174" spans="1:6" ht="30" customHeight="1">
      <c r="A174" s="9">
        <v>172</v>
      </c>
      <c r="B174" s="7" t="s">
        <v>211</v>
      </c>
      <c r="C174" s="8" t="s">
        <v>79</v>
      </c>
      <c r="D174" s="7" t="str">
        <f>"吴佳韵"</f>
        <v>吴佳韵</v>
      </c>
      <c r="E174" s="7" t="str">
        <f t="shared" si="3"/>
        <v>女</v>
      </c>
      <c r="F174" s="7" t="s">
        <v>215</v>
      </c>
    </row>
    <row r="175" spans="1:6" ht="30" customHeight="1">
      <c r="A175" s="9">
        <v>173</v>
      </c>
      <c r="B175" s="7" t="s">
        <v>211</v>
      </c>
      <c r="C175" s="8" t="s">
        <v>79</v>
      </c>
      <c r="D175" s="7" t="str">
        <f>"陈丹云"</f>
        <v>陈丹云</v>
      </c>
      <c r="E175" s="7" t="str">
        <f t="shared" si="3"/>
        <v>女</v>
      </c>
      <c r="F175" s="7" t="s">
        <v>216</v>
      </c>
    </row>
    <row r="176" spans="1:6" ht="30" customHeight="1">
      <c r="A176" s="9">
        <v>174</v>
      </c>
      <c r="B176" s="7" t="s">
        <v>211</v>
      </c>
      <c r="C176" s="8" t="s">
        <v>79</v>
      </c>
      <c r="D176" s="7" t="str">
        <f>"林英玉"</f>
        <v>林英玉</v>
      </c>
      <c r="E176" s="7" t="str">
        <f t="shared" si="3"/>
        <v>女</v>
      </c>
      <c r="F176" s="7" t="s">
        <v>217</v>
      </c>
    </row>
    <row r="177" spans="1:6" ht="30" customHeight="1">
      <c r="A177" s="9">
        <v>175</v>
      </c>
      <c r="B177" s="7" t="s">
        <v>211</v>
      </c>
      <c r="C177" s="8" t="s">
        <v>79</v>
      </c>
      <c r="D177" s="7" t="str">
        <f>"符梦玉"</f>
        <v>符梦玉</v>
      </c>
      <c r="E177" s="7" t="str">
        <f t="shared" si="3"/>
        <v>女</v>
      </c>
      <c r="F177" s="7" t="s">
        <v>218</v>
      </c>
    </row>
    <row r="178" spans="1:6" ht="30" customHeight="1">
      <c r="A178" s="9">
        <v>176</v>
      </c>
      <c r="B178" s="7" t="s">
        <v>211</v>
      </c>
      <c r="C178" s="8" t="s">
        <v>79</v>
      </c>
      <c r="D178" s="7" t="str">
        <f>"黄琳"</f>
        <v>黄琳</v>
      </c>
      <c r="E178" s="7" t="str">
        <f t="shared" si="3"/>
        <v>女</v>
      </c>
      <c r="F178" s="7" t="s">
        <v>219</v>
      </c>
    </row>
    <row r="179" spans="1:6" ht="30" customHeight="1">
      <c r="A179" s="9">
        <v>177</v>
      </c>
      <c r="B179" s="7" t="s">
        <v>211</v>
      </c>
      <c r="C179" s="8" t="s">
        <v>79</v>
      </c>
      <c r="D179" s="7" t="str">
        <f>"吴转凤"</f>
        <v>吴转凤</v>
      </c>
      <c r="E179" s="7" t="str">
        <f t="shared" si="3"/>
        <v>女</v>
      </c>
      <c r="F179" s="7" t="s">
        <v>220</v>
      </c>
    </row>
    <row r="180" spans="1:6" ht="30" customHeight="1">
      <c r="A180" s="9">
        <v>178</v>
      </c>
      <c r="B180" s="7" t="s">
        <v>211</v>
      </c>
      <c r="C180" s="8" t="s">
        <v>79</v>
      </c>
      <c r="D180" s="7" t="str">
        <f>"曾颖"</f>
        <v>曾颖</v>
      </c>
      <c r="E180" s="7" t="str">
        <f t="shared" si="3"/>
        <v>女</v>
      </c>
      <c r="F180" s="7" t="s">
        <v>221</v>
      </c>
    </row>
    <row r="181" spans="1:6" ht="30" customHeight="1">
      <c r="A181" s="9">
        <v>179</v>
      </c>
      <c r="B181" s="7" t="s">
        <v>211</v>
      </c>
      <c r="C181" s="8" t="s">
        <v>79</v>
      </c>
      <c r="D181" s="7" t="str">
        <f>"王霞"</f>
        <v>王霞</v>
      </c>
      <c r="E181" s="7" t="str">
        <f t="shared" si="3"/>
        <v>女</v>
      </c>
      <c r="F181" s="7" t="s">
        <v>222</v>
      </c>
    </row>
    <row r="182" spans="1:6" ht="30" customHeight="1">
      <c r="A182" s="9">
        <v>180</v>
      </c>
      <c r="B182" s="7" t="s">
        <v>211</v>
      </c>
      <c r="C182" s="8" t="s">
        <v>79</v>
      </c>
      <c r="D182" s="7" t="str">
        <f>"林蕾"</f>
        <v>林蕾</v>
      </c>
      <c r="E182" s="7" t="str">
        <f t="shared" si="3"/>
        <v>女</v>
      </c>
      <c r="F182" s="7" t="s">
        <v>223</v>
      </c>
    </row>
    <row r="183" spans="1:6" ht="30" customHeight="1">
      <c r="A183" s="9">
        <v>181</v>
      </c>
      <c r="B183" s="7" t="s">
        <v>224</v>
      </c>
      <c r="C183" s="8" t="s">
        <v>75</v>
      </c>
      <c r="D183" s="7" t="str">
        <f>"王芳"</f>
        <v>王芳</v>
      </c>
      <c r="E183" s="7" t="str">
        <f t="shared" si="3"/>
        <v>女</v>
      </c>
      <c r="F183" s="7" t="s">
        <v>225</v>
      </c>
    </row>
    <row r="184" spans="1:6" ht="30" customHeight="1">
      <c r="A184" s="9">
        <v>182</v>
      </c>
      <c r="B184" s="7" t="s">
        <v>224</v>
      </c>
      <c r="C184" s="8" t="s">
        <v>75</v>
      </c>
      <c r="D184" s="7" t="str">
        <f>"陆家阳"</f>
        <v>陆家阳</v>
      </c>
      <c r="E184" s="7" t="str">
        <f t="shared" si="3"/>
        <v>女</v>
      </c>
      <c r="F184" s="7" t="s">
        <v>226</v>
      </c>
    </row>
    <row r="185" spans="1:6" ht="30" customHeight="1">
      <c r="A185" s="9">
        <v>183</v>
      </c>
      <c r="B185" s="7" t="s">
        <v>224</v>
      </c>
      <c r="C185" s="8" t="s">
        <v>75</v>
      </c>
      <c r="D185" s="7" t="str">
        <f>"黄小茹"</f>
        <v>黄小茹</v>
      </c>
      <c r="E185" s="7" t="str">
        <f t="shared" si="3"/>
        <v>女</v>
      </c>
      <c r="F185" s="7" t="s">
        <v>227</v>
      </c>
    </row>
    <row r="186" spans="1:6" ht="30" customHeight="1">
      <c r="A186" s="9">
        <v>184</v>
      </c>
      <c r="B186" s="7" t="s">
        <v>224</v>
      </c>
      <c r="C186" s="8" t="s">
        <v>75</v>
      </c>
      <c r="D186" s="7" t="str">
        <f>"王雪婷"</f>
        <v>王雪婷</v>
      </c>
      <c r="E186" s="7" t="str">
        <f t="shared" si="3"/>
        <v>女</v>
      </c>
      <c r="F186" s="7" t="s">
        <v>228</v>
      </c>
    </row>
    <row r="187" spans="1:6" ht="30" customHeight="1">
      <c r="A187" s="9">
        <v>185</v>
      </c>
      <c r="B187" s="7" t="s">
        <v>224</v>
      </c>
      <c r="C187" s="8" t="s">
        <v>75</v>
      </c>
      <c r="D187" s="7" t="str">
        <f>"王芬"</f>
        <v>王芬</v>
      </c>
      <c r="E187" s="7" t="str">
        <f t="shared" si="3"/>
        <v>女</v>
      </c>
      <c r="F187" s="7" t="s">
        <v>229</v>
      </c>
    </row>
    <row r="188" spans="1:6" ht="30" customHeight="1">
      <c r="A188" s="9">
        <v>186</v>
      </c>
      <c r="B188" s="7" t="s">
        <v>224</v>
      </c>
      <c r="C188" s="8" t="s">
        <v>75</v>
      </c>
      <c r="D188" s="7" t="str">
        <f>"邱小花"</f>
        <v>邱小花</v>
      </c>
      <c r="E188" s="7" t="str">
        <f t="shared" si="3"/>
        <v>女</v>
      </c>
      <c r="F188" s="7" t="s">
        <v>230</v>
      </c>
    </row>
    <row r="189" spans="1:6" ht="30" customHeight="1">
      <c r="A189" s="9">
        <v>187</v>
      </c>
      <c r="B189" s="7" t="s">
        <v>224</v>
      </c>
      <c r="C189" s="8" t="s">
        <v>75</v>
      </c>
      <c r="D189" s="7" t="str">
        <f>"王丽莎"</f>
        <v>王丽莎</v>
      </c>
      <c r="E189" s="7" t="str">
        <f t="shared" si="3"/>
        <v>女</v>
      </c>
      <c r="F189" s="7" t="s">
        <v>231</v>
      </c>
    </row>
    <row r="190" spans="1:6" ht="30" customHeight="1">
      <c r="A190" s="9">
        <v>188</v>
      </c>
      <c r="B190" s="7" t="s">
        <v>224</v>
      </c>
      <c r="C190" s="8" t="s">
        <v>75</v>
      </c>
      <c r="D190" s="7" t="str">
        <f>"王高翔"</f>
        <v>王高翔</v>
      </c>
      <c r="E190" s="7" t="str">
        <f t="shared" si="3"/>
        <v>女</v>
      </c>
      <c r="F190" s="7" t="s">
        <v>232</v>
      </c>
    </row>
    <row r="191" spans="1:6" ht="30" customHeight="1">
      <c r="A191" s="9">
        <v>189</v>
      </c>
      <c r="B191" s="7" t="s">
        <v>224</v>
      </c>
      <c r="C191" s="8" t="s">
        <v>75</v>
      </c>
      <c r="D191" s="7" t="str">
        <f>"王敏"</f>
        <v>王敏</v>
      </c>
      <c r="E191" s="7" t="str">
        <f t="shared" si="3"/>
        <v>女</v>
      </c>
      <c r="F191" s="7" t="s">
        <v>233</v>
      </c>
    </row>
    <row r="192" spans="1:6" ht="30" customHeight="1">
      <c r="A192" s="9">
        <v>190</v>
      </c>
      <c r="B192" s="7" t="s">
        <v>224</v>
      </c>
      <c r="C192" s="8" t="s">
        <v>75</v>
      </c>
      <c r="D192" s="7" t="str">
        <f>"王丽霞"</f>
        <v>王丽霞</v>
      </c>
      <c r="E192" s="7" t="str">
        <f t="shared" si="3"/>
        <v>女</v>
      </c>
      <c r="F192" s="7" t="s">
        <v>234</v>
      </c>
    </row>
    <row r="193" spans="1:6" ht="30" customHeight="1">
      <c r="A193" s="9">
        <v>191</v>
      </c>
      <c r="B193" s="7" t="s">
        <v>224</v>
      </c>
      <c r="C193" s="8" t="s">
        <v>75</v>
      </c>
      <c r="D193" s="7" t="str">
        <f>"陈艳"</f>
        <v>陈艳</v>
      </c>
      <c r="E193" s="7" t="str">
        <f t="shared" si="3"/>
        <v>女</v>
      </c>
      <c r="F193" s="7" t="s">
        <v>235</v>
      </c>
    </row>
    <row r="194" spans="1:6" ht="30" customHeight="1">
      <c r="A194" s="9">
        <v>192</v>
      </c>
      <c r="B194" s="7" t="s">
        <v>224</v>
      </c>
      <c r="C194" s="8" t="s">
        <v>75</v>
      </c>
      <c r="D194" s="7" t="str">
        <f>"李芬"</f>
        <v>李芬</v>
      </c>
      <c r="E194" s="7" t="str">
        <f t="shared" si="3"/>
        <v>女</v>
      </c>
      <c r="F194" s="7" t="s">
        <v>236</v>
      </c>
    </row>
    <row r="195" spans="1:6" ht="30" customHeight="1">
      <c r="A195" s="9">
        <v>193</v>
      </c>
      <c r="B195" s="7" t="s">
        <v>224</v>
      </c>
      <c r="C195" s="8" t="s">
        <v>75</v>
      </c>
      <c r="D195" s="7" t="str">
        <f>"全嘉慧"</f>
        <v>全嘉慧</v>
      </c>
      <c r="E195" s="7" t="str">
        <f t="shared" si="3"/>
        <v>女</v>
      </c>
      <c r="F195" s="7" t="s">
        <v>237</v>
      </c>
    </row>
    <row r="196" spans="1:6" ht="30" customHeight="1">
      <c r="A196" s="9">
        <v>194</v>
      </c>
      <c r="B196" s="7" t="s">
        <v>224</v>
      </c>
      <c r="C196" s="8" t="s">
        <v>75</v>
      </c>
      <c r="D196" s="7" t="str">
        <f>"林晶"</f>
        <v>林晶</v>
      </c>
      <c r="E196" s="7" t="str">
        <f t="shared" si="3"/>
        <v>女</v>
      </c>
      <c r="F196" s="7" t="s">
        <v>238</v>
      </c>
    </row>
    <row r="197" spans="1:6" ht="30" customHeight="1">
      <c r="A197" s="9">
        <v>195</v>
      </c>
      <c r="B197" s="7" t="s">
        <v>224</v>
      </c>
      <c r="C197" s="8" t="s">
        <v>75</v>
      </c>
      <c r="D197" s="7" t="str">
        <f>"廖珊"</f>
        <v>廖珊</v>
      </c>
      <c r="E197" s="7" t="str">
        <f t="shared" si="3"/>
        <v>女</v>
      </c>
      <c r="F197" s="7" t="s">
        <v>239</v>
      </c>
    </row>
    <row r="198" spans="1:6" ht="30" customHeight="1">
      <c r="A198" s="9">
        <v>196</v>
      </c>
      <c r="B198" s="7" t="s">
        <v>224</v>
      </c>
      <c r="C198" s="8" t="s">
        <v>75</v>
      </c>
      <c r="D198" s="7" t="str">
        <f>"曾雪"</f>
        <v>曾雪</v>
      </c>
      <c r="E198" s="7" t="str">
        <f t="shared" si="3"/>
        <v>女</v>
      </c>
      <c r="F198" s="7" t="s">
        <v>240</v>
      </c>
    </row>
    <row r="199" spans="1:6" ht="30" customHeight="1">
      <c r="A199" s="9">
        <v>197</v>
      </c>
      <c r="B199" s="7" t="s">
        <v>224</v>
      </c>
      <c r="C199" s="8" t="s">
        <v>75</v>
      </c>
      <c r="D199" s="7" t="str">
        <f>"王波"</f>
        <v>王波</v>
      </c>
      <c r="E199" s="7" t="str">
        <f t="shared" si="3"/>
        <v>女</v>
      </c>
      <c r="F199" s="7" t="s">
        <v>241</v>
      </c>
    </row>
    <row r="200" spans="1:6" ht="30" customHeight="1">
      <c r="A200" s="9">
        <v>198</v>
      </c>
      <c r="B200" s="7" t="s">
        <v>224</v>
      </c>
      <c r="C200" s="8" t="s">
        <v>75</v>
      </c>
      <c r="D200" s="7" t="str">
        <f>"王倩媚"</f>
        <v>王倩媚</v>
      </c>
      <c r="E200" s="7" t="str">
        <f aca="true" t="shared" si="4" ref="E200:E263">"女"</f>
        <v>女</v>
      </c>
      <c r="F200" s="7" t="s">
        <v>242</v>
      </c>
    </row>
    <row r="201" spans="1:6" ht="30" customHeight="1">
      <c r="A201" s="9">
        <v>199</v>
      </c>
      <c r="B201" s="7" t="s">
        <v>224</v>
      </c>
      <c r="C201" s="8" t="s">
        <v>75</v>
      </c>
      <c r="D201" s="7" t="str">
        <f>"王大飞"</f>
        <v>王大飞</v>
      </c>
      <c r="E201" s="7" t="str">
        <f t="shared" si="4"/>
        <v>女</v>
      </c>
      <c r="F201" s="7" t="s">
        <v>243</v>
      </c>
    </row>
    <row r="202" spans="1:6" ht="30" customHeight="1">
      <c r="A202" s="9">
        <v>200</v>
      </c>
      <c r="B202" s="7" t="s">
        <v>224</v>
      </c>
      <c r="C202" s="8" t="s">
        <v>75</v>
      </c>
      <c r="D202" s="7" t="str">
        <f>"童燕"</f>
        <v>童燕</v>
      </c>
      <c r="E202" s="7" t="str">
        <f t="shared" si="4"/>
        <v>女</v>
      </c>
      <c r="F202" s="7" t="s">
        <v>244</v>
      </c>
    </row>
    <row r="203" spans="1:6" ht="30" customHeight="1">
      <c r="A203" s="9">
        <v>201</v>
      </c>
      <c r="B203" s="7" t="s">
        <v>224</v>
      </c>
      <c r="C203" s="8" t="s">
        <v>75</v>
      </c>
      <c r="D203" s="7" t="str">
        <f>"莫美超"</f>
        <v>莫美超</v>
      </c>
      <c r="E203" s="7" t="str">
        <f t="shared" si="4"/>
        <v>女</v>
      </c>
      <c r="F203" s="7" t="s">
        <v>127</v>
      </c>
    </row>
    <row r="204" spans="1:6" ht="30" customHeight="1">
      <c r="A204" s="9">
        <v>202</v>
      </c>
      <c r="B204" s="7" t="s">
        <v>224</v>
      </c>
      <c r="C204" s="8" t="s">
        <v>75</v>
      </c>
      <c r="D204" s="7" t="str">
        <f>"蔡文倩"</f>
        <v>蔡文倩</v>
      </c>
      <c r="E204" s="7" t="str">
        <f t="shared" si="4"/>
        <v>女</v>
      </c>
      <c r="F204" s="7" t="s">
        <v>245</v>
      </c>
    </row>
    <row r="205" spans="1:6" ht="30" customHeight="1">
      <c r="A205" s="9">
        <v>203</v>
      </c>
      <c r="B205" s="7" t="s">
        <v>224</v>
      </c>
      <c r="C205" s="8" t="s">
        <v>75</v>
      </c>
      <c r="D205" s="7" t="str">
        <f>"李小冰"</f>
        <v>李小冰</v>
      </c>
      <c r="E205" s="7" t="str">
        <f t="shared" si="4"/>
        <v>女</v>
      </c>
      <c r="F205" s="7" t="s">
        <v>246</v>
      </c>
    </row>
    <row r="206" spans="1:6" ht="30" customHeight="1">
      <c r="A206" s="9">
        <v>204</v>
      </c>
      <c r="B206" s="7" t="s">
        <v>224</v>
      </c>
      <c r="C206" s="8" t="s">
        <v>75</v>
      </c>
      <c r="D206" s="7" t="str">
        <f>"王丹"</f>
        <v>王丹</v>
      </c>
      <c r="E206" s="7" t="str">
        <f t="shared" si="4"/>
        <v>女</v>
      </c>
      <c r="F206" s="7" t="s">
        <v>167</v>
      </c>
    </row>
    <row r="207" spans="1:6" ht="30" customHeight="1">
      <c r="A207" s="9">
        <v>205</v>
      </c>
      <c r="B207" s="7" t="s">
        <v>224</v>
      </c>
      <c r="C207" s="8" t="s">
        <v>75</v>
      </c>
      <c r="D207" s="7" t="str">
        <f>"谢必金"</f>
        <v>谢必金</v>
      </c>
      <c r="E207" s="7" t="str">
        <f t="shared" si="4"/>
        <v>女</v>
      </c>
      <c r="F207" s="7" t="s">
        <v>214</v>
      </c>
    </row>
    <row r="208" spans="1:6" ht="30" customHeight="1">
      <c r="A208" s="9">
        <v>206</v>
      </c>
      <c r="B208" s="7" t="s">
        <v>224</v>
      </c>
      <c r="C208" s="8" t="s">
        <v>75</v>
      </c>
      <c r="D208" s="7" t="str">
        <f>"陈碧"</f>
        <v>陈碧</v>
      </c>
      <c r="E208" s="7" t="str">
        <f t="shared" si="4"/>
        <v>女</v>
      </c>
      <c r="F208" s="7" t="s">
        <v>247</v>
      </c>
    </row>
    <row r="209" spans="1:6" ht="30" customHeight="1">
      <c r="A209" s="9">
        <v>207</v>
      </c>
      <c r="B209" s="7" t="s">
        <v>224</v>
      </c>
      <c r="C209" s="8" t="s">
        <v>75</v>
      </c>
      <c r="D209" s="7" t="str">
        <f>"黄英雅"</f>
        <v>黄英雅</v>
      </c>
      <c r="E209" s="7" t="str">
        <f t="shared" si="4"/>
        <v>女</v>
      </c>
      <c r="F209" s="7" t="s">
        <v>248</v>
      </c>
    </row>
    <row r="210" spans="1:6" ht="30" customHeight="1">
      <c r="A210" s="9">
        <v>208</v>
      </c>
      <c r="B210" s="7" t="s">
        <v>224</v>
      </c>
      <c r="C210" s="8" t="s">
        <v>75</v>
      </c>
      <c r="D210" s="7" t="str">
        <f>"沈传枝"</f>
        <v>沈传枝</v>
      </c>
      <c r="E210" s="7" t="str">
        <f t="shared" si="4"/>
        <v>女</v>
      </c>
      <c r="F210" s="7" t="s">
        <v>246</v>
      </c>
    </row>
    <row r="211" spans="1:6" ht="30" customHeight="1">
      <c r="A211" s="9">
        <v>209</v>
      </c>
      <c r="B211" s="7" t="s">
        <v>249</v>
      </c>
      <c r="C211" s="8" t="s">
        <v>43</v>
      </c>
      <c r="D211" s="7" t="str">
        <f>"谭牵牵"</f>
        <v>谭牵牵</v>
      </c>
      <c r="E211" s="7" t="str">
        <f t="shared" si="4"/>
        <v>女</v>
      </c>
      <c r="F211" s="7" t="s">
        <v>250</v>
      </c>
    </row>
    <row r="212" spans="1:6" ht="30" customHeight="1">
      <c r="A212" s="9">
        <v>210</v>
      </c>
      <c r="B212" s="7" t="s">
        <v>249</v>
      </c>
      <c r="C212" s="8" t="s">
        <v>43</v>
      </c>
      <c r="D212" s="7" t="str">
        <f>" 林婷"</f>
        <v> 林婷</v>
      </c>
      <c r="E212" s="7" t="str">
        <f t="shared" si="4"/>
        <v>女</v>
      </c>
      <c r="F212" s="7" t="s">
        <v>127</v>
      </c>
    </row>
    <row r="213" spans="1:6" ht="30" customHeight="1">
      <c r="A213" s="9">
        <v>211</v>
      </c>
      <c r="B213" s="7" t="s">
        <v>249</v>
      </c>
      <c r="C213" s="8" t="s">
        <v>43</v>
      </c>
      <c r="D213" s="7" t="str">
        <f>"吴园"</f>
        <v>吴园</v>
      </c>
      <c r="E213" s="7" t="str">
        <f t="shared" si="4"/>
        <v>女</v>
      </c>
      <c r="F213" s="7" t="s">
        <v>161</v>
      </c>
    </row>
    <row r="214" spans="1:6" ht="30" customHeight="1">
      <c r="A214" s="9">
        <v>212</v>
      </c>
      <c r="B214" s="7" t="s">
        <v>249</v>
      </c>
      <c r="C214" s="8" t="s">
        <v>43</v>
      </c>
      <c r="D214" s="7" t="str">
        <f>"王琳琳"</f>
        <v>王琳琳</v>
      </c>
      <c r="E214" s="7" t="str">
        <f t="shared" si="4"/>
        <v>女</v>
      </c>
      <c r="F214" s="7" t="s">
        <v>251</v>
      </c>
    </row>
    <row r="215" spans="1:6" ht="30" customHeight="1">
      <c r="A215" s="9">
        <v>213</v>
      </c>
      <c r="B215" s="7" t="s">
        <v>249</v>
      </c>
      <c r="C215" s="8" t="s">
        <v>43</v>
      </c>
      <c r="D215" s="7" t="str">
        <f>"李海英"</f>
        <v>李海英</v>
      </c>
      <c r="E215" s="7" t="str">
        <f t="shared" si="4"/>
        <v>女</v>
      </c>
      <c r="F215" s="7" t="s">
        <v>252</v>
      </c>
    </row>
    <row r="216" spans="1:6" ht="30" customHeight="1">
      <c r="A216" s="9">
        <v>214</v>
      </c>
      <c r="B216" s="7" t="s">
        <v>249</v>
      </c>
      <c r="C216" s="8" t="s">
        <v>43</v>
      </c>
      <c r="D216" s="7" t="str">
        <f>"许进圆"</f>
        <v>许进圆</v>
      </c>
      <c r="E216" s="7" t="str">
        <f t="shared" si="4"/>
        <v>女</v>
      </c>
      <c r="F216" s="7" t="s">
        <v>231</v>
      </c>
    </row>
    <row r="217" spans="1:6" ht="30" customHeight="1">
      <c r="A217" s="9">
        <v>215</v>
      </c>
      <c r="B217" s="7" t="s">
        <v>249</v>
      </c>
      <c r="C217" s="8" t="s">
        <v>43</v>
      </c>
      <c r="D217" s="7" t="str">
        <f>"王菲"</f>
        <v>王菲</v>
      </c>
      <c r="E217" s="7" t="str">
        <f t="shared" si="4"/>
        <v>女</v>
      </c>
      <c r="F217" s="7" t="s">
        <v>253</v>
      </c>
    </row>
    <row r="218" spans="1:6" ht="30" customHeight="1">
      <c r="A218" s="9">
        <v>216</v>
      </c>
      <c r="B218" s="7" t="s">
        <v>249</v>
      </c>
      <c r="C218" s="8" t="s">
        <v>43</v>
      </c>
      <c r="D218" s="7" t="str">
        <f>"陈隆梅"</f>
        <v>陈隆梅</v>
      </c>
      <c r="E218" s="7" t="str">
        <f t="shared" si="4"/>
        <v>女</v>
      </c>
      <c r="F218" s="7" t="s">
        <v>254</v>
      </c>
    </row>
    <row r="219" spans="1:6" ht="30" customHeight="1">
      <c r="A219" s="9">
        <v>217</v>
      </c>
      <c r="B219" s="7" t="s">
        <v>249</v>
      </c>
      <c r="C219" s="8" t="s">
        <v>43</v>
      </c>
      <c r="D219" s="7" t="str">
        <f>"徐梦蝶"</f>
        <v>徐梦蝶</v>
      </c>
      <c r="E219" s="7" t="str">
        <f t="shared" si="4"/>
        <v>女</v>
      </c>
      <c r="F219" s="7" t="s">
        <v>255</v>
      </c>
    </row>
    <row r="220" spans="1:6" ht="30" customHeight="1">
      <c r="A220" s="9">
        <v>218</v>
      </c>
      <c r="B220" s="7" t="s">
        <v>249</v>
      </c>
      <c r="C220" s="8" t="s">
        <v>43</v>
      </c>
      <c r="D220" s="7" t="str">
        <f>"林丹莉"</f>
        <v>林丹莉</v>
      </c>
      <c r="E220" s="7" t="str">
        <f t="shared" si="4"/>
        <v>女</v>
      </c>
      <c r="F220" s="7" t="s">
        <v>256</v>
      </c>
    </row>
    <row r="221" spans="1:6" ht="30" customHeight="1">
      <c r="A221" s="9">
        <v>219</v>
      </c>
      <c r="B221" s="7" t="s">
        <v>249</v>
      </c>
      <c r="C221" s="8" t="s">
        <v>43</v>
      </c>
      <c r="D221" s="7" t="str">
        <f>"王小晶"</f>
        <v>王小晶</v>
      </c>
      <c r="E221" s="7" t="str">
        <f t="shared" si="4"/>
        <v>女</v>
      </c>
      <c r="F221" s="7" t="s">
        <v>257</v>
      </c>
    </row>
    <row r="222" spans="1:6" ht="30" customHeight="1">
      <c r="A222" s="9">
        <v>220</v>
      </c>
      <c r="B222" s="7" t="s">
        <v>249</v>
      </c>
      <c r="C222" s="8" t="s">
        <v>43</v>
      </c>
      <c r="D222" s="7" t="str">
        <f>"王香娥"</f>
        <v>王香娥</v>
      </c>
      <c r="E222" s="7" t="str">
        <f t="shared" si="4"/>
        <v>女</v>
      </c>
      <c r="F222" s="7" t="s">
        <v>258</v>
      </c>
    </row>
    <row r="223" spans="1:6" ht="30" customHeight="1">
      <c r="A223" s="9">
        <v>221</v>
      </c>
      <c r="B223" s="7" t="s">
        <v>249</v>
      </c>
      <c r="C223" s="8" t="s">
        <v>43</v>
      </c>
      <c r="D223" s="7" t="str">
        <f>"罗梦媛"</f>
        <v>罗梦媛</v>
      </c>
      <c r="E223" s="7" t="str">
        <f t="shared" si="4"/>
        <v>女</v>
      </c>
      <c r="F223" s="7" t="s">
        <v>259</v>
      </c>
    </row>
    <row r="224" spans="1:6" ht="30" customHeight="1">
      <c r="A224" s="9">
        <v>222</v>
      </c>
      <c r="B224" s="7" t="s">
        <v>249</v>
      </c>
      <c r="C224" s="8" t="s">
        <v>43</v>
      </c>
      <c r="D224" s="7" t="str">
        <f>"吴丽和"</f>
        <v>吴丽和</v>
      </c>
      <c r="E224" s="7" t="str">
        <f t="shared" si="4"/>
        <v>女</v>
      </c>
      <c r="F224" s="7" t="s">
        <v>260</v>
      </c>
    </row>
    <row r="225" spans="1:6" ht="30" customHeight="1">
      <c r="A225" s="9">
        <v>223</v>
      </c>
      <c r="B225" s="7" t="s">
        <v>249</v>
      </c>
      <c r="C225" s="8" t="s">
        <v>43</v>
      </c>
      <c r="D225" s="7" t="str">
        <f>"王银"</f>
        <v>王银</v>
      </c>
      <c r="E225" s="7" t="str">
        <f t="shared" si="4"/>
        <v>女</v>
      </c>
      <c r="F225" s="7" t="s">
        <v>236</v>
      </c>
    </row>
    <row r="226" spans="1:6" ht="30" customHeight="1">
      <c r="A226" s="9">
        <v>224</v>
      </c>
      <c r="B226" s="7" t="s">
        <v>249</v>
      </c>
      <c r="C226" s="8" t="s">
        <v>43</v>
      </c>
      <c r="D226" s="10" t="str">
        <f>"符小慧"</f>
        <v>符小慧</v>
      </c>
      <c r="E226" s="7" t="str">
        <f t="shared" si="4"/>
        <v>女</v>
      </c>
      <c r="F226" s="7" t="s">
        <v>261</v>
      </c>
    </row>
    <row r="227" spans="1:6" ht="30" customHeight="1">
      <c r="A227" s="9">
        <v>225</v>
      </c>
      <c r="B227" s="7" t="s">
        <v>249</v>
      </c>
      <c r="C227" s="8" t="s">
        <v>43</v>
      </c>
      <c r="D227" s="7" t="str">
        <f>"吴春霜"</f>
        <v>吴春霜</v>
      </c>
      <c r="E227" s="7" t="str">
        <f t="shared" si="4"/>
        <v>女</v>
      </c>
      <c r="F227" s="7" t="s">
        <v>262</v>
      </c>
    </row>
    <row r="228" spans="1:6" ht="30" customHeight="1">
      <c r="A228" s="9">
        <v>226</v>
      </c>
      <c r="B228" s="7" t="s">
        <v>249</v>
      </c>
      <c r="C228" s="8" t="s">
        <v>43</v>
      </c>
      <c r="D228" s="7" t="str">
        <f>"刘亚亲"</f>
        <v>刘亚亲</v>
      </c>
      <c r="E228" s="7" t="str">
        <f t="shared" si="4"/>
        <v>女</v>
      </c>
      <c r="F228" s="7" t="s">
        <v>263</v>
      </c>
    </row>
    <row r="229" spans="1:6" ht="30" customHeight="1">
      <c r="A229" s="9">
        <v>227</v>
      </c>
      <c r="B229" s="7" t="s">
        <v>249</v>
      </c>
      <c r="C229" s="8" t="s">
        <v>43</v>
      </c>
      <c r="D229" s="7" t="str">
        <f>"温芳菲"</f>
        <v>温芳菲</v>
      </c>
      <c r="E229" s="7" t="str">
        <f t="shared" si="4"/>
        <v>女</v>
      </c>
      <c r="F229" s="7" t="s">
        <v>264</v>
      </c>
    </row>
    <row r="230" spans="1:6" ht="30" customHeight="1">
      <c r="A230" s="9">
        <v>228</v>
      </c>
      <c r="B230" s="7" t="s">
        <v>249</v>
      </c>
      <c r="C230" s="8" t="s">
        <v>43</v>
      </c>
      <c r="D230" s="7" t="str">
        <f>"王芳"</f>
        <v>王芳</v>
      </c>
      <c r="E230" s="7" t="str">
        <f t="shared" si="4"/>
        <v>女</v>
      </c>
      <c r="F230" s="7" t="s">
        <v>265</v>
      </c>
    </row>
    <row r="231" spans="1:6" ht="30" customHeight="1">
      <c r="A231" s="9">
        <v>229</v>
      </c>
      <c r="B231" s="7" t="s">
        <v>249</v>
      </c>
      <c r="C231" s="8" t="s">
        <v>43</v>
      </c>
      <c r="D231" s="7" t="str">
        <f>"毛沙沙"</f>
        <v>毛沙沙</v>
      </c>
      <c r="E231" s="7" t="str">
        <f t="shared" si="4"/>
        <v>女</v>
      </c>
      <c r="F231" s="7" t="s">
        <v>266</v>
      </c>
    </row>
    <row r="232" spans="1:6" ht="30" customHeight="1">
      <c r="A232" s="9">
        <v>230</v>
      </c>
      <c r="B232" s="7" t="s">
        <v>249</v>
      </c>
      <c r="C232" s="8" t="s">
        <v>43</v>
      </c>
      <c r="D232" s="7" t="str">
        <f>"吴秋丽"</f>
        <v>吴秋丽</v>
      </c>
      <c r="E232" s="7" t="str">
        <f t="shared" si="4"/>
        <v>女</v>
      </c>
      <c r="F232" s="7" t="s">
        <v>267</v>
      </c>
    </row>
    <row r="233" spans="1:6" ht="30" customHeight="1">
      <c r="A233" s="9">
        <v>231</v>
      </c>
      <c r="B233" s="7" t="s">
        <v>249</v>
      </c>
      <c r="C233" s="8" t="s">
        <v>43</v>
      </c>
      <c r="D233" s="7" t="str">
        <f>"王雪梅"</f>
        <v>王雪梅</v>
      </c>
      <c r="E233" s="7" t="str">
        <f t="shared" si="4"/>
        <v>女</v>
      </c>
      <c r="F233" s="7" t="s">
        <v>268</v>
      </c>
    </row>
    <row r="234" spans="1:6" ht="30" customHeight="1">
      <c r="A234" s="9">
        <v>232</v>
      </c>
      <c r="B234" s="7" t="s">
        <v>249</v>
      </c>
      <c r="C234" s="8" t="s">
        <v>43</v>
      </c>
      <c r="D234" s="7" t="str">
        <f>"陈文蝶"</f>
        <v>陈文蝶</v>
      </c>
      <c r="E234" s="7" t="str">
        <f t="shared" si="4"/>
        <v>女</v>
      </c>
      <c r="F234" s="7" t="s">
        <v>269</v>
      </c>
    </row>
    <row r="235" spans="1:6" ht="30" customHeight="1">
      <c r="A235" s="9">
        <v>233</v>
      </c>
      <c r="B235" s="7" t="s">
        <v>249</v>
      </c>
      <c r="C235" s="8" t="s">
        <v>43</v>
      </c>
      <c r="D235" s="7" t="str">
        <f>"王香桃"</f>
        <v>王香桃</v>
      </c>
      <c r="E235" s="7" t="str">
        <f t="shared" si="4"/>
        <v>女</v>
      </c>
      <c r="F235" s="7" t="s">
        <v>270</v>
      </c>
    </row>
    <row r="236" spans="1:6" ht="30" customHeight="1">
      <c r="A236" s="9">
        <v>234</v>
      </c>
      <c r="B236" s="7" t="s">
        <v>249</v>
      </c>
      <c r="C236" s="8" t="s">
        <v>43</v>
      </c>
      <c r="D236" s="7" t="str">
        <f>"郭漫春"</f>
        <v>郭漫春</v>
      </c>
      <c r="E236" s="7" t="str">
        <f t="shared" si="4"/>
        <v>女</v>
      </c>
      <c r="F236" s="7" t="s">
        <v>271</v>
      </c>
    </row>
    <row r="237" spans="1:6" ht="30" customHeight="1">
      <c r="A237" s="9">
        <v>235</v>
      </c>
      <c r="B237" s="7" t="s">
        <v>249</v>
      </c>
      <c r="C237" s="8" t="s">
        <v>43</v>
      </c>
      <c r="D237" s="7" t="str">
        <f>"郑秋婷"</f>
        <v>郑秋婷</v>
      </c>
      <c r="E237" s="7" t="str">
        <f t="shared" si="4"/>
        <v>女</v>
      </c>
      <c r="F237" s="7" t="s">
        <v>272</v>
      </c>
    </row>
    <row r="238" spans="1:6" ht="30" customHeight="1">
      <c r="A238" s="9">
        <v>236</v>
      </c>
      <c r="B238" s="7" t="s">
        <v>249</v>
      </c>
      <c r="C238" s="8" t="s">
        <v>43</v>
      </c>
      <c r="D238" s="7" t="str">
        <f>"温小赛"</f>
        <v>温小赛</v>
      </c>
      <c r="E238" s="7" t="str">
        <f t="shared" si="4"/>
        <v>女</v>
      </c>
      <c r="F238" s="7" t="s">
        <v>273</v>
      </c>
    </row>
    <row r="239" spans="1:6" ht="30" customHeight="1">
      <c r="A239" s="9">
        <v>237</v>
      </c>
      <c r="B239" s="7" t="s">
        <v>249</v>
      </c>
      <c r="C239" s="8" t="s">
        <v>43</v>
      </c>
      <c r="D239" s="7" t="str">
        <f>"王多美"</f>
        <v>王多美</v>
      </c>
      <c r="E239" s="7" t="str">
        <f t="shared" si="4"/>
        <v>女</v>
      </c>
      <c r="F239" s="7" t="s">
        <v>274</v>
      </c>
    </row>
    <row r="240" spans="1:6" ht="30" customHeight="1">
      <c r="A240" s="9">
        <v>238</v>
      </c>
      <c r="B240" s="7" t="s">
        <v>249</v>
      </c>
      <c r="C240" s="8" t="s">
        <v>43</v>
      </c>
      <c r="D240" s="7" t="str">
        <f>"王康霜"</f>
        <v>王康霜</v>
      </c>
      <c r="E240" s="7" t="str">
        <f t="shared" si="4"/>
        <v>女</v>
      </c>
      <c r="F240" s="7" t="s">
        <v>275</v>
      </c>
    </row>
    <row r="241" spans="1:6" ht="30" customHeight="1">
      <c r="A241" s="9">
        <v>239</v>
      </c>
      <c r="B241" s="7" t="s">
        <v>249</v>
      </c>
      <c r="C241" s="8" t="s">
        <v>43</v>
      </c>
      <c r="D241" s="7" t="str">
        <f>"赵宝睿"</f>
        <v>赵宝睿</v>
      </c>
      <c r="E241" s="7" t="str">
        <f t="shared" si="4"/>
        <v>女</v>
      </c>
      <c r="F241" s="7" t="s">
        <v>276</v>
      </c>
    </row>
    <row r="242" spans="1:6" ht="30" customHeight="1">
      <c r="A242" s="9">
        <v>240</v>
      </c>
      <c r="B242" s="7" t="s">
        <v>249</v>
      </c>
      <c r="C242" s="8" t="s">
        <v>43</v>
      </c>
      <c r="D242" s="7" t="str">
        <f>"林海榆"</f>
        <v>林海榆</v>
      </c>
      <c r="E242" s="7" t="str">
        <f t="shared" si="4"/>
        <v>女</v>
      </c>
      <c r="F242" s="7" t="s">
        <v>277</v>
      </c>
    </row>
    <row r="243" spans="1:6" ht="30" customHeight="1">
      <c r="A243" s="9">
        <v>241</v>
      </c>
      <c r="B243" s="7" t="s">
        <v>249</v>
      </c>
      <c r="C243" s="8" t="s">
        <v>43</v>
      </c>
      <c r="D243" s="7" t="str">
        <f>"王雪"</f>
        <v>王雪</v>
      </c>
      <c r="E243" s="7" t="str">
        <f t="shared" si="4"/>
        <v>女</v>
      </c>
      <c r="F243" s="7" t="s">
        <v>278</v>
      </c>
    </row>
    <row r="244" spans="1:6" ht="30" customHeight="1">
      <c r="A244" s="9">
        <v>242</v>
      </c>
      <c r="B244" s="7" t="s">
        <v>249</v>
      </c>
      <c r="C244" s="8" t="s">
        <v>43</v>
      </c>
      <c r="D244" s="7" t="str">
        <f>"吴林桦"</f>
        <v>吴林桦</v>
      </c>
      <c r="E244" s="7" t="str">
        <f t="shared" si="4"/>
        <v>女</v>
      </c>
      <c r="F244" s="7" t="s">
        <v>279</v>
      </c>
    </row>
    <row r="245" spans="1:6" ht="30" customHeight="1">
      <c r="A245" s="9">
        <v>243</v>
      </c>
      <c r="B245" s="7" t="s">
        <v>249</v>
      </c>
      <c r="C245" s="8" t="s">
        <v>43</v>
      </c>
      <c r="D245" s="10" t="str">
        <f>"符小慧"</f>
        <v>符小慧</v>
      </c>
      <c r="E245" s="7" t="str">
        <f t="shared" si="4"/>
        <v>女</v>
      </c>
      <c r="F245" s="7" t="s">
        <v>280</v>
      </c>
    </row>
    <row r="246" spans="1:6" ht="30" customHeight="1">
      <c r="A246" s="9">
        <v>244</v>
      </c>
      <c r="B246" s="7" t="s">
        <v>249</v>
      </c>
      <c r="C246" s="8" t="s">
        <v>43</v>
      </c>
      <c r="D246" s="7" t="str">
        <f>"胡义妍"</f>
        <v>胡义妍</v>
      </c>
      <c r="E246" s="7" t="str">
        <f t="shared" si="4"/>
        <v>女</v>
      </c>
      <c r="F246" s="7" t="s">
        <v>281</v>
      </c>
    </row>
    <row r="247" spans="1:6" ht="30" customHeight="1">
      <c r="A247" s="9">
        <v>245</v>
      </c>
      <c r="B247" s="7" t="s">
        <v>249</v>
      </c>
      <c r="C247" s="8" t="s">
        <v>43</v>
      </c>
      <c r="D247" s="7" t="str">
        <f>"曾碧琳"</f>
        <v>曾碧琳</v>
      </c>
      <c r="E247" s="7" t="str">
        <f t="shared" si="4"/>
        <v>女</v>
      </c>
      <c r="F247" s="7" t="s">
        <v>282</v>
      </c>
    </row>
    <row r="248" spans="1:6" ht="30" customHeight="1">
      <c r="A248" s="9">
        <v>246</v>
      </c>
      <c r="B248" s="7" t="s">
        <v>249</v>
      </c>
      <c r="C248" s="8" t="s">
        <v>43</v>
      </c>
      <c r="D248" s="7" t="str">
        <f>"陈永爱"</f>
        <v>陈永爱</v>
      </c>
      <c r="E248" s="7" t="str">
        <f t="shared" si="4"/>
        <v>女</v>
      </c>
      <c r="F248" s="7" t="s">
        <v>283</v>
      </c>
    </row>
    <row r="249" spans="1:6" ht="30" customHeight="1">
      <c r="A249" s="9">
        <v>247</v>
      </c>
      <c r="B249" s="7" t="s">
        <v>284</v>
      </c>
      <c r="C249" s="8" t="s">
        <v>285</v>
      </c>
      <c r="D249" s="7" t="str">
        <f>"王海虹"</f>
        <v>王海虹</v>
      </c>
      <c r="E249" s="7" t="str">
        <f t="shared" si="4"/>
        <v>女</v>
      </c>
      <c r="F249" s="7" t="s">
        <v>286</v>
      </c>
    </row>
    <row r="250" spans="1:6" ht="30" customHeight="1">
      <c r="A250" s="9">
        <v>248</v>
      </c>
      <c r="B250" s="7" t="s">
        <v>284</v>
      </c>
      <c r="C250" s="8" t="s">
        <v>285</v>
      </c>
      <c r="D250" s="7" t="str">
        <f>"徐巧巧"</f>
        <v>徐巧巧</v>
      </c>
      <c r="E250" s="7" t="str">
        <f t="shared" si="4"/>
        <v>女</v>
      </c>
      <c r="F250" s="7" t="s">
        <v>243</v>
      </c>
    </row>
    <row r="251" spans="1:6" ht="30" customHeight="1">
      <c r="A251" s="9">
        <v>249</v>
      </c>
      <c r="B251" s="7" t="s">
        <v>284</v>
      </c>
      <c r="C251" s="8" t="s">
        <v>285</v>
      </c>
      <c r="D251" s="7" t="str">
        <f>"李叶"</f>
        <v>李叶</v>
      </c>
      <c r="E251" s="7" t="str">
        <f t="shared" si="4"/>
        <v>女</v>
      </c>
      <c r="F251" s="7" t="s">
        <v>287</v>
      </c>
    </row>
    <row r="252" spans="1:6" ht="30" customHeight="1">
      <c r="A252" s="9">
        <v>250</v>
      </c>
      <c r="B252" s="7" t="s">
        <v>284</v>
      </c>
      <c r="C252" s="8" t="s">
        <v>285</v>
      </c>
      <c r="D252" s="7" t="str">
        <f>"曾梅英"</f>
        <v>曾梅英</v>
      </c>
      <c r="E252" s="7" t="str">
        <f t="shared" si="4"/>
        <v>女</v>
      </c>
      <c r="F252" s="7" t="s">
        <v>288</v>
      </c>
    </row>
    <row r="253" spans="1:6" ht="30" customHeight="1">
      <c r="A253" s="9">
        <v>251</v>
      </c>
      <c r="B253" s="7" t="s">
        <v>284</v>
      </c>
      <c r="C253" s="8" t="s">
        <v>285</v>
      </c>
      <c r="D253" s="7" t="str">
        <f>"王花玲"</f>
        <v>王花玲</v>
      </c>
      <c r="E253" s="7" t="str">
        <f t="shared" si="4"/>
        <v>女</v>
      </c>
      <c r="F253" s="7" t="s">
        <v>167</v>
      </c>
    </row>
    <row r="254" spans="1:6" ht="30" customHeight="1">
      <c r="A254" s="9">
        <v>252</v>
      </c>
      <c r="B254" s="7" t="s">
        <v>284</v>
      </c>
      <c r="C254" s="8" t="s">
        <v>285</v>
      </c>
      <c r="D254" s="7" t="str">
        <f>"黄瑶"</f>
        <v>黄瑶</v>
      </c>
      <c r="E254" s="7" t="str">
        <f t="shared" si="4"/>
        <v>女</v>
      </c>
      <c r="F254" s="7" t="s">
        <v>289</v>
      </c>
    </row>
    <row r="255" spans="1:6" ht="30" customHeight="1">
      <c r="A255" s="9">
        <v>253</v>
      </c>
      <c r="B255" s="7" t="s">
        <v>284</v>
      </c>
      <c r="C255" s="8" t="s">
        <v>285</v>
      </c>
      <c r="D255" s="7" t="str">
        <f>"李卫玲"</f>
        <v>李卫玲</v>
      </c>
      <c r="E255" s="7" t="str">
        <f t="shared" si="4"/>
        <v>女</v>
      </c>
      <c r="F255" s="7" t="s">
        <v>290</v>
      </c>
    </row>
    <row r="256" spans="1:6" ht="30" customHeight="1">
      <c r="A256" s="9">
        <v>254</v>
      </c>
      <c r="B256" s="7" t="s">
        <v>284</v>
      </c>
      <c r="C256" s="8" t="s">
        <v>285</v>
      </c>
      <c r="D256" s="7" t="str">
        <f>"王春柳"</f>
        <v>王春柳</v>
      </c>
      <c r="E256" s="7" t="str">
        <f t="shared" si="4"/>
        <v>女</v>
      </c>
      <c r="F256" s="7" t="s">
        <v>291</v>
      </c>
    </row>
    <row r="257" spans="1:6" ht="30" customHeight="1">
      <c r="A257" s="9">
        <v>255</v>
      </c>
      <c r="B257" s="7" t="s">
        <v>284</v>
      </c>
      <c r="C257" s="8" t="s">
        <v>285</v>
      </c>
      <c r="D257" s="7" t="str">
        <f>"郑环"</f>
        <v>郑环</v>
      </c>
      <c r="E257" s="7" t="str">
        <f t="shared" si="4"/>
        <v>女</v>
      </c>
      <c r="F257" s="7" t="s">
        <v>292</v>
      </c>
    </row>
    <row r="258" spans="1:6" ht="30" customHeight="1">
      <c r="A258" s="9">
        <v>256</v>
      </c>
      <c r="B258" s="7" t="s">
        <v>284</v>
      </c>
      <c r="C258" s="8" t="s">
        <v>285</v>
      </c>
      <c r="D258" s="7" t="str">
        <f>"王秀美"</f>
        <v>王秀美</v>
      </c>
      <c r="E258" s="7" t="str">
        <f t="shared" si="4"/>
        <v>女</v>
      </c>
      <c r="F258" s="7" t="s">
        <v>293</v>
      </c>
    </row>
    <row r="259" spans="1:6" ht="30" customHeight="1">
      <c r="A259" s="9">
        <v>257</v>
      </c>
      <c r="B259" s="7" t="s">
        <v>284</v>
      </c>
      <c r="C259" s="8" t="s">
        <v>285</v>
      </c>
      <c r="D259" s="7" t="str">
        <f>"蔡婷"</f>
        <v>蔡婷</v>
      </c>
      <c r="E259" s="7" t="str">
        <f t="shared" si="4"/>
        <v>女</v>
      </c>
      <c r="F259" s="7" t="s">
        <v>294</v>
      </c>
    </row>
    <row r="260" spans="1:6" ht="30" customHeight="1">
      <c r="A260" s="9">
        <v>258</v>
      </c>
      <c r="B260" s="7" t="s">
        <v>284</v>
      </c>
      <c r="C260" s="8" t="s">
        <v>285</v>
      </c>
      <c r="D260" s="7" t="str">
        <f>"蔡媛"</f>
        <v>蔡媛</v>
      </c>
      <c r="E260" s="7" t="str">
        <f t="shared" si="4"/>
        <v>女</v>
      </c>
      <c r="F260" s="7" t="s">
        <v>295</v>
      </c>
    </row>
    <row r="261" spans="1:6" ht="30" customHeight="1">
      <c r="A261" s="9">
        <v>259</v>
      </c>
      <c r="B261" s="7" t="s">
        <v>284</v>
      </c>
      <c r="C261" s="8" t="s">
        <v>285</v>
      </c>
      <c r="D261" s="7" t="str">
        <f>"徐恩惠"</f>
        <v>徐恩惠</v>
      </c>
      <c r="E261" s="7" t="str">
        <f t="shared" si="4"/>
        <v>女</v>
      </c>
      <c r="F261" s="7" t="s">
        <v>289</v>
      </c>
    </row>
    <row r="262" spans="1:6" ht="30" customHeight="1">
      <c r="A262" s="9">
        <v>260</v>
      </c>
      <c r="B262" s="7" t="s">
        <v>284</v>
      </c>
      <c r="C262" s="8" t="s">
        <v>285</v>
      </c>
      <c r="D262" s="7" t="str">
        <f>"刘心"</f>
        <v>刘心</v>
      </c>
      <c r="E262" s="7" t="str">
        <f t="shared" si="4"/>
        <v>女</v>
      </c>
      <c r="F262" s="7" t="s">
        <v>209</v>
      </c>
    </row>
    <row r="263" spans="1:6" ht="30" customHeight="1">
      <c r="A263" s="9">
        <v>261</v>
      </c>
      <c r="B263" s="7" t="s">
        <v>284</v>
      </c>
      <c r="C263" s="8" t="s">
        <v>285</v>
      </c>
      <c r="D263" s="7" t="str">
        <f>"王大新"</f>
        <v>王大新</v>
      </c>
      <c r="E263" s="7" t="str">
        <f t="shared" si="4"/>
        <v>女</v>
      </c>
      <c r="F263" s="7" t="s">
        <v>296</v>
      </c>
    </row>
    <row r="264" spans="1:6" ht="30" customHeight="1">
      <c r="A264" s="9">
        <v>262</v>
      </c>
      <c r="B264" s="7" t="s">
        <v>284</v>
      </c>
      <c r="C264" s="8" t="s">
        <v>285</v>
      </c>
      <c r="D264" s="7" t="str">
        <f>"张艺"</f>
        <v>张艺</v>
      </c>
      <c r="E264" s="7" t="str">
        <f aca="true" t="shared" si="5" ref="E264:E327">"女"</f>
        <v>女</v>
      </c>
      <c r="F264" s="7" t="s">
        <v>297</v>
      </c>
    </row>
    <row r="265" spans="1:6" ht="30" customHeight="1">
      <c r="A265" s="9">
        <v>263</v>
      </c>
      <c r="B265" s="7" t="s">
        <v>298</v>
      </c>
      <c r="C265" s="8" t="s">
        <v>299</v>
      </c>
      <c r="D265" s="7" t="str">
        <f>"王雪晶"</f>
        <v>王雪晶</v>
      </c>
      <c r="E265" s="7" t="str">
        <f t="shared" si="5"/>
        <v>女</v>
      </c>
      <c r="F265" s="7" t="s">
        <v>300</v>
      </c>
    </row>
    <row r="266" spans="1:6" ht="30" customHeight="1">
      <c r="A266" s="9">
        <v>264</v>
      </c>
      <c r="B266" s="7" t="s">
        <v>298</v>
      </c>
      <c r="C266" s="8" t="s">
        <v>299</v>
      </c>
      <c r="D266" s="7" t="str">
        <f>"虎霜霜"</f>
        <v>虎霜霜</v>
      </c>
      <c r="E266" s="7" t="str">
        <f t="shared" si="5"/>
        <v>女</v>
      </c>
      <c r="F266" s="7" t="s">
        <v>301</v>
      </c>
    </row>
    <row r="267" spans="1:6" ht="30" customHeight="1">
      <c r="A267" s="9">
        <v>265</v>
      </c>
      <c r="B267" s="7" t="s">
        <v>298</v>
      </c>
      <c r="C267" s="8" t="s">
        <v>299</v>
      </c>
      <c r="D267" s="7" t="str">
        <f>"王冰"</f>
        <v>王冰</v>
      </c>
      <c r="E267" s="7" t="str">
        <f t="shared" si="5"/>
        <v>女</v>
      </c>
      <c r="F267" s="7" t="s">
        <v>302</v>
      </c>
    </row>
    <row r="268" spans="1:6" ht="30" customHeight="1">
      <c r="A268" s="9">
        <v>266</v>
      </c>
      <c r="B268" s="7" t="s">
        <v>298</v>
      </c>
      <c r="C268" s="8" t="s">
        <v>299</v>
      </c>
      <c r="D268" s="7" t="str">
        <f>"王云萍"</f>
        <v>王云萍</v>
      </c>
      <c r="E268" s="7" t="str">
        <f t="shared" si="5"/>
        <v>女</v>
      </c>
      <c r="F268" s="7" t="s">
        <v>303</v>
      </c>
    </row>
    <row r="269" spans="1:6" ht="30" customHeight="1">
      <c r="A269" s="9">
        <v>267</v>
      </c>
      <c r="B269" s="7" t="s">
        <v>298</v>
      </c>
      <c r="C269" s="8" t="s">
        <v>299</v>
      </c>
      <c r="D269" s="7" t="str">
        <f>"陈慧敏"</f>
        <v>陈慧敏</v>
      </c>
      <c r="E269" s="7" t="str">
        <f t="shared" si="5"/>
        <v>女</v>
      </c>
      <c r="F269" s="7" t="s">
        <v>304</v>
      </c>
    </row>
    <row r="270" spans="1:6" ht="30" customHeight="1">
      <c r="A270" s="9">
        <v>268</v>
      </c>
      <c r="B270" s="7" t="s">
        <v>298</v>
      </c>
      <c r="C270" s="8" t="s">
        <v>299</v>
      </c>
      <c r="D270" s="7" t="str">
        <f>"程海颜"</f>
        <v>程海颜</v>
      </c>
      <c r="E270" s="7" t="str">
        <f t="shared" si="5"/>
        <v>女</v>
      </c>
      <c r="F270" s="7" t="s">
        <v>305</v>
      </c>
    </row>
    <row r="271" spans="1:6" ht="30" customHeight="1">
      <c r="A271" s="9">
        <v>269</v>
      </c>
      <c r="B271" s="7" t="s">
        <v>298</v>
      </c>
      <c r="C271" s="8" t="s">
        <v>299</v>
      </c>
      <c r="D271" s="7" t="str">
        <f>"陈叶"</f>
        <v>陈叶</v>
      </c>
      <c r="E271" s="7" t="str">
        <f t="shared" si="5"/>
        <v>女</v>
      </c>
      <c r="F271" s="7" t="s">
        <v>306</v>
      </c>
    </row>
    <row r="272" spans="1:6" ht="30" customHeight="1">
      <c r="A272" s="9">
        <v>270</v>
      </c>
      <c r="B272" s="7" t="s">
        <v>298</v>
      </c>
      <c r="C272" s="8" t="s">
        <v>299</v>
      </c>
      <c r="D272" s="7" t="str">
        <f>"梁晓明"</f>
        <v>梁晓明</v>
      </c>
      <c r="E272" s="7" t="str">
        <f t="shared" si="5"/>
        <v>女</v>
      </c>
      <c r="F272" s="7" t="s">
        <v>307</v>
      </c>
    </row>
    <row r="273" spans="1:6" ht="30" customHeight="1">
      <c r="A273" s="9">
        <v>271</v>
      </c>
      <c r="B273" s="7" t="s">
        <v>298</v>
      </c>
      <c r="C273" s="8" t="s">
        <v>299</v>
      </c>
      <c r="D273" s="7" t="str">
        <f>"黄海青"</f>
        <v>黄海青</v>
      </c>
      <c r="E273" s="7" t="str">
        <f t="shared" si="5"/>
        <v>女</v>
      </c>
      <c r="F273" s="7" t="s">
        <v>308</v>
      </c>
    </row>
    <row r="274" spans="1:6" ht="30" customHeight="1">
      <c r="A274" s="9">
        <v>272</v>
      </c>
      <c r="B274" s="7" t="s">
        <v>298</v>
      </c>
      <c r="C274" s="8" t="s">
        <v>299</v>
      </c>
      <c r="D274" s="7" t="str">
        <f>"邓芳珍"</f>
        <v>邓芳珍</v>
      </c>
      <c r="E274" s="7" t="str">
        <f t="shared" si="5"/>
        <v>女</v>
      </c>
      <c r="F274" s="7" t="s">
        <v>309</v>
      </c>
    </row>
    <row r="275" spans="1:6" ht="30" customHeight="1">
      <c r="A275" s="9">
        <v>273</v>
      </c>
      <c r="B275" s="7" t="s">
        <v>310</v>
      </c>
      <c r="C275" s="8" t="s">
        <v>82</v>
      </c>
      <c r="D275" s="7" t="str">
        <f>"林芳慧"</f>
        <v>林芳慧</v>
      </c>
      <c r="E275" s="7" t="str">
        <f t="shared" si="5"/>
        <v>女</v>
      </c>
      <c r="F275" s="7" t="s">
        <v>311</v>
      </c>
    </row>
    <row r="276" spans="1:6" ht="30" customHeight="1">
      <c r="A276" s="9">
        <v>274</v>
      </c>
      <c r="B276" s="7" t="s">
        <v>310</v>
      </c>
      <c r="C276" s="8" t="s">
        <v>82</v>
      </c>
      <c r="D276" s="7" t="str">
        <f>"符式群"</f>
        <v>符式群</v>
      </c>
      <c r="E276" s="7" t="str">
        <f t="shared" si="5"/>
        <v>女</v>
      </c>
      <c r="F276" s="7" t="s">
        <v>312</v>
      </c>
    </row>
    <row r="277" spans="1:6" ht="30" customHeight="1">
      <c r="A277" s="9">
        <v>275</v>
      </c>
      <c r="B277" s="7" t="s">
        <v>310</v>
      </c>
      <c r="C277" s="8" t="s">
        <v>82</v>
      </c>
      <c r="D277" s="7" t="str">
        <f>"蔡小冰"</f>
        <v>蔡小冰</v>
      </c>
      <c r="E277" s="7" t="str">
        <f t="shared" si="5"/>
        <v>女</v>
      </c>
      <c r="F277" s="7" t="s">
        <v>313</v>
      </c>
    </row>
    <row r="278" spans="1:6" ht="30" customHeight="1">
      <c r="A278" s="9">
        <v>276</v>
      </c>
      <c r="B278" s="7" t="s">
        <v>310</v>
      </c>
      <c r="C278" s="8" t="s">
        <v>82</v>
      </c>
      <c r="D278" s="7" t="str">
        <f>"林坚"</f>
        <v>林坚</v>
      </c>
      <c r="E278" s="7" t="str">
        <f t="shared" si="5"/>
        <v>女</v>
      </c>
      <c r="F278" s="7" t="s">
        <v>314</v>
      </c>
    </row>
    <row r="279" spans="1:6" ht="30" customHeight="1">
      <c r="A279" s="9">
        <v>277</v>
      </c>
      <c r="B279" s="7" t="s">
        <v>310</v>
      </c>
      <c r="C279" s="8" t="s">
        <v>82</v>
      </c>
      <c r="D279" s="7" t="str">
        <f>"郭高慧"</f>
        <v>郭高慧</v>
      </c>
      <c r="E279" s="7" t="str">
        <f t="shared" si="5"/>
        <v>女</v>
      </c>
      <c r="F279" s="7" t="s">
        <v>315</v>
      </c>
    </row>
    <row r="280" spans="1:6" ht="30" customHeight="1">
      <c r="A280" s="9">
        <v>278</v>
      </c>
      <c r="B280" s="7" t="s">
        <v>310</v>
      </c>
      <c r="C280" s="8" t="s">
        <v>82</v>
      </c>
      <c r="D280" s="7" t="str">
        <f>"王云严"</f>
        <v>王云严</v>
      </c>
      <c r="E280" s="7" t="str">
        <f t="shared" si="5"/>
        <v>女</v>
      </c>
      <c r="F280" s="7" t="s">
        <v>247</v>
      </c>
    </row>
    <row r="281" spans="1:6" ht="30" customHeight="1">
      <c r="A281" s="9">
        <v>279</v>
      </c>
      <c r="B281" s="7" t="s">
        <v>310</v>
      </c>
      <c r="C281" s="8" t="s">
        <v>82</v>
      </c>
      <c r="D281" s="7" t="str">
        <f>"万克转"</f>
        <v>万克转</v>
      </c>
      <c r="E281" s="7" t="str">
        <f t="shared" si="5"/>
        <v>女</v>
      </c>
      <c r="F281" s="7" t="s">
        <v>316</v>
      </c>
    </row>
    <row r="282" spans="1:6" ht="30" customHeight="1">
      <c r="A282" s="9">
        <v>280</v>
      </c>
      <c r="B282" s="7" t="s">
        <v>310</v>
      </c>
      <c r="C282" s="8" t="s">
        <v>82</v>
      </c>
      <c r="D282" s="7" t="str">
        <f>"朱香梅"</f>
        <v>朱香梅</v>
      </c>
      <c r="E282" s="7" t="str">
        <f t="shared" si="5"/>
        <v>女</v>
      </c>
      <c r="F282" s="7" t="s">
        <v>317</v>
      </c>
    </row>
    <row r="283" spans="1:6" ht="30" customHeight="1">
      <c r="A283" s="9">
        <v>281</v>
      </c>
      <c r="B283" s="7" t="s">
        <v>310</v>
      </c>
      <c r="C283" s="8" t="s">
        <v>82</v>
      </c>
      <c r="D283" s="7" t="str">
        <f>"王丁玉"</f>
        <v>王丁玉</v>
      </c>
      <c r="E283" s="7" t="str">
        <f t="shared" si="5"/>
        <v>女</v>
      </c>
      <c r="F283" s="7" t="s">
        <v>318</v>
      </c>
    </row>
    <row r="284" spans="1:6" ht="30" customHeight="1">
      <c r="A284" s="9">
        <v>282</v>
      </c>
      <c r="B284" s="7" t="s">
        <v>310</v>
      </c>
      <c r="C284" s="8" t="s">
        <v>82</v>
      </c>
      <c r="D284" s="7" t="str">
        <f>"李日雯"</f>
        <v>李日雯</v>
      </c>
      <c r="E284" s="7" t="str">
        <f t="shared" si="5"/>
        <v>女</v>
      </c>
      <c r="F284" s="7" t="s">
        <v>319</v>
      </c>
    </row>
    <row r="285" spans="1:6" ht="30" customHeight="1">
      <c r="A285" s="9">
        <v>283</v>
      </c>
      <c r="B285" s="7" t="s">
        <v>310</v>
      </c>
      <c r="C285" s="8" t="s">
        <v>82</v>
      </c>
      <c r="D285" s="7" t="str">
        <f>"陈小喜"</f>
        <v>陈小喜</v>
      </c>
      <c r="E285" s="7" t="str">
        <f t="shared" si="5"/>
        <v>女</v>
      </c>
      <c r="F285" s="7" t="s">
        <v>320</v>
      </c>
    </row>
    <row r="286" spans="1:6" ht="30" customHeight="1">
      <c r="A286" s="9">
        <v>284</v>
      </c>
      <c r="B286" s="7" t="s">
        <v>310</v>
      </c>
      <c r="C286" s="8" t="s">
        <v>82</v>
      </c>
      <c r="D286" s="7" t="str">
        <f>"王川文"</f>
        <v>王川文</v>
      </c>
      <c r="E286" s="7" t="str">
        <f t="shared" si="5"/>
        <v>女</v>
      </c>
      <c r="F286" s="7" t="s">
        <v>305</v>
      </c>
    </row>
    <row r="287" spans="1:6" ht="30" customHeight="1">
      <c r="A287" s="9">
        <v>285</v>
      </c>
      <c r="B287" s="7" t="s">
        <v>310</v>
      </c>
      <c r="C287" s="8" t="s">
        <v>82</v>
      </c>
      <c r="D287" s="7" t="str">
        <f>"刘海玲"</f>
        <v>刘海玲</v>
      </c>
      <c r="E287" s="7" t="str">
        <f t="shared" si="5"/>
        <v>女</v>
      </c>
      <c r="F287" s="7" t="s">
        <v>321</v>
      </c>
    </row>
    <row r="288" spans="1:6" ht="30" customHeight="1">
      <c r="A288" s="9">
        <v>286</v>
      </c>
      <c r="B288" s="7" t="s">
        <v>310</v>
      </c>
      <c r="C288" s="8" t="s">
        <v>82</v>
      </c>
      <c r="D288" s="7" t="str">
        <f>"蔡秋茹"</f>
        <v>蔡秋茹</v>
      </c>
      <c r="E288" s="7" t="str">
        <f t="shared" si="5"/>
        <v>女</v>
      </c>
      <c r="F288" s="7" t="s">
        <v>322</v>
      </c>
    </row>
    <row r="289" spans="1:6" ht="30" customHeight="1">
      <c r="A289" s="9">
        <v>287</v>
      </c>
      <c r="B289" s="7" t="s">
        <v>310</v>
      </c>
      <c r="C289" s="8" t="s">
        <v>82</v>
      </c>
      <c r="D289" s="7" t="str">
        <f>"李佳颖"</f>
        <v>李佳颖</v>
      </c>
      <c r="E289" s="7" t="str">
        <f t="shared" si="5"/>
        <v>女</v>
      </c>
      <c r="F289" s="7" t="s">
        <v>323</v>
      </c>
    </row>
    <row r="290" spans="1:6" ht="30" customHeight="1">
      <c r="A290" s="9">
        <v>288</v>
      </c>
      <c r="B290" s="7" t="s">
        <v>324</v>
      </c>
      <c r="C290" s="8" t="s">
        <v>325</v>
      </c>
      <c r="D290" s="7" t="str">
        <f>"卢徽红"</f>
        <v>卢徽红</v>
      </c>
      <c r="E290" s="7" t="str">
        <f t="shared" si="5"/>
        <v>女</v>
      </c>
      <c r="F290" s="7" t="s">
        <v>326</v>
      </c>
    </row>
    <row r="291" spans="1:6" ht="30" customHeight="1">
      <c r="A291" s="9">
        <v>289</v>
      </c>
      <c r="B291" s="7" t="s">
        <v>324</v>
      </c>
      <c r="C291" s="8" t="s">
        <v>325</v>
      </c>
      <c r="D291" s="7" t="str">
        <f>"林梅"</f>
        <v>林梅</v>
      </c>
      <c r="E291" s="7" t="str">
        <f t="shared" si="5"/>
        <v>女</v>
      </c>
      <c r="F291" s="7" t="s">
        <v>327</v>
      </c>
    </row>
    <row r="292" spans="1:6" ht="30" customHeight="1">
      <c r="A292" s="9">
        <v>290</v>
      </c>
      <c r="B292" s="7" t="s">
        <v>324</v>
      </c>
      <c r="C292" s="8" t="s">
        <v>325</v>
      </c>
      <c r="D292" s="7" t="str">
        <f>"王春晖"</f>
        <v>王春晖</v>
      </c>
      <c r="E292" s="7" t="str">
        <f t="shared" si="5"/>
        <v>女</v>
      </c>
      <c r="F292" s="7" t="s">
        <v>328</v>
      </c>
    </row>
    <row r="293" spans="1:6" ht="30" customHeight="1">
      <c r="A293" s="9">
        <v>291</v>
      </c>
      <c r="B293" s="7" t="s">
        <v>324</v>
      </c>
      <c r="C293" s="8" t="s">
        <v>325</v>
      </c>
      <c r="D293" s="7" t="str">
        <f>"王芬"</f>
        <v>王芬</v>
      </c>
      <c r="E293" s="7" t="str">
        <f t="shared" si="5"/>
        <v>女</v>
      </c>
      <c r="F293" s="7" t="s">
        <v>329</v>
      </c>
    </row>
    <row r="294" spans="1:6" ht="30" customHeight="1">
      <c r="A294" s="9">
        <v>292</v>
      </c>
      <c r="B294" s="7" t="s">
        <v>324</v>
      </c>
      <c r="C294" s="8" t="s">
        <v>325</v>
      </c>
      <c r="D294" s="7" t="str">
        <f>"吴雯"</f>
        <v>吴雯</v>
      </c>
      <c r="E294" s="7" t="str">
        <f t="shared" si="5"/>
        <v>女</v>
      </c>
      <c r="F294" s="7" t="s">
        <v>330</v>
      </c>
    </row>
    <row r="295" spans="1:6" ht="30" customHeight="1">
      <c r="A295" s="9">
        <v>293</v>
      </c>
      <c r="B295" s="7" t="s">
        <v>324</v>
      </c>
      <c r="C295" s="8" t="s">
        <v>325</v>
      </c>
      <c r="D295" s="7" t="str">
        <f>"李娟"</f>
        <v>李娟</v>
      </c>
      <c r="E295" s="7" t="str">
        <f t="shared" si="5"/>
        <v>女</v>
      </c>
      <c r="F295" s="7" t="s">
        <v>331</v>
      </c>
    </row>
    <row r="296" spans="1:6" ht="30" customHeight="1">
      <c r="A296" s="9">
        <v>294</v>
      </c>
      <c r="B296" s="7" t="s">
        <v>324</v>
      </c>
      <c r="C296" s="8" t="s">
        <v>325</v>
      </c>
      <c r="D296" s="7" t="str">
        <f>"黄丽云"</f>
        <v>黄丽云</v>
      </c>
      <c r="E296" s="7" t="str">
        <f t="shared" si="5"/>
        <v>女</v>
      </c>
      <c r="F296" s="7" t="s">
        <v>332</v>
      </c>
    </row>
    <row r="297" spans="1:6" ht="30" customHeight="1">
      <c r="A297" s="9">
        <v>295</v>
      </c>
      <c r="B297" s="7" t="s">
        <v>324</v>
      </c>
      <c r="C297" s="8" t="s">
        <v>325</v>
      </c>
      <c r="D297" s="7" t="str">
        <f>"徐妹"</f>
        <v>徐妹</v>
      </c>
      <c r="E297" s="7" t="str">
        <f t="shared" si="5"/>
        <v>女</v>
      </c>
      <c r="F297" s="7" t="s">
        <v>333</v>
      </c>
    </row>
    <row r="298" spans="1:6" ht="30" customHeight="1">
      <c r="A298" s="9">
        <v>296</v>
      </c>
      <c r="B298" s="7" t="s">
        <v>324</v>
      </c>
      <c r="C298" s="8" t="s">
        <v>325</v>
      </c>
      <c r="D298" s="7" t="str">
        <f>"王能"</f>
        <v>王能</v>
      </c>
      <c r="E298" s="7" t="str">
        <f t="shared" si="5"/>
        <v>女</v>
      </c>
      <c r="F298" s="7" t="s">
        <v>334</v>
      </c>
    </row>
    <row r="299" spans="1:6" ht="30" customHeight="1">
      <c r="A299" s="9">
        <v>297</v>
      </c>
      <c r="B299" s="7" t="s">
        <v>324</v>
      </c>
      <c r="C299" s="8" t="s">
        <v>325</v>
      </c>
      <c r="D299" s="7" t="str">
        <f>"王莉"</f>
        <v>王莉</v>
      </c>
      <c r="E299" s="7" t="str">
        <f t="shared" si="5"/>
        <v>女</v>
      </c>
      <c r="F299" s="7" t="s">
        <v>166</v>
      </c>
    </row>
    <row r="300" spans="1:6" ht="30" customHeight="1">
      <c r="A300" s="9">
        <v>298</v>
      </c>
      <c r="B300" s="7" t="s">
        <v>324</v>
      </c>
      <c r="C300" s="8" t="s">
        <v>325</v>
      </c>
      <c r="D300" s="7" t="str">
        <f>"黄小敏"</f>
        <v>黄小敏</v>
      </c>
      <c r="E300" s="7" t="str">
        <f t="shared" si="5"/>
        <v>女</v>
      </c>
      <c r="F300" s="7" t="s">
        <v>335</v>
      </c>
    </row>
    <row r="301" spans="1:6" ht="30" customHeight="1">
      <c r="A301" s="9">
        <v>299</v>
      </c>
      <c r="B301" s="7" t="s">
        <v>324</v>
      </c>
      <c r="C301" s="8" t="s">
        <v>325</v>
      </c>
      <c r="D301" s="7" t="str">
        <f>"蒋金雪"</f>
        <v>蒋金雪</v>
      </c>
      <c r="E301" s="7" t="str">
        <f t="shared" si="5"/>
        <v>女</v>
      </c>
      <c r="F301" s="7" t="s">
        <v>336</v>
      </c>
    </row>
    <row r="302" spans="1:6" ht="30" customHeight="1">
      <c r="A302" s="9">
        <v>300</v>
      </c>
      <c r="B302" s="7" t="s">
        <v>324</v>
      </c>
      <c r="C302" s="8" t="s">
        <v>325</v>
      </c>
      <c r="D302" s="7" t="str">
        <f>"谢卓菊"</f>
        <v>谢卓菊</v>
      </c>
      <c r="E302" s="7" t="str">
        <f t="shared" si="5"/>
        <v>女</v>
      </c>
      <c r="F302" s="7" t="s">
        <v>337</v>
      </c>
    </row>
    <row r="303" spans="1:6" ht="30" customHeight="1">
      <c r="A303" s="9">
        <v>301</v>
      </c>
      <c r="B303" s="7" t="s">
        <v>338</v>
      </c>
      <c r="C303" s="8" t="s">
        <v>36</v>
      </c>
      <c r="D303" s="13" t="s">
        <v>339</v>
      </c>
      <c r="E303" s="10" t="str">
        <f t="shared" si="5"/>
        <v>女</v>
      </c>
      <c r="F303" s="10" t="s">
        <v>222</v>
      </c>
    </row>
    <row r="304" spans="1:6" ht="30" customHeight="1">
      <c r="A304" s="9">
        <v>302</v>
      </c>
      <c r="B304" s="7" t="s">
        <v>338</v>
      </c>
      <c r="C304" s="8" t="s">
        <v>36</v>
      </c>
      <c r="D304" s="10" t="str">
        <f>"王雅努"</f>
        <v>王雅努</v>
      </c>
      <c r="E304" s="10" t="str">
        <f t="shared" si="5"/>
        <v>女</v>
      </c>
      <c r="F304" s="10" t="s">
        <v>340</v>
      </c>
    </row>
    <row r="305" spans="1:6" ht="30" customHeight="1">
      <c r="A305" s="9">
        <v>303</v>
      </c>
      <c r="B305" s="7" t="s">
        <v>338</v>
      </c>
      <c r="C305" s="8" t="s">
        <v>36</v>
      </c>
      <c r="D305" s="10" t="str">
        <f>"许玉"</f>
        <v>许玉</v>
      </c>
      <c r="E305" s="10" t="str">
        <f t="shared" si="5"/>
        <v>女</v>
      </c>
      <c r="F305" s="10" t="s">
        <v>341</v>
      </c>
    </row>
    <row r="306" spans="1:6" ht="30" customHeight="1">
      <c r="A306" s="9">
        <v>304</v>
      </c>
      <c r="B306" s="7" t="s">
        <v>338</v>
      </c>
      <c r="C306" s="8" t="s">
        <v>36</v>
      </c>
      <c r="D306" s="10" t="str">
        <f>"钟秋换"</f>
        <v>钟秋换</v>
      </c>
      <c r="E306" s="10" t="str">
        <f t="shared" si="5"/>
        <v>女</v>
      </c>
      <c r="F306" s="10" t="s">
        <v>342</v>
      </c>
    </row>
    <row r="307" spans="1:6" ht="30" customHeight="1">
      <c r="A307" s="9">
        <v>305</v>
      </c>
      <c r="B307" s="7" t="s">
        <v>338</v>
      </c>
      <c r="C307" s="8" t="s">
        <v>36</v>
      </c>
      <c r="D307" s="10" t="str">
        <f>"林怡丹"</f>
        <v>林怡丹</v>
      </c>
      <c r="E307" s="10" t="str">
        <f t="shared" si="5"/>
        <v>女</v>
      </c>
      <c r="F307" s="10" t="s">
        <v>127</v>
      </c>
    </row>
    <row r="308" spans="1:6" ht="30" customHeight="1">
      <c r="A308" s="9">
        <v>306</v>
      </c>
      <c r="B308" s="7" t="s">
        <v>338</v>
      </c>
      <c r="C308" s="8" t="s">
        <v>36</v>
      </c>
      <c r="D308" s="10" t="str">
        <f>"曾小慧"</f>
        <v>曾小慧</v>
      </c>
      <c r="E308" s="10" t="str">
        <f t="shared" si="5"/>
        <v>女</v>
      </c>
      <c r="F308" s="10" t="s">
        <v>343</v>
      </c>
    </row>
    <row r="309" spans="1:6" ht="30" customHeight="1">
      <c r="A309" s="9">
        <v>307</v>
      </c>
      <c r="B309" s="7" t="s">
        <v>338</v>
      </c>
      <c r="C309" s="8" t="s">
        <v>36</v>
      </c>
      <c r="D309" s="10" t="str">
        <f>"李兰"</f>
        <v>李兰</v>
      </c>
      <c r="E309" s="10" t="str">
        <f t="shared" si="5"/>
        <v>女</v>
      </c>
      <c r="F309" s="10" t="s">
        <v>344</v>
      </c>
    </row>
    <row r="310" spans="1:6" ht="30" customHeight="1">
      <c r="A310" s="9">
        <v>308</v>
      </c>
      <c r="B310" s="7" t="s">
        <v>338</v>
      </c>
      <c r="C310" s="8" t="s">
        <v>36</v>
      </c>
      <c r="D310" s="10" t="str">
        <f>"张蓉芳"</f>
        <v>张蓉芳</v>
      </c>
      <c r="E310" s="10" t="str">
        <f t="shared" si="5"/>
        <v>女</v>
      </c>
      <c r="F310" s="10" t="s">
        <v>345</v>
      </c>
    </row>
    <row r="311" spans="1:6" ht="30" customHeight="1">
      <c r="A311" s="9">
        <v>309</v>
      </c>
      <c r="B311" s="7" t="s">
        <v>338</v>
      </c>
      <c r="C311" s="8" t="s">
        <v>36</v>
      </c>
      <c r="D311" s="10" t="str">
        <f>"叶泳伶"</f>
        <v>叶泳伶</v>
      </c>
      <c r="E311" s="10" t="str">
        <f t="shared" si="5"/>
        <v>女</v>
      </c>
      <c r="F311" s="10" t="s">
        <v>346</v>
      </c>
    </row>
    <row r="312" spans="1:6" ht="30" customHeight="1">
      <c r="A312" s="9">
        <v>310</v>
      </c>
      <c r="B312" s="7" t="s">
        <v>347</v>
      </c>
      <c r="C312" s="8" t="s">
        <v>52</v>
      </c>
      <c r="D312" s="7" t="str">
        <f>"何银转"</f>
        <v>何银转</v>
      </c>
      <c r="E312" s="7" t="str">
        <f t="shared" si="5"/>
        <v>女</v>
      </c>
      <c r="F312" s="7" t="s">
        <v>348</v>
      </c>
    </row>
    <row r="313" spans="1:6" ht="30" customHeight="1">
      <c r="A313" s="9">
        <v>311</v>
      </c>
      <c r="B313" s="7" t="s">
        <v>347</v>
      </c>
      <c r="C313" s="8" t="s">
        <v>52</v>
      </c>
      <c r="D313" s="7" t="str">
        <f>"苏金蝶"</f>
        <v>苏金蝶</v>
      </c>
      <c r="E313" s="7" t="str">
        <f t="shared" si="5"/>
        <v>女</v>
      </c>
      <c r="F313" s="7" t="s">
        <v>349</v>
      </c>
    </row>
    <row r="314" spans="1:6" ht="30" customHeight="1">
      <c r="A314" s="9">
        <v>312</v>
      </c>
      <c r="B314" s="7" t="s">
        <v>347</v>
      </c>
      <c r="C314" s="8" t="s">
        <v>52</v>
      </c>
      <c r="D314" s="7" t="str">
        <f>"梁敏"</f>
        <v>梁敏</v>
      </c>
      <c r="E314" s="7" t="str">
        <f t="shared" si="5"/>
        <v>女</v>
      </c>
      <c r="F314" s="7" t="s">
        <v>350</v>
      </c>
    </row>
    <row r="315" spans="1:6" ht="30" customHeight="1">
      <c r="A315" s="9">
        <v>313</v>
      </c>
      <c r="B315" s="7" t="s">
        <v>347</v>
      </c>
      <c r="C315" s="8" t="s">
        <v>52</v>
      </c>
      <c r="D315" s="7" t="str">
        <f>"陈亚仁"</f>
        <v>陈亚仁</v>
      </c>
      <c r="E315" s="7" t="str">
        <f t="shared" si="5"/>
        <v>女</v>
      </c>
      <c r="F315" s="7" t="s">
        <v>351</v>
      </c>
    </row>
    <row r="316" spans="1:6" ht="30" customHeight="1">
      <c r="A316" s="9">
        <v>314</v>
      </c>
      <c r="B316" s="7" t="s">
        <v>347</v>
      </c>
      <c r="C316" s="8" t="s">
        <v>52</v>
      </c>
      <c r="D316" s="7" t="str">
        <f>"陈鸾"</f>
        <v>陈鸾</v>
      </c>
      <c r="E316" s="7" t="str">
        <f t="shared" si="5"/>
        <v>女</v>
      </c>
      <c r="F316" s="7" t="s">
        <v>352</v>
      </c>
    </row>
    <row r="317" spans="1:6" ht="30" customHeight="1">
      <c r="A317" s="9">
        <v>315</v>
      </c>
      <c r="B317" s="7" t="s">
        <v>347</v>
      </c>
      <c r="C317" s="8" t="s">
        <v>52</v>
      </c>
      <c r="D317" s="7" t="str">
        <f>"吴春"</f>
        <v>吴春</v>
      </c>
      <c r="E317" s="7" t="str">
        <f t="shared" si="5"/>
        <v>女</v>
      </c>
      <c r="F317" s="7" t="s">
        <v>353</v>
      </c>
    </row>
    <row r="318" spans="1:6" ht="30" customHeight="1">
      <c r="A318" s="9">
        <v>316</v>
      </c>
      <c r="B318" s="7" t="s">
        <v>347</v>
      </c>
      <c r="C318" s="8" t="s">
        <v>52</v>
      </c>
      <c r="D318" s="7" t="str">
        <f>"何爱花"</f>
        <v>何爱花</v>
      </c>
      <c r="E318" s="7" t="str">
        <f t="shared" si="5"/>
        <v>女</v>
      </c>
      <c r="F318" s="7" t="s">
        <v>354</v>
      </c>
    </row>
    <row r="319" spans="1:6" ht="30" customHeight="1">
      <c r="A319" s="9">
        <v>317</v>
      </c>
      <c r="B319" s="7" t="s">
        <v>347</v>
      </c>
      <c r="C319" s="8" t="s">
        <v>52</v>
      </c>
      <c r="D319" s="7" t="str">
        <f>"梁素文"</f>
        <v>梁素文</v>
      </c>
      <c r="E319" s="7" t="str">
        <f t="shared" si="5"/>
        <v>女</v>
      </c>
      <c r="F319" s="7" t="s">
        <v>355</v>
      </c>
    </row>
    <row r="320" spans="1:6" ht="30" customHeight="1">
      <c r="A320" s="9">
        <v>318</v>
      </c>
      <c r="B320" s="7" t="s">
        <v>347</v>
      </c>
      <c r="C320" s="8" t="s">
        <v>52</v>
      </c>
      <c r="D320" s="7" t="str">
        <f>"蒙春花"</f>
        <v>蒙春花</v>
      </c>
      <c r="E320" s="7" t="str">
        <f t="shared" si="5"/>
        <v>女</v>
      </c>
      <c r="F320" s="7" t="s">
        <v>356</v>
      </c>
    </row>
    <row r="321" spans="1:6" ht="30" customHeight="1">
      <c r="A321" s="9">
        <v>319</v>
      </c>
      <c r="B321" s="7" t="s">
        <v>347</v>
      </c>
      <c r="C321" s="8" t="s">
        <v>52</v>
      </c>
      <c r="D321" s="7" t="str">
        <f>"王青斌"</f>
        <v>王青斌</v>
      </c>
      <c r="E321" s="7" t="str">
        <f t="shared" si="5"/>
        <v>女</v>
      </c>
      <c r="F321" s="7" t="s">
        <v>357</v>
      </c>
    </row>
    <row r="322" spans="1:6" ht="30" customHeight="1">
      <c r="A322" s="9">
        <v>320</v>
      </c>
      <c r="B322" s="7" t="s">
        <v>347</v>
      </c>
      <c r="C322" s="8" t="s">
        <v>52</v>
      </c>
      <c r="D322" s="7" t="str">
        <f>"徐慧茹"</f>
        <v>徐慧茹</v>
      </c>
      <c r="E322" s="7" t="str">
        <f t="shared" si="5"/>
        <v>女</v>
      </c>
      <c r="F322" s="7" t="s">
        <v>358</v>
      </c>
    </row>
    <row r="323" spans="1:6" ht="30" customHeight="1">
      <c r="A323" s="9">
        <v>321</v>
      </c>
      <c r="B323" s="7" t="s">
        <v>347</v>
      </c>
      <c r="C323" s="8" t="s">
        <v>52</v>
      </c>
      <c r="D323" s="7" t="str">
        <f>"王海花"</f>
        <v>王海花</v>
      </c>
      <c r="E323" s="7" t="str">
        <f t="shared" si="5"/>
        <v>女</v>
      </c>
      <c r="F323" s="7" t="s">
        <v>359</v>
      </c>
    </row>
    <row r="324" spans="1:6" ht="30" customHeight="1">
      <c r="A324" s="9">
        <v>322</v>
      </c>
      <c r="B324" s="7" t="s">
        <v>347</v>
      </c>
      <c r="C324" s="8" t="s">
        <v>52</v>
      </c>
      <c r="D324" s="7" t="str">
        <f>"朱妹"</f>
        <v>朱妹</v>
      </c>
      <c r="E324" s="7" t="str">
        <f t="shared" si="5"/>
        <v>女</v>
      </c>
      <c r="F324" s="7" t="s">
        <v>360</v>
      </c>
    </row>
    <row r="325" spans="1:6" ht="30" customHeight="1">
      <c r="A325" s="9">
        <v>323</v>
      </c>
      <c r="B325" s="7" t="s">
        <v>347</v>
      </c>
      <c r="C325" s="8" t="s">
        <v>52</v>
      </c>
      <c r="D325" s="7" t="str">
        <f>"梁嫚"</f>
        <v>梁嫚</v>
      </c>
      <c r="E325" s="7" t="str">
        <f t="shared" si="5"/>
        <v>女</v>
      </c>
      <c r="F325" s="7" t="s">
        <v>361</v>
      </c>
    </row>
    <row r="326" spans="1:6" ht="30" customHeight="1">
      <c r="A326" s="9">
        <v>324</v>
      </c>
      <c r="B326" s="7" t="s">
        <v>347</v>
      </c>
      <c r="C326" s="8" t="s">
        <v>52</v>
      </c>
      <c r="D326" s="7" t="str">
        <f>"黄海娟"</f>
        <v>黄海娟</v>
      </c>
      <c r="E326" s="7" t="str">
        <f t="shared" si="5"/>
        <v>女</v>
      </c>
      <c r="F326" s="7" t="s">
        <v>362</v>
      </c>
    </row>
    <row r="327" spans="1:6" ht="30" customHeight="1">
      <c r="A327" s="9">
        <v>325</v>
      </c>
      <c r="B327" s="7" t="s">
        <v>347</v>
      </c>
      <c r="C327" s="8" t="s">
        <v>52</v>
      </c>
      <c r="D327" s="7" t="str">
        <f>"王子云"</f>
        <v>王子云</v>
      </c>
      <c r="E327" s="7" t="str">
        <f t="shared" si="5"/>
        <v>女</v>
      </c>
      <c r="F327" s="7" t="s">
        <v>363</v>
      </c>
    </row>
    <row r="328" spans="1:6" ht="30" customHeight="1">
      <c r="A328" s="9">
        <v>326</v>
      </c>
      <c r="B328" s="7" t="s">
        <v>347</v>
      </c>
      <c r="C328" s="8" t="s">
        <v>52</v>
      </c>
      <c r="D328" s="7" t="str">
        <f>"蔡小丽"</f>
        <v>蔡小丽</v>
      </c>
      <c r="E328" s="7" t="str">
        <f aca="true" t="shared" si="6" ref="E328:E337">"女"</f>
        <v>女</v>
      </c>
      <c r="F328" s="7" t="s">
        <v>364</v>
      </c>
    </row>
    <row r="329" spans="1:6" ht="30" customHeight="1">
      <c r="A329" s="9">
        <v>327</v>
      </c>
      <c r="B329" s="7" t="s">
        <v>347</v>
      </c>
      <c r="C329" s="8" t="s">
        <v>52</v>
      </c>
      <c r="D329" s="7" t="str">
        <f>"王春花"</f>
        <v>王春花</v>
      </c>
      <c r="E329" s="7" t="str">
        <f t="shared" si="6"/>
        <v>女</v>
      </c>
      <c r="F329" s="7" t="s">
        <v>365</v>
      </c>
    </row>
    <row r="330" spans="1:6" ht="30" customHeight="1">
      <c r="A330" s="9">
        <v>328</v>
      </c>
      <c r="B330" s="7" t="s">
        <v>347</v>
      </c>
      <c r="C330" s="8" t="s">
        <v>52</v>
      </c>
      <c r="D330" s="7" t="str">
        <f>"王丽娟"</f>
        <v>王丽娟</v>
      </c>
      <c r="E330" s="7" t="str">
        <f t="shared" si="6"/>
        <v>女</v>
      </c>
      <c r="F330" s="7" t="s">
        <v>366</v>
      </c>
    </row>
    <row r="331" spans="1:6" ht="30" customHeight="1">
      <c r="A331" s="9">
        <v>329</v>
      </c>
      <c r="B331" s="7" t="s">
        <v>347</v>
      </c>
      <c r="C331" s="8" t="s">
        <v>52</v>
      </c>
      <c r="D331" s="7" t="str">
        <f>"王小容"</f>
        <v>王小容</v>
      </c>
      <c r="E331" s="7" t="str">
        <f t="shared" si="6"/>
        <v>女</v>
      </c>
      <c r="F331" s="7" t="s">
        <v>367</v>
      </c>
    </row>
    <row r="332" spans="1:6" ht="30" customHeight="1">
      <c r="A332" s="9">
        <v>330</v>
      </c>
      <c r="B332" s="7" t="s">
        <v>347</v>
      </c>
      <c r="C332" s="8" t="s">
        <v>52</v>
      </c>
      <c r="D332" s="7" t="str">
        <f>"谢怡之"</f>
        <v>谢怡之</v>
      </c>
      <c r="E332" s="7" t="str">
        <f t="shared" si="6"/>
        <v>女</v>
      </c>
      <c r="F332" s="7" t="s">
        <v>368</v>
      </c>
    </row>
    <row r="333" spans="1:6" ht="30" customHeight="1">
      <c r="A333" s="9">
        <v>331</v>
      </c>
      <c r="B333" s="7" t="s">
        <v>347</v>
      </c>
      <c r="C333" s="8" t="s">
        <v>52</v>
      </c>
      <c r="D333" s="7" t="str">
        <f>"林小娇"</f>
        <v>林小娇</v>
      </c>
      <c r="E333" s="7" t="str">
        <f t="shared" si="6"/>
        <v>女</v>
      </c>
      <c r="F333" s="7" t="s">
        <v>256</v>
      </c>
    </row>
    <row r="334" spans="1:6" ht="30" customHeight="1">
      <c r="A334" s="9">
        <v>332</v>
      </c>
      <c r="B334" s="7" t="s">
        <v>347</v>
      </c>
      <c r="C334" s="8" t="s">
        <v>52</v>
      </c>
      <c r="D334" s="7" t="str">
        <f>"黄小娟"</f>
        <v>黄小娟</v>
      </c>
      <c r="E334" s="7" t="str">
        <f t="shared" si="6"/>
        <v>女</v>
      </c>
      <c r="F334" s="7" t="s">
        <v>369</v>
      </c>
    </row>
    <row r="335" spans="1:6" ht="30" customHeight="1">
      <c r="A335" s="9">
        <v>333</v>
      </c>
      <c r="B335" s="7" t="s">
        <v>347</v>
      </c>
      <c r="C335" s="8" t="s">
        <v>52</v>
      </c>
      <c r="D335" s="7" t="str">
        <f>"曾秋琴"</f>
        <v>曾秋琴</v>
      </c>
      <c r="E335" s="7" t="str">
        <f t="shared" si="6"/>
        <v>女</v>
      </c>
      <c r="F335" s="7" t="s">
        <v>355</v>
      </c>
    </row>
    <row r="336" spans="1:6" ht="30" customHeight="1">
      <c r="A336" s="9">
        <v>334</v>
      </c>
      <c r="B336" s="7" t="s">
        <v>347</v>
      </c>
      <c r="C336" s="8" t="s">
        <v>52</v>
      </c>
      <c r="D336" s="7" t="str">
        <f>"张童"</f>
        <v>张童</v>
      </c>
      <c r="E336" s="7" t="str">
        <f t="shared" si="6"/>
        <v>女</v>
      </c>
      <c r="F336" s="7" t="s">
        <v>370</v>
      </c>
    </row>
    <row r="337" spans="1:6" ht="30" customHeight="1">
      <c r="A337" s="9">
        <v>335</v>
      </c>
      <c r="B337" s="7" t="s">
        <v>347</v>
      </c>
      <c r="C337" s="8" t="s">
        <v>52</v>
      </c>
      <c r="D337" s="7" t="str">
        <f>"郑菲"</f>
        <v>郑菲</v>
      </c>
      <c r="E337" s="7" t="str">
        <f t="shared" si="6"/>
        <v>女</v>
      </c>
      <c r="F337" s="7" t="s">
        <v>371</v>
      </c>
    </row>
    <row r="338" spans="1:6" ht="30" customHeight="1">
      <c r="A338" s="9">
        <v>336</v>
      </c>
      <c r="B338" s="7" t="s">
        <v>372</v>
      </c>
      <c r="C338" s="8" t="s">
        <v>373</v>
      </c>
      <c r="D338" s="7" t="str">
        <f>"黄碧虹"</f>
        <v>黄碧虹</v>
      </c>
      <c r="E338" s="7" t="str">
        <f>"女"</f>
        <v>女</v>
      </c>
      <c r="F338" s="7" t="s">
        <v>374</v>
      </c>
    </row>
    <row r="339" spans="1:6" ht="30" customHeight="1">
      <c r="A339" s="9">
        <v>337</v>
      </c>
      <c r="B339" s="7" t="s">
        <v>372</v>
      </c>
      <c r="C339" s="8" t="s">
        <v>373</v>
      </c>
      <c r="D339" s="7" t="str">
        <f>"王振洪"</f>
        <v>王振洪</v>
      </c>
      <c r="E339" s="7" t="str">
        <f>"男"</f>
        <v>男</v>
      </c>
      <c r="F339" s="7" t="s">
        <v>375</v>
      </c>
    </row>
    <row r="340" spans="1:6" ht="30" customHeight="1">
      <c r="A340" s="9">
        <v>338</v>
      </c>
      <c r="B340" s="7" t="s">
        <v>372</v>
      </c>
      <c r="C340" s="8" t="s">
        <v>373</v>
      </c>
      <c r="D340" s="7" t="str">
        <f>"王大榜"</f>
        <v>王大榜</v>
      </c>
      <c r="E340" s="7" t="str">
        <f>"男"</f>
        <v>男</v>
      </c>
      <c r="F340" s="7" t="s">
        <v>376</v>
      </c>
    </row>
    <row r="341" spans="1:6" ht="30" customHeight="1">
      <c r="A341" s="9">
        <v>339</v>
      </c>
      <c r="B341" s="7" t="s">
        <v>372</v>
      </c>
      <c r="C341" s="8" t="s">
        <v>373</v>
      </c>
      <c r="D341" s="7" t="str">
        <f>"陈奕炳"</f>
        <v>陈奕炳</v>
      </c>
      <c r="E341" s="7" t="str">
        <f>"男"</f>
        <v>男</v>
      </c>
      <c r="F341" s="7" t="s">
        <v>377</v>
      </c>
    </row>
    <row r="342" spans="1:6" ht="30" customHeight="1">
      <c r="A342" s="9">
        <v>340</v>
      </c>
      <c r="B342" s="7" t="s">
        <v>378</v>
      </c>
      <c r="C342" s="8" t="s">
        <v>82</v>
      </c>
      <c r="D342" s="7" t="str">
        <f>"冯标"</f>
        <v>冯标</v>
      </c>
      <c r="E342" s="7" t="str">
        <f>"男"</f>
        <v>男</v>
      </c>
      <c r="F342" s="7" t="s">
        <v>379</v>
      </c>
    </row>
    <row r="343" spans="1:6" ht="30" customHeight="1">
      <c r="A343" s="9">
        <v>341</v>
      </c>
      <c r="B343" s="7" t="s">
        <v>380</v>
      </c>
      <c r="C343" s="8" t="s">
        <v>381</v>
      </c>
      <c r="D343" s="7" t="str">
        <f>"何涛"</f>
        <v>何涛</v>
      </c>
      <c r="E343" s="7" t="str">
        <f>"女"</f>
        <v>女</v>
      </c>
      <c r="F343" s="7" t="s">
        <v>382</v>
      </c>
    </row>
    <row r="344" spans="1:6" ht="30" customHeight="1">
      <c r="A344" s="9">
        <v>342</v>
      </c>
      <c r="B344" s="7" t="s">
        <v>383</v>
      </c>
      <c r="C344" s="8" t="s">
        <v>384</v>
      </c>
      <c r="D344" s="7" t="str">
        <f>"周海琴"</f>
        <v>周海琴</v>
      </c>
      <c r="E344" s="7" t="str">
        <f>"女"</f>
        <v>女</v>
      </c>
      <c r="F344" s="7" t="s">
        <v>385</v>
      </c>
    </row>
    <row r="345" spans="1:6" ht="30" customHeight="1">
      <c r="A345" s="9">
        <v>343</v>
      </c>
      <c r="B345" s="7" t="s">
        <v>383</v>
      </c>
      <c r="C345" s="8" t="s">
        <v>384</v>
      </c>
      <c r="D345" s="7" t="str">
        <f>"沈永亮"</f>
        <v>沈永亮</v>
      </c>
      <c r="E345" s="7" t="str">
        <f>"男"</f>
        <v>男</v>
      </c>
      <c r="F345" s="7" t="s">
        <v>386</v>
      </c>
    </row>
    <row r="346" spans="1:6" ht="30" customHeight="1">
      <c r="A346" s="9">
        <v>344</v>
      </c>
      <c r="B346" s="7" t="s">
        <v>383</v>
      </c>
      <c r="C346" s="8" t="s">
        <v>384</v>
      </c>
      <c r="D346" s="7" t="str">
        <f>"谢祥娜"</f>
        <v>谢祥娜</v>
      </c>
      <c r="E346" s="7" t="str">
        <f>"女"</f>
        <v>女</v>
      </c>
      <c r="F346" s="7" t="s">
        <v>387</v>
      </c>
    </row>
    <row r="347" spans="1:6" ht="30" customHeight="1">
      <c r="A347" s="9">
        <v>345</v>
      </c>
      <c r="B347" s="7" t="s">
        <v>383</v>
      </c>
      <c r="C347" s="8" t="s">
        <v>384</v>
      </c>
      <c r="D347" s="7" t="str">
        <f>"胡慧婕"</f>
        <v>胡慧婕</v>
      </c>
      <c r="E347" s="7" t="str">
        <f>"女"</f>
        <v>女</v>
      </c>
      <c r="F347" s="7" t="s">
        <v>388</v>
      </c>
    </row>
    <row r="348" spans="1:6" ht="30" customHeight="1">
      <c r="A348" s="9">
        <v>346</v>
      </c>
      <c r="B348" s="7" t="s">
        <v>383</v>
      </c>
      <c r="C348" s="8" t="s">
        <v>384</v>
      </c>
      <c r="D348" s="7" t="str">
        <f>"漆福兴"</f>
        <v>漆福兴</v>
      </c>
      <c r="E348" s="7" t="str">
        <f>"男"</f>
        <v>男</v>
      </c>
      <c r="F348" s="7" t="s">
        <v>389</v>
      </c>
    </row>
    <row r="349" spans="1:6" ht="30" customHeight="1">
      <c r="A349" s="9">
        <v>347</v>
      </c>
      <c r="B349" s="7" t="s">
        <v>383</v>
      </c>
      <c r="C349" s="8" t="s">
        <v>384</v>
      </c>
      <c r="D349" s="7" t="str">
        <f>"张锡妹 "</f>
        <v>张锡妹 </v>
      </c>
      <c r="E349" s="7" t="str">
        <f>"女"</f>
        <v>女</v>
      </c>
      <c r="F349" s="7" t="s">
        <v>390</v>
      </c>
    </row>
    <row r="350" spans="1:6" ht="30" customHeight="1">
      <c r="A350" s="9">
        <v>348</v>
      </c>
      <c r="B350" s="7" t="s">
        <v>383</v>
      </c>
      <c r="C350" s="8" t="s">
        <v>384</v>
      </c>
      <c r="D350" s="7" t="str">
        <f>"黄孟灵"</f>
        <v>黄孟灵</v>
      </c>
      <c r="E350" s="7" t="str">
        <f>"女"</f>
        <v>女</v>
      </c>
      <c r="F350" s="7" t="s">
        <v>391</v>
      </c>
    </row>
    <row r="351" spans="1:6" ht="30" customHeight="1">
      <c r="A351" s="9">
        <v>349</v>
      </c>
      <c r="B351" s="7" t="s">
        <v>392</v>
      </c>
      <c r="C351" s="8" t="s">
        <v>393</v>
      </c>
      <c r="D351" s="7" t="str">
        <f>"吉娜"</f>
        <v>吉娜</v>
      </c>
      <c r="E351" s="7" t="str">
        <f>"女"</f>
        <v>女</v>
      </c>
      <c r="F351" s="7" t="s">
        <v>394</v>
      </c>
    </row>
    <row r="352" spans="1:6" ht="30" customHeight="1">
      <c r="A352" s="9">
        <v>350</v>
      </c>
      <c r="B352" s="7" t="s">
        <v>392</v>
      </c>
      <c r="C352" s="8" t="s">
        <v>393</v>
      </c>
      <c r="D352" s="7" t="str">
        <f>"孙权"</f>
        <v>孙权</v>
      </c>
      <c r="E352" s="7" t="str">
        <f>"男"</f>
        <v>男</v>
      </c>
      <c r="F352" s="7" t="s">
        <v>395</v>
      </c>
    </row>
    <row r="353" spans="1:6" ht="30" customHeight="1">
      <c r="A353" s="9">
        <v>351</v>
      </c>
      <c r="B353" s="7" t="s">
        <v>392</v>
      </c>
      <c r="C353" s="8" t="s">
        <v>393</v>
      </c>
      <c r="D353" s="7" t="str">
        <f>"周小婷"</f>
        <v>周小婷</v>
      </c>
      <c r="E353" s="7" t="str">
        <f>"女"</f>
        <v>女</v>
      </c>
      <c r="F353" s="7" t="s">
        <v>396</v>
      </c>
    </row>
    <row r="354" spans="1:6" ht="30" customHeight="1">
      <c r="A354" s="9">
        <v>352</v>
      </c>
      <c r="B354" s="7" t="s">
        <v>392</v>
      </c>
      <c r="C354" s="8" t="s">
        <v>393</v>
      </c>
      <c r="D354" s="7" t="str">
        <f>"刘杰"</f>
        <v>刘杰</v>
      </c>
      <c r="E354" s="7" t="str">
        <f>"女"</f>
        <v>女</v>
      </c>
      <c r="F354" s="7" t="s">
        <v>397</v>
      </c>
    </row>
    <row r="355" spans="1:6" ht="30" customHeight="1">
      <c r="A355" s="9">
        <v>353</v>
      </c>
      <c r="B355" s="7" t="s">
        <v>392</v>
      </c>
      <c r="C355" s="8" t="s">
        <v>393</v>
      </c>
      <c r="D355" s="7" t="str">
        <f>"吴清于"</f>
        <v>吴清于</v>
      </c>
      <c r="E355" s="7" t="str">
        <f>"女"</f>
        <v>女</v>
      </c>
      <c r="F355" s="7" t="s">
        <v>256</v>
      </c>
    </row>
    <row r="356" spans="1:6" ht="30" customHeight="1">
      <c r="A356" s="9">
        <v>354</v>
      </c>
      <c r="B356" s="7" t="s">
        <v>398</v>
      </c>
      <c r="C356" s="8" t="s">
        <v>107</v>
      </c>
      <c r="D356" s="7" t="str">
        <f>"杨聪"</f>
        <v>杨聪</v>
      </c>
      <c r="E356" s="7" t="str">
        <f>"男"</f>
        <v>男</v>
      </c>
      <c r="F356" s="7" t="s">
        <v>399</v>
      </c>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2020-04-21T08:04:24Z</dcterms:created>
  <dcterms:modified xsi:type="dcterms:W3CDTF">2020-04-24T02:43:42Z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KSOReadingLayo">
    <vt:bool>true</vt:bool>
  </property>
</Properties>
</file>