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1600" windowHeight="10500"/>
  </bookViews>
  <sheets>
    <sheet name="排名" sheetId="1" r:id="rId1"/>
  </sheets>
  <definedNames>
    <definedName name="_xlnm._FilterDatabase" localSheetId="0" hidden="1">排名!$A$2:$L$50</definedName>
    <definedName name="_xlnm.Print_Titles" localSheetId="0">排名!$2:2</definedName>
  </definedNames>
  <calcPr calcId="124519"/>
  <extLst/>
</workbook>
</file>

<file path=xl/calcChain.xml><?xml version="1.0" encoding="utf-8"?>
<calcChain xmlns="http://schemas.openxmlformats.org/spreadsheetml/2006/main">
  <c r="B49" i="1"/>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B3"/>
</calcChain>
</file>

<file path=xl/sharedStrings.xml><?xml version="1.0" encoding="utf-8"?>
<sst xmlns="http://schemas.openxmlformats.org/spreadsheetml/2006/main" count="159" uniqueCount="71">
  <si>
    <t>序号</t>
  </si>
  <si>
    <t>姓名</t>
  </si>
  <si>
    <t>准考证号</t>
  </si>
  <si>
    <t>报考岗位</t>
  </si>
  <si>
    <t>报考单位</t>
  </si>
  <si>
    <t>点评抽签号</t>
  </si>
  <si>
    <t>面试成绩</t>
  </si>
  <si>
    <t>排名</t>
  </si>
  <si>
    <t>备注</t>
  </si>
  <si>
    <t>外科医师1+10002</t>
  </si>
  <si>
    <t>外科医师1</t>
  </si>
  <si>
    <t>县人民医院</t>
  </si>
  <si>
    <t>外科医师1+10001</t>
  </si>
  <si>
    <t>外科医师2+20007</t>
  </si>
  <si>
    <t>外科医师2</t>
  </si>
  <si>
    <t>外科医师2+20002</t>
  </si>
  <si>
    <t>外科医师2+20006</t>
  </si>
  <si>
    <t>外科医师2+20003</t>
  </si>
  <si>
    <t>外科医师2+20001</t>
  </si>
  <si>
    <t>外科医师2+20005</t>
  </si>
  <si>
    <t>外科医师2+20004</t>
  </si>
  <si>
    <t>内科医师+30002</t>
  </si>
  <si>
    <t>内科医师</t>
  </si>
  <si>
    <t>内科医师+30007</t>
  </si>
  <si>
    <t>内科医师+30001</t>
  </si>
  <si>
    <t>内科医师+30009</t>
  </si>
  <si>
    <t>内科医师+30006</t>
  </si>
  <si>
    <t>内科医师+30004</t>
  </si>
  <si>
    <t>内科医师+30003</t>
  </si>
  <si>
    <t>内科医师+30005</t>
  </si>
  <si>
    <t>内科医师+30008</t>
  </si>
  <si>
    <t>内科医师+30010</t>
  </si>
  <si>
    <t>儿科+40001</t>
  </si>
  <si>
    <t>儿科（含新生儿）医师</t>
  </si>
  <si>
    <t>儿科+40002</t>
  </si>
  <si>
    <t>急诊+50002</t>
  </si>
  <si>
    <t>急诊及重症医学科医师</t>
  </si>
  <si>
    <t>急诊+50001</t>
  </si>
  <si>
    <t>急诊+50003</t>
  </si>
  <si>
    <t>放射+60001</t>
  </si>
  <si>
    <t>放射/Ｂ超诊断医师</t>
  </si>
  <si>
    <t>检验+70004</t>
  </si>
  <si>
    <t>检验</t>
  </si>
  <si>
    <t>检验+70001</t>
  </si>
  <si>
    <t>检验+70005</t>
  </si>
  <si>
    <t>检验+70002</t>
  </si>
  <si>
    <t>检验+70007</t>
  </si>
  <si>
    <t>检验+70003</t>
  </si>
  <si>
    <t>检验+70006</t>
  </si>
  <si>
    <t>护理2+80005</t>
  </si>
  <si>
    <t>护理2</t>
  </si>
  <si>
    <t>护理2+80002</t>
  </si>
  <si>
    <t>护理2+80009</t>
  </si>
  <si>
    <t>护理2+80010</t>
  </si>
  <si>
    <t>护理2+80003</t>
  </si>
  <si>
    <t>护理2+80008</t>
  </si>
  <si>
    <t>护理2+80004</t>
  </si>
  <si>
    <t>护理2+80007</t>
  </si>
  <si>
    <t>护理2+80001</t>
  </si>
  <si>
    <t>护理2+80006</t>
  </si>
  <si>
    <t>未达合格分数线</t>
  </si>
  <si>
    <t>检验+90003</t>
  </si>
  <si>
    <t>县疾病控制中心</t>
  </si>
  <si>
    <t>检验+90005</t>
  </si>
  <si>
    <t>检验+90002</t>
  </si>
  <si>
    <t>检验+90004</t>
  </si>
  <si>
    <t>检验+90006</t>
  </si>
  <si>
    <t>陈艳</t>
  </si>
  <si>
    <t>检验+90001</t>
  </si>
  <si>
    <t>弃考</t>
  </si>
  <si>
    <t>2020年琼中县卫生健康委员会所属事业单位紧急补充医疗卫生专业技术人员
(非援鄂人员)面试成绩汇总表</t>
    <phoneticPr fontId="5" type="noConversion"/>
  </si>
</sst>
</file>

<file path=xl/styles.xml><?xml version="1.0" encoding="utf-8"?>
<styleSheet xmlns="http://schemas.openxmlformats.org/spreadsheetml/2006/main">
  <numFmts count="4">
    <numFmt numFmtId="178" formatCode="0.00_ "/>
    <numFmt numFmtId="179" formatCode="0.00_);[Red]\(0.00\)"/>
    <numFmt numFmtId="180" formatCode="0_ "/>
    <numFmt numFmtId="181" formatCode="0_);[Red]\(0\)"/>
  </numFmts>
  <fonts count="6">
    <font>
      <sz val="11"/>
      <color indexed="8"/>
      <name val="宋体"/>
      <charset val="134"/>
    </font>
    <font>
      <sz val="12"/>
      <name val="宋体"/>
      <charset val="134"/>
    </font>
    <font>
      <b/>
      <sz val="18"/>
      <name val="宋体"/>
      <charset val="134"/>
    </font>
    <font>
      <b/>
      <sz val="12"/>
      <name val="宋体"/>
      <charset val="134"/>
    </font>
    <font>
      <sz val="12"/>
      <color indexed="8"/>
      <name val="宋体"/>
      <charset val="134"/>
    </font>
    <font>
      <sz val="9"/>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3">
    <xf numFmtId="0" fontId="0" fillId="0" borderId="0" xfId="0">
      <alignment vertical="center"/>
    </xf>
    <xf numFmtId="0" fontId="1"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Alignment="1">
      <alignment vertical="center" wrapText="1"/>
    </xf>
    <xf numFmtId="0" fontId="1" fillId="0" borderId="0" xfId="0" applyFont="1" applyFill="1" applyBorder="1" applyAlignment="1">
      <alignment horizontal="center" vertical="center"/>
    </xf>
    <xf numFmtId="180" fontId="1" fillId="0" borderId="0" xfId="0" applyNumberFormat="1" applyFont="1" applyFill="1" applyBorder="1" applyAlignment="1">
      <alignment horizontal="center" vertical="center"/>
    </xf>
    <xf numFmtId="0" fontId="1" fillId="0" borderId="0" xfId="0" applyFont="1" applyFill="1" applyBorder="1" applyAlignment="1">
      <alignment vertical="center"/>
    </xf>
    <xf numFmtId="0" fontId="3" fillId="0" borderId="1" xfId="0"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179" fontId="0" fillId="2" borderId="1" xfId="0" applyNumberFormat="1" applyFont="1" applyFill="1" applyBorder="1" applyAlignment="1">
      <alignment horizontal="center" vertical="center" wrapText="1"/>
    </xf>
    <xf numFmtId="180" fontId="0"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178"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181" fontId="0" fillId="2" borderId="1" xfId="0" applyNumberFormat="1" applyFont="1" applyFill="1" applyBorder="1" applyAlignment="1">
      <alignment horizontal="center" vertical="center" wrapText="1"/>
    </xf>
    <xf numFmtId="180" fontId="0" fillId="0" borderId="0" xfId="0" applyNumberFormat="1" applyFont="1" applyFill="1" applyAlignment="1">
      <alignment vertical="center" wrapText="1"/>
    </xf>
    <xf numFmtId="49" fontId="0" fillId="0" borderId="0" xfId="0" applyNumberFormat="1" applyFont="1" applyFill="1" applyBorder="1" applyAlignment="1">
      <alignment vertical="center" wrapText="1"/>
    </xf>
    <xf numFmtId="49" fontId="0" fillId="0" borderId="0" xfId="0" applyNumberFormat="1"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180" fontId="2" fillId="0" borderId="0" xfId="0" applyNumberFormat="1" applyFont="1" applyFill="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sheetPr codeName="Sheet1"/>
  <dimension ref="A1:L56"/>
  <sheetViews>
    <sheetView tabSelected="1" workbookViewId="0">
      <selection sqref="A1:I1"/>
    </sheetView>
  </sheetViews>
  <sheetFormatPr defaultColWidth="9" defaultRowHeight="14.25"/>
  <cols>
    <col min="1" max="1" width="11.375" style="4" customWidth="1"/>
    <col min="2" max="2" width="14.125" style="4" customWidth="1"/>
    <col min="3" max="3" width="23.5" style="4" customWidth="1"/>
    <col min="4" max="4" width="25" style="4" customWidth="1"/>
    <col min="5" max="5" width="16.5" style="4" customWidth="1"/>
    <col min="6" max="6" width="14.5" style="4" customWidth="1"/>
    <col min="7" max="7" width="12.5" style="4" customWidth="1"/>
    <col min="8" max="8" width="12.5" style="5" customWidth="1"/>
    <col min="9" max="9" width="11.125" style="4" customWidth="1"/>
    <col min="10" max="16384" width="9" style="6"/>
  </cols>
  <sheetData>
    <row r="1" spans="1:12" ht="60" customHeight="1">
      <c r="A1" s="20" t="s">
        <v>70</v>
      </c>
      <c r="B1" s="21"/>
      <c r="C1" s="21"/>
      <c r="D1" s="21"/>
      <c r="E1" s="21"/>
      <c r="F1" s="21"/>
      <c r="G1" s="21"/>
      <c r="H1" s="22"/>
      <c r="I1" s="21"/>
    </row>
    <row r="2" spans="1:12" s="1" customFormat="1" ht="30" customHeight="1">
      <c r="A2" s="7" t="s">
        <v>0</v>
      </c>
      <c r="B2" s="7" t="s">
        <v>1</v>
      </c>
      <c r="C2" s="7" t="s">
        <v>2</v>
      </c>
      <c r="D2" s="7" t="s">
        <v>3</v>
      </c>
      <c r="E2" s="7" t="s">
        <v>4</v>
      </c>
      <c r="F2" s="7" t="s">
        <v>5</v>
      </c>
      <c r="G2" s="7" t="s">
        <v>6</v>
      </c>
      <c r="H2" s="8" t="s">
        <v>7</v>
      </c>
      <c r="I2" s="7" t="s">
        <v>8</v>
      </c>
    </row>
    <row r="3" spans="1:12" s="2" customFormat="1" ht="30" customHeight="1">
      <c r="A3" s="9">
        <v>1</v>
      </c>
      <c r="B3" s="10" t="str">
        <f>"李益敏"</f>
        <v>李益敏</v>
      </c>
      <c r="C3" s="10" t="s">
        <v>9</v>
      </c>
      <c r="D3" s="10" t="s">
        <v>10</v>
      </c>
      <c r="E3" s="9" t="s">
        <v>11</v>
      </c>
      <c r="F3" s="9">
        <v>3</v>
      </c>
      <c r="G3" s="11">
        <v>74</v>
      </c>
      <c r="H3" s="12">
        <v>1</v>
      </c>
      <c r="I3" s="9"/>
      <c r="L3" s="18"/>
    </row>
    <row r="4" spans="1:12" s="2" customFormat="1" ht="30" customHeight="1">
      <c r="A4" s="9">
        <v>2</v>
      </c>
      <c r="B4" s="10" t="str">
        <f>"林可伟"</f>
        <v>林可伟</v>
      </c>
      <c r="C4" s="10" t="s">
        <v>12</v>
      </c>
      <c r="D4" s="10" t="s">
        <v>10</v>
      </c>
      <c r="E4" s="9" t="s">
        <v>11</v>
      </c>
      <c r="F4" s="9">
        <v>4</v>
      </c>
      <c r="G4" s="11">
        <v>71.77</v>
      </c>
      <c r="H4" s="12">
        <v>2</v>
      </c>
      <c r="I4" s="9"/>
      <c r="L4" s="18"/>
    </row>
    <row r="5" spans="1:12" s="2" customFormat="1" ht="30" customHeight="1">
      <c r="A5" s="9">
        <v>3</v>
      </c>
      <c r="B5" s="10" t="str">
        <f>"王晓慧"</f>
        <v>王晓慧</v>
      </c>
      <c r="C5" s="10" t="s">
        <v>13</v>
      </c>
      <c r="D5" s="10" t="s">
        <v>14</v>
      </c>
      <c r="E5" s="9" t="s">
        <v>11</v>
      </c>
      <c r="F5" s="9">
        <v>5</v>
      </c>
      <c r="G5" s="11">
        <v>75.7</v>
      </c>
      <c r="H5" s="12">
        <v>1</v>
      </c>
      <c r="I5" s="9"/>
      <c r="L5" s="18"/>
    </row>
    <row r="6" spans="1:12" s="2" customFormat="1" ht="30" customHeight="1">
      <c r="A6" s="9">
        <v>4</v>
      </c>
      <c r="B6" s="10" t="str">
        <f>"林振华"</f>
        <v>林振华</v>
      </c>
      <c r="C6" s="10" t="s">
        <v>15</v>
      </c>
      <c r="D6" s="10" t="s">
        <v>14</v>
      </c>
      <c r="E6" s="9" t="s">
        <v>11</v>
      </c>
      <c r="F6" s="9">
        <v>6</v>
      </c>
      <c r="G6" s="11">
        <v>71.7</v>
      </c>
      <c r="H6" s="12">
        <v>2</v>
      </c>
      <c r="I6" s="9"/>
      <c r="L6" s="18"/>
    </row>
    <row r="7" spans="1:12" s="2" customFormat="1" ht="30" customHeight="1">
      <c r="A7" s="9">
        <v>5</v>
      </c>
      <c r="B7" s="10" t="str">
        <f>"林发坡"</f>
        <v>林发坡</v>
      </c>
      <c r="C7" s="10" t="s">
        <v>16</v>
      </c>
      <c r="D7" s="10" t="s">
        <v>14</v>
      </c>
      <c r="E7" s="9" t="s">
        <v>11</v>
      </c>
      <c r="F7" s="9">
        <v>8</v>
      </c>
      <c r="G7" s="11">
        <v>71.33</v>
      </c>
      <c r="H7" s="12">
        <v>3</v>
      </c>
      <c r="I7" s="9"/>
      <c r="L7" s="18"/>
    </row>
    <row r="8" spans="1:12" s="2" customFormat="1" ht="30" customHeight="1">
      <c r="A8" s="9">
        <v>6</v>
      </c>
      <c r="B8" s="10" t="str">
        <f>"杨阳"</f>
        <v>杨阳</v>
      </c>
      <c r="C8" s="10" t="s">
        <v>17</v>
      </c>
      <c r="D8" s="10" t="s">
        <v>14</v>
      </c>
      <c r="E8" s="9" t="s">
        <v>11</v>
      </c>
      <c r="F8" s="9">
        <v>7</v>
      </c>
      <c r="G8" s="11">
        <v>69.599999999999994</v>
      </c>
      <c r="H8" s="12">
        <v>4</v>
      </c>
      <c r="I8" s="9"/>
      <c r="L8" s="18"/>
    </row>
    <row r="9" spans="1:12" s="2" customFormat="1" ht="30" customHeight="1">
      <c r="A9" s="9">
        <v>7</v>
      </c>
      <c r="B9" s="10" t="str">
        <f>"黎增麟"</f>
        <v>黎增麟</v>
      </c>
      <c r="C9" s="10" t="s">
        <v>18</v>
      </c>
      <c r="D9" s="10" t="s">
        <v>14</v>
      </c>
      <c r="E9" s="9" t="s">
        <v>11</v>
      </c>
      <c r="F9" s="9">
        <v>1</v>
      </c>
      <c r="G9" s="11">
        <v>66.33</v>
      </c>
      <c r="H9" s="12">
        <v>5</v>
      </c>
      <c r="I9" s="9"/>
      <c r="L9" s="18"/>
    </row>
    <row r="10" spans="1:12" s="2" customFormat="1" ht="30" customHeight="1">
      <c r="A10" s="9">
        <v>8</v>
      </c>
      <c r="B10" s="10" t="str">
        <f>"陈道耀"</f>
        <v>陈道耀</v>
      </c>
      <c r="C10" s="10" t="s">
        <v>19</v>
      </c>
      <c r="D10" s="10" t="s">
        <v>14</v>
      </c>
      <c r="E10" s="9" t="s">
        <v>11</v>
      </c>
      <c r="F10" s="9">
        <v>9</v>
      </c>
      <c r="G10" s="11">
        <v>63.37</v>
      </c>
      <c r="H10" s="12">
        <v>6</v>
      </c>
      <c r="I10" s="9"/>
      <c r="L10" s="18"/>
    </row>
    <row r="11" spans="1:12" s="2" customFormat="1" ht="30" customHeight="1">
      <c r="A11" s="9">
        <v>9</v>
      </c>
      <c r="B11" s="10" t="str">
        <f>"廖海雅"</f>
        <v>廖海雅</v>
      </c>
      <c r="C11" s="10" t="s">
        <v>20</v>
      </c>
      <c r="D11" s="10" t="s">
        <v>14</v>
      </c>
      <c r="E11" s="9" t="s">
        <v>11</v>
      </c>
      <c r="F11" s="9">
        <v>2</v>
      </c>
      <c r="G11" s="11">
        <v>61.7</v>
      </c>
      <c r="H11" s="12">
        <v>7</v>
      </c>
      <c r="I11" s="9"/>
      <c r="L11" s="18"/>
    </row>
    <row r="12" spans="1:12" s="2" customFormat="1" ht="30" customHeight="1">
      <c r="A12" s="9">
        <v>10</v>
      </c>
      <c r="B12" s="13" t="str">
        <f>"符龙星"</f>
        <v>符龙星</v>
      </c>
      <c r="C12" s="13" t="s">
        <v>21</v>
      </c>
      <c r="D12" s="13" t="s">
        <v>22</v>
      </c>
      <c r="E12" s="9" t="s">
        <v>11</v>
      </c>
      <c r="F12" s="9">
        <v>6</v>
      </c>
      <c r="G12" s="11">
        <v>68.13</v>
      </c>
      <c r="H12" s="12">
        <v>1</v>
      </c>
      <c r="I12" s="9"/>
      <c r="L12" s="18"/>
    </row>
    <row r="13" spans="1:12" s="2" customFormat="1" ht="30" customHeight="1">
      <c r="A13" s="9">
        <v>11</v>
      </c>
      <c r="B13" s="10" t="str">
        <f>"王献君"</f>
        <v>王献君</v>
      </c>
      <c r="C13" s="10" t="s">
        <v>23</v>
      </c>
      <c r="D13" s="10" t="s">
        <v>22</v>
      </c>
      <c r="E13" s="9" t="s">
        <v>11</v>
      </c>
      <c r="F13" s="9">
        <v>3</v>
      </c>
      <c r="G13" s="11">
        <v>67.67</v>
      </c>
      <c r="H13" s="12">
        <v>2</v>
      </c>
      <c r="I13" s="9"/>
      <c r="L13" s="18"/>
    </row>
    <row r="14" spans="1:12" s="2" customFormat="1" ht="30" customHeight="1">
      <c r="A14" s="9">
        <v>12</v>
      </c>
      <c r="B14" s="13" t="str">
        <f>"王武"</f>
        <v>王武</v>
      </c>
      <c r="C14" s="13" t="s">
        <v>24</v>
      </c>
      <c r="D14" s="13" t="s">
        <v>22</v>
      </c>
      <c r="E14" s="9" t="s">
        <v>11</v>
      </c>
      <c r="F14" s="9">
        <v>9</v>
      </c>
      <c r="G14" s="11">
        <v>67.17</v>
      </c>
      <c r="H14" s="12">
        <v>3</v>
      </c>
      <c r="I14" s="9"/>
      <c r="L14" s="18"/>
    </row>
    <row r="15" spans="1:12" s="2" customFormat="1" ht="30" customHeight="1">
      <c r="A15" s="9">
        <v>13</v>
      </c>
      <c r="B15" s="10" t="str">
        <f>"王随宁"</f>
        <v>王随宁</v>
      </c>
      <c r="C15" s="10" t="s">
        <v>25</v>
      </c>
      <c r="D15" s="10" t="s">
        <v>22</v>
      </c>
      <c r="E15" s="9" t="s">
        <v>11</v>
      </c>
      <c r="F15" s="9">
        <v>2</v>
      </c>
      <c r="G15" s="11">
        <v>67.03</v>
      </c>
      <c r="H15" s="12">
        <v>4</v>
      </c>
      <c r="I15" s="9"/>
      <c r="L15" s="18"/>
    </row>
    <row r="16" spans="1:12" s="2" customFormat="1" ht="30" customHeight="1">
      <c r="A16" s="9">
        <v>14</v>
      </c>
      <c r="B16" s="10" t="str">
        <f>"王珊珊"</f>
        <v>王珊珊</v>
      </c>
      <c r="C16" s="10" t="s">
        <v>26</v>
      </c>
      <c r="D16" s="10" t="s">
        <v>22</v>
      </c>
      <c r="E16" s="9" t="s">
        <v>11</v>
      </c>
      <c r="F16" s="9">
        <v>4</v>
      </c>
      <c r="G16" s="11">
        <v>66</v>
      </c>
      <c r="H16" s="12">
        <v>5</v>
      </c>
      <c r="I16" s="9"/>
      <c r="L16" s="18"/>
    </row>
    <row r="17" spans="1:12" s="2" customFormat="1" ht="30" customHeight="1">
      <c r="A17" s="9">
        <v>15</v>
      </c>
      <c r="B17" s="13" t="str">
        <f>"邱燕"</f>
        <v>邱燕</v>
      </c>
      <c r="C17" s="13" t="s">
        <v>27</v>
      </c>
      <c r="D17" s="13" t="s">
        <v>22</v>
      </c>
      <c r="E17" s="9" t="s">
        <v>11</v>
      </c>
      <c r="F17" s="9">
        <v>10</v>
      </c>
      <c r="G17" s="11">
        <v>64.67</v>
      </c>
      <c r="H17" s="12">
        <v>6</v>
      </c>
      <c r="I17" s="9"/>
      <c r="L17" s="18"/>
    </row>
    <row r="18" spans="1:12" s="2" customFormat="1" ht="30" customHeight="1">
      <c r="A18" s="9">
        <v>16</v>
      </c>
      <c r="B18" s="10" t="str">
        <f>"陈圆文"</f>
        <v>陈圆文</v>
      </c>
      <c r="C18" s="10" t="s">
        <v>28</v>
      </c>
      <c r="D18" s="10" t="s">
        <v>22</v>
      </c>
      <c r="E18" s="9" t="s">
        <v>11</v>
      </c>
      <c r="F18" s="9">
        <v>5</v>
      </c>
      <c r="G18" s="11">
        <v>64.5</v>
      </c>
      <c r="H18" s="12">
        <v>7</v>
      </c>
      <c r="I18" s="9"/>
      <c r="L18" s="18"/>
    </row>
    <row r="19" spans="1:12" s="2" customFormat="1" ht="30" customHeight="1">
      <c r="A19" s="9">
        <v>17</v>
      </c>
      <c r="B19" s="13" t="str">
        <f>"邱微"</f>
        <v>邱微</v>
      </c>
      <c r="C19" s="13" t="s">
        <v>29</v>
      </c>
      <c r="D19" s="13" t="s">
        <v>22</v>
      </c>
      <c r="E19" s="9" t="s">
        <v>11</v>
      </c>
      <c r="F19" s="9">
        <v>7</v>
      </c>
      <c r="G19" s="11">
        <v>64.33</v>
      </c>
      <c r="H19" s="12">
        <v>8</v>
      </c>
      <c r="I19" s="9"/>
      <c r="L19" s="18"/>
    </row>
    <row r="20" spans="1:12" s="2" customFormat="1" ht="30" customHeight="1">
      <c r="A20" s="9">
        <v>18</v>
      </c>
      <c r="B20" s="13" t="str">
        <f>"羊明博"</f>
        <v>羊明博</v>
      </c>
      <c r="C20" s="13" t="s">
        <v>30</v>
      </c>
      <c r="D20" s="13" t="s">
        <v>22</v>
      </c>
      <c r="E20" s="9" t="s">
        <v>11</v>
      </c>
      <c r="F20" s="9">
        <v>8</v>
      </c>
      <c r="G20" s="11">
        <v>63.33</v>
      </c>
      <c r="H20" s="12">
        <v>9</v>
      </c>
      <c r="I20" s="9"/>
      <c r="L20" s="18"/>
    </row>
    <row r="21" spans="1:12" s="2" customFormat="1" ht="30" customHeight="1">
      <c r="A21" s="9">
        <v>19</v>
      </c>
      <c r="B21" s="10" t="str">
        <f>"白少凤"</f>
        <v>白少凤</v>
      </c>
      <c r="C21" s="10" t="s">
        <v>31</v>
      </c>
      <c r="D21" s="10" t="s">
        <v>22</v>
      </c>
      <c r="E21" s="9" t="s">
        <v>11</v>
      </c>
      <c r="F21" s="9">
        <v>1</v>
      </c>
      <c r="G21" s="11">
        <v>63.17</v>
      </c>
      <c r="H21" s="12">
        <v>10</v>
      </c>
      <c r="I21" s="9"/>
      <c r="L21" s="18"/>
    </row>
    <row r="22" spans="1:12" s="2" customFormat="1" ht="30" customHeight="1">
      <c r="A22" s="9">
        <v>20</v>
      </c>
      <c r="B22" s="10" t="str">
        <f>"吴才冠"</f>
        <v>吴才冠</v>
      </c>
      <c r="C22" s="10" t="s">
        <v>32</v>
      </c>
      <c r="D22" s="10" t="s">
        <v>33</v>
      </c>
      <c r="E22" s="9" t="s">
        <v>11</v>
      </c>
      <c r="F22" s="9">
        <v>2</v>
      </c>
      <c r="G22" s="11">
        <v>75.53</v>
      </c>
      <c r="H22" s="12">
        <v>1</v>
      </c>
      <c r="I22" s="9"/>
      <c r="L22" s="18"/>
    </row>
    <row r="23" spans="1:12" s="2" customFormat="1" ht="30" customHeight="1">
      <c r="A23" s="9">
        <v>21</v>
      </c>
      <c r="B23" s="10" t="str">
        <f>"曾庆南"</f>
        <v>曾庆南</v>
      </c>
      <c r="C23" s="10" t="s">
        <v>34</v>
      </c>
      <c r="D23" s="10" t="s">
        <v>33</v>
      </c>
      <c r="E23" s="9" t="s">
        <v>11</v>
      </c>
      <c r="F23" s="9">
        <v>1</v>
      </c>
      <c r="G23" s="11">
        <v>66.17</v>
      </c>
      <c r="H23" s="12">
        <v>2</v>
      </c>
      <c r="I23" s="9"/>
      <c r="L23" s="18"/>
    </row>
    <row r="24" spans="1:12" s="2" customFormat="1" ht="30" customHeight="1">
      <c r="A24" s="9">
        <v>22</v>
      </c>
      <c r="B24" s="10" t="str">
        <f>"陈继明"</f>
        <v>陈继明</v>
      </c>
      <c r="C24" s="10" t="s">
        <v>35</v>
      </c>
      <c r="D24" s="10" t="s">
        <v>36</v>
      </c>
      <c r="E24" s="9" t="s">
        <v>11</v>
      </c>
      <c r="F24" s="9">
        <v>2</v>
      </c>
      <c r="G24" s="11">
        <v>68.17</v>
      </c>
      <c r="H24" s="12">
        <v>1</v>
      </c>
      <c r="I24" s="9"/>
      <c r="L24" s="18"/>
    </row>
    <row r="25" spans="1:12" s="2" customFormat="1" ht="30" customHeight="1">
      <c r="A25" s="9">
        <v>23</v>
      </c>
      <c r="B25" s="10" t="str">
        <f>"张茜"</f>
        <v>张茜</v>
      </c>
      <c r="C25" s="10" t="s">
        <v>37</v>
      </c>
      <c r="D25" s="10" t="s">
        <v>36</v>
      </c>
      <c r="E25" s="9" t="s">
        <v>11</v>
      </c>
      <c r="F25" s="9">
        <v>3</v>
      </c>
      <c r="G25" s="11">
        <v>68</v>
      </c>
      <c r="H25" s="12">
        <v>2</v>
      </c>
      <c r="I25" s="9"/>
      <c r="L25" s="18"/>
    </row>
    <row r="26" spans="1:12" s="2" customFormat="1" ht="30" customHeight="1">
      <c r="A26" s="9">
        <v>24</v>
      </c>
      <c r="B26" s="10" t="str">
        <f>"孙丽娜"</f>
        <v>孙丽娜</v>
      </c>
      <c r="C26" s="10" t="s">
        <v>38</v>
      </c>
      <c r="D26" s="10" t="s">
        <v>36</v>
      </c>
      <c r="E26" s="9" t="s">
        <v>11</v>
      </c>
      <c r="F26" s="9">
        <v>1</v>
      </c>
      <c r="G26" s="11">
        <v>63.83</v>
      </c>
      <c r="H26" s="12">
        <v>3</v>
      </c>
      <c r="I26" s="9"/>
      <c r="L26" s="18"/>
    </row>
    <row r="27" spans="1:12" s="2" customFormat="1" ht="30" customHeight="1">
      <c r="A27" s="9">
        <v>25</v>
      </c>
      <c r="B27" s="10" t="str">
        <f>"陈晓正"</f>
        <v>陈晓正</v>
      </c>
      <c r="C27" s="10" t="s">
        <v>39</v>
      </c>
      <c r="D27" s="10" t="s">
        <v>40</v>
      </c>
      <c r="E27" s="9" t="s">
        <v>11</v>
      </c>
      <c r="F27" s="9">
        <v>1</v>
      </c>
      <c r="G27" s="11">
        <v>68.03</v>
      </c>
      <c r="H27" s="12">
        <v>1</v>
      </c>
      <c r="I27" s="9"/>
      <c r="L27" s="18"/>
    </row>
    <row r="28" spans="1:12" s="2" customFormat="1" ht="30" customHeight="1">
      <c r="A28" s="9">
        <v>26</v>
      </c>
      <c r="B28" s="10" t="str">
        <f>"刘丁发"</f>
        <v>刘丁发</v>
      </c>
      <c r="C28" s="13" t="s">
        <v>41</v>
      </c>
      <c r="D28" s="10" t="s">
        <v>42</v>
      </c>
      <c r="E28" s="9" t="s">
        <v>11</v>
      </c>
      <c r="F28" s="9">
        <v>7</v>
      </c>
      <c r="G28" s="11">
        <v>70.83</v>
      </c>
      <c r="H28" s="12">
        <v>1</v>
      </c>
      <c r="I28" s="9"/>
      <c r="L28" s="18"/>
    </row>
    <row r="29" spans="1:12" s="2" customFormat="1" ht="30" customHeight="1">
      <c r="A29" s="9">
        <v>27</v>
      </c>
      <c r="B29" s="10" t="str">
        <f>"张博"</f>
        <v>张博</v>
      </c>
      <c r="C29" s="13" t="s">
        <v>43</v>
      </c>
      <c r="D29" s="10" t="s">
        <v>42</v>
      </c>
      <c r="E29" s="9" t="s">
        <v>11</v>
      </c>
      <c r="F29" s="9">
        <v>10</v>
      </c>
      <c r="G29" s="11">
        <v>69.33</v>
      </c>
      <c r="H29" s="12">
        <v>2</v>
      </c>
      <c r="I29" s="9"/>
      <c r="L29" s="18"/>
    </row>
    <row r="30" spans="1:12" s="2" customFormat="1" ht="30" customHeight="1">
      <c r="A30" s="9">
        <v>28</v>
      </c>
      <c r="B30" s="10" t="str">
        <f>"甘程文"</f>
        <v>甘程文</v>
      </c>
      <c r="C30" s="13" t="s">
        <v>44</v>
      </c>
      <c r="D30" s="10" t="s">
        <v>42</v>
      </c>
      <c r="E30" s="9" t="s">
        <v>11</v>
      </c>
      <c r="F30" s="9">
        <v>9</v>
      </c>
      <c r="G30" s="11">
        <v>67.27</v>
      </c>
      <c r="H30" s="12">
        <v>3</v>
      </c>
      <c r="I30" s="9"/>
      <c r="L30" s="18"/>
    </row>
    <row r="31" spans="1:12" s="2" customFormat="1" ht="30" customHeight="1">
      <c r="A31" s="9">
        <v>29</v>
      </c>
      <c r="B31" s="10" t="str">
        <f>"李书营"</f>
        <v>李书营</v>
      </c>
      <c r="C31" s="13" t="s">
        <v>45</v>
      </c>
      <c r="D31" s="10" t="s">
        <v>42</v>
      </c>
      <c r="E31" s="9" t="s">
        <v>11</v>
      </c>
      <c r="F31" s="9">
        <v>6</v>
      </c>
      <c r="G31" s="11">
        <v>63.5</v>
      </c>
      <c r="H31" s="12">
        <v>4</v>
      </c>
      <c r="I31" s="9"/>
      <c r="L31" s="18"/>
    </row>
    <row r="32" spans="1:12" s="2" customFormat="1" ht="30" customHeight="1">
      <c r="A32" s="9">
        <v>30</v>
      </c>
      <c r="B32" s="10" t="str">
        <f>"王学妃"</f>
        <v>王学妃</v>
      </c>
      <c r="C32" s="13" t="s">
        <v>46</v>
      </c>
      <c r="D32" s="10" t="s">
        <v>42</v>
      </c>
      <c r="E32" s="9" t="s">
        <v>11</v>
      </c>
      <c r="F32" s="9">
        <v>4</v>
      </c>
      <c r="G32" s="9">
        <v>63.33</v>
      </c>
      <c r="H32" s="12">
        <v>5</v>
      </c>
      <c r="I32" s="9"/>
      <c r="L32" s="18"/>
    </row>
    <row r="33" spans="1:12" s="2" customFormat="1" ht="30" customHeight="1">
      <c r="A33" s="9">
        <v>31</v>
      </c>
      <c r="B33" s="10" t="str">
        <f>"林璋礼"</f>
        <v>林璋礼</v>
      </c>
      <c r="C33" s="13" t="s">
        <v>47</v>
      </c>
      <c r="D33" s="10" t="s">
        <v>42</v>
      </c>
      <c r="E33" s="9" t="s">
        <v>11</v>
      </c>
      <c r="F33" s="9">
        <v>8</v>
      </c>
      <c r="G33" s="11">
        <v>62.33</v>
      </c>
      <c r="H33" s="12">
        <v>6</v>
      </c>
      <c r="I33" s="9"/>
      <c r="L33" s="18"/>
    </row>
    <row r="34" spans="1:12" s="2" customFormat="1" ht="30" customHeight="1">
      <c r="A34" s="9">
        <v>32</v>
      </c>
      <c r="B34" s="10" t="str">
        <f>"洪秀乾"</f>
        <v>洪秀乾</v>
      </c>
      <c r="C34" s="13" t="s">
        <v>48</v>
      </c>
      <c r="D34" s="10" t="s">
        <v>42</v>
      </c>
      <c r="E34" s="9" t="s">
        <v>11</v>
      </c>
      <c r="F34" s="9">
        <v>2</v>
      </c>
      <c r="G34" s="14">
        <v>60</v>
      </c>
      <c r="H34" s="12">
        <v>7</v>
      </c>
      <c r="I34" s="9"/>
      <c r="L34" s="18"/>
    </row>
    <row r="35" spans="1:12" s="2" customFormat="1" ht="30" customHeight="1">
      <c r="A35" s="9">
        <v>33</v>
      </c>
      <c r="B35" s="10" t="str">
        <f>"杨润映"</f>
        <v>杨润映</v>
      </c>
      <c r="C35" s="10" t="s">
        <v>49</v>
      </c>
      <c r="D35" s="10" t="s">
        <v>50</v>
      </c>
      <c r="E35" s="9" t="s">
        <v>11</v>
      </c>
      <c r="F35" s="9">
        <v>3</v>
      </c>
      <c r="G35" s="11">
        <v>65.83</v>
      </c>
      <c r="H35" s="12">
        <v>1</v>
      </c>
      <c r="I35" s="9"/>
      <c r="L35" s="18"/>
    </row>
    <row r="36" spans="1:12" s="3" customFormat="1" ht="30" customHeight="1">
      <c r="A36" s="9">
        <v>34</v>
      </c>
      <c r="B36" s="10" t="str">
        <f>"王洋"</f>
        <v>王洋</v>
      </c>
      <c r="C36" s="10" t="s">
        <v>51</v>
      </c>
      <c r="D36" s="10" t="s">
        <v>50</v>
      </c>
      <c r="E36" s="9" t="s">
        <v>11</v>
      </c>
      <c r="F36" s="9">
        <v>1</v>
      </c>
      <c r="G36" s="11">
        <v>65</v>
      </c>
      <c r="H36" s="12">
        <v>2</v>
      </c>
      <c r="I36" s="9"/>
      <c r="L36" s="19"/>
    </row>
    <row r="37" spans="1:12" s="3" customFormat="1" ht="30" customHeight="1">
      <c r="A37" s="9">
        <v>35</v>
      </c>
      <c r="B37" s="10" t="str">
        <f>"李淑嫦"</f>
        <v>李淑嫦</v>
      </c>
      <c r="C37" s="10" t="s">
        <v>52</v>
      </c>
      <c r="D37" s="10" t="s">
        <v>50</v>
      </c>
      <c r="E37" s="9" t="s">
        <v>11</v>
      </c>
      <c r="F37" s="9">
        <v>10</v>
      </c>
      <c r="G37" s="11">
        <v>62.67</v>
      </c>
      <c r="H37" s="12">
        <v>3</v>
      </c>
      <c r="I37" s="9"/>
      <c r="L37" s="19"/>
    </row>
    <row r="38" spans="1:12" s="3" customFormat="1" ht="30" customHeight="1">
      <c r="A38" s="9">
        <v>36</v>
      </c>
      <c r="B38" s="10" t="str">
        <f>"王多美"</f>
        <v>王多美</v>
      </c>
      <c r="C38" s="10" t="s">
        <v>53</v>
      </c>
      <c r="D38" s="10" t="s">
        <v>50</v>
      </c>
      <c r="E38" s="9" t="s">
        <v>11</v>
      </c>
      <c r="F38" s="9">
        <v>2</v>
      </c>
      <c r="G38" s="11">
        <v>62.5</v>
      </c>
      <c r="H38" s="12">
        <v>4</v>
      </c>
      <c r="I38" s="9"/>
      <c r="L38" s="19"/>
    </row>
    <row r="39" spans="1:12" s="3" customFormat="1" ht="30" customHeight="1">
      <c r="A39" s="9">
        <v>37</v>
      </c>
      <c r="B39" s="10" t="str">
        <f>"梁霞"</f>
        <v>梁霞</v>
      </c>
      <c r="C39" s="10" t="s">
        <v>54</v>
      </c>
      <c r="D39" s="10" t="s">
        <v>50</v>
      </c>
      <c r="E39" s="9" t="s">
        <v>11</v>
      </c>
      <c r="F39" s="9">
        <v>4</v>
      </c>
      <c r="G39" s="11">
        <v>62.43</v>
      </c>
      <c r="H39" s="12">
        <v>5</v>
      </c>
      <c r="I39" s="9"/>
      <c r="L39" s="19"/>
    </row>
    <row r="40" spans="1:12" s="3" customFormat="1" ht="30" customHeight="1">
      <c r="A40" s="9">
        <v>38</v>
      </c>
      <c r="B40" s="10" t="str">
        <f>"莫小婷"</f>
        <v>莫小婷</v>
      </c>
      <c r="C40" s="10" t="s">
        <v>55</v>
      </c>
      <c r="D40" s="10" t="s">
        <v>50</v>
      </c>
      <c r="E40" s="9" t="s">
        <v>11</v>
      </c>
      <c r="F40" s="9">
        <v>8</v>
      </c>
      <c r="G40" s="11">
        <v>62.17</v>
      </c>
      <c r="H40" s="12">
        <v>6</v>
      </c>
      <c r="I40" s="9"/>
      <c r="L40" s="19"/>
    </row>
    <row r="41" spans="1:12" s="3" customFormat="1" ht="30" customHeight="1">
      <c r="A41" s="9">
        <v>39</v>
      </c>
      <c r="B41" s="10" t="str">
        <f>"钟师云"</f>
        <v>钟师云</v>
      </c>
      <c r="C41" s="10" t="s">
        <v>56</v>
      </c>
      <c r="D41" s="10" t="s">
        <v>50</v>
      </c>
      <c r="E41" s="9" t="s">
        <v>11</v>
      </c>
      <c r="F41" s="9">
        <v>7</v>
      </c>
      <c r="G41" s="11">
        <v>61.8</v>
      </c>
      <c r="H41" s="12">
        <v>7</v>
      </c>
      <c r="I41" s="9"/>
      <c r="L41" s="19"/>
    </row>
    <row r="42" spans="1:12" s="3" customFormat="1" ht="30" customHeight="1">
      <c r="A42" s="9">
        <v>40</v>
      </c>
      <c r="B42" s="10" t="str">
        <f>"王云萍"</f>
        <v>王云萍</v>
      </c>
      <c r="C42" s="10" t="s">
        <v>57</v>
      </c>
      <c r="D42" s="10" t="s">
        <v>50</v>
      </c>
      <c r="E42" s="9" t="s">
        <v>11</v>
      </c>
      <c r="F42" s="9">
        <v>6</v>
      </c>
      <c r="G42" s="15">
        <v>61.67</v>
      </c>
      <c r="H42" s="12">
        <v>8</v>
      </c>
      <c r="I42" s="9"/>
      <c r="L42" s="19"/>
    </row>
    <row r="43" spans="1:12" s="3" customFormat="1" ht="30" customHeight="1">
      <c r="A43" s="9">
        <v>41</v>
      </c>
      <c r="B43" s="10" t="str">
        <f>"李海妹"</f>
        <v>李海妹</v>
      </c>
      <c r="C43" s="10" t="s">
        <v>58</v>
      </c>
      <c r="D43" s="10" t="s">
        <v>50</v>
      </c>
      <c r="E43" s="9" t="s">
        <v>11</v>
      </c>
      <c r="F43" s="9">
        <v>5</v>
      </c>
      <c r="G43" s="9">
        <v>61.33</v>
      </c>
      <c r="H43" s="12">
        <v>9</v>
      </c>
      <c r="I43" s="9"/>
      <c r="L43" s="19"/>
    </row>
    <row r="44" spans="1:12" s="3" customFormat="1" ht="30" customHeight="1">
      <c r="A44" s="9">
        <v>42</v>
      </c>
      <c r="B44" s="10" t="str">
        <f>"邢美静"</f>
        <v>邢美静</v>
      </c>
      <c r="C44" s="10" t="s">
        <v>59</v>
      </c>
      <c r="D44" s="10" t="s">
        <v>50</v>
      </c>
      <c r="E44" s="9" t="s">
        <v>11</v>
      </c>
      <c r="F44" s="9">
        <v>9</v>
      </c>
      <c r="G44" s="11">
        <v>54</v>
      </c>
      <c r="H44" s="12">
        <v>10</v>
      </c>
      <c r="I44" s="9" t="s">
        <v>60</v>
      </c>
      <c r="L44" s="19"/>
    </row>
    <row r="45" spans="1:12" s="2" customFormat="1" ht="30" customHeight="1">
      <c r="A45" s="9">
        <v>43</v>
      </c>
      <c r="B45" s="10" t="str">
        <f>"钟赞玲"</f>
        <v>钟赞玲</v>
      </c>
      <c r="C45" s="10" t="s">
        <v>61</v>
      </c>
      <c r="D45" s="10" t="s">
        <v>42</v>
      </c>
      <c r="E45" s="9" t="s">
        <v>62</v>
      </c>
      <c r="F45" s="9">
        <v>11</v>
      </c>
      <c r="G45" s="11">
        <v>67.7</v>
      </c>
      <c r="H45" s="12">
        <v>1</v>
      </c>
      <c r="I45" s="9"/>
      <c r="L45" s="18"/>
    </row>
    <row r="46" spans="1:12" s="2" customFormat="1" ht="30" customHeight="1">
      <c r="A46" s="9">
        <v>44</v>
      </c>
      <c r="B46" s="10" t="str">
        <f>"符丽敏"</f>
        <v>符丽敏</v>
      </c>
      <c r="C46" s="10" t="s">
        <v>63</v>
      </c>
      <c r="D46" s="10" t="s">
        <v>42</v>
      </c>
      <c r="E46" s="9" t="s">
        <v>62</v>
      </c>
      <c r="F46" s="9">
        <v>12</v>
      </c>
      <c r="G46" s="11">
        <v>65.13</v>
      </c>
      <c r="H46" s="12">
        <v>2</v>
      </c>
      <c r="I46" s="9"/>
      <c r="L46" s="18"/>
    </row>
    <row r="47" spans="1:12" s="2" customFormat="1" ht="30" customHeight="1">
      <c r="A47" s="9">
        <v>45</v>
      </c>
      <c r="B47" s="10" t="str">
        <f>"张从丽"</f>
        <v>张从丽</v>
      </c>
      <c r="C47" s="10" t="s">
        <v>64</v>
      </c>
      <c r="D47" s="10" t="s">
        <v>42</v>
      </c>
      <c r="E47" s="9" t="s">
        <v>62</v>
      </c>
      <c r="F47" s="9">
        <v>1</v>
      </c>
      <c r="G47" s="11">
        <v>65</v>
      </c>
      <c r="H47" s="12">
        <v>3</v>
      </c>
      <c r="I47" s="9"/>
      <c r="L47" s="18"/>
    </row>
    <row r="48" spans="1:12" s="2" customFormat="1" ht="30" customHeight="1">
      <c r="A48" s="9">
        <v>46</v>
      </c>
      <c r="B48" s="10" t="str">
        <f>"黄金妹"</f>
        <v>黄金妹</v>
      </c>
      <c r="C48" s="10" t="s">
        <v>65</v>
      </c>
      <c r="D48" s="10" t="s">
        <v>42</v>
      </c>
      <c r="E48" s="9" t="s">
        <v>62</v>
      </c>
      <c r="F48" s="9">
        <v>3</v>
      </c>
      <c r="G48" s="11">
        <v>64.33</v>
      </c>
      <c r="H48" s="12">
        <v>4</v>
      </c>
      <c r="I48" s="9"/>
      <c r="L48" s="18"/>
    </row>
    <row r="49" spans="1:12" s="2" customFormat="1" ht="30" customHeight="1">
      <c r="A49" s="9">
        <v>47</v>
      </c>
      <c r="B49" s="10" t="str">
        <f>"卓晓芳"</f>
        <v>卓晓芳</v>
      </c>
      <c r="C49" s="10" t="s">
        <v>66</v>
      </c>
      <c r="D49" s="10" t="s">
        <v>42</v>
      </c>
      <c r="E49" s="9" t="s">
        <v>62</v>
      </c>
      <c r="F49" s="9">
        <v>5</v>
      </c>
      <c r="G49" s="11">
        <v>40.67</v>
      </c>
      <c r="H49" s="12">
        <v>5</v>
      </c>
      <c r="I49" s="9" t="s">
        <v>60</v>
      </c>
      <c r="L49" s="18"/>
    </row>
    <row r="50" spans="1:12" s="2" customFormat="1" ht="30" customHeight="1">
      <c r="A50" s="9">
        <v>48</v>
      </c>
      <c r="B50" s="10" t="s">
        <v>67</v>
      </c>
      <c r="C50" s="10" t="s">
        <v>68</v>
      </c>
      <c r="D50" s="10" t="s">
        <v>42</v>
      </c>
      <c r="E50" s="9" t="s">
        <v>62</v>
      </c>
      <c r="F50" s="9" t="s">
        <v>69</v>
      </c>
      <c r="G50" s="16">
        <v>0</v>
      </c>
      <c r="H50" s="12">
        <v>6</v>
      </c>
      <c r="I50" s="9" t="s">
        <v>69</v>
      </c>
      <c r="L50" s="18"/>
    </row>
    <row r="51" spans="1:12" s="3" customFormat="1" ht="30" customHeight="1">
      <c r="H51" s="17"/>
      <c r="L51" s="19"/>
    </row>
    <row r="52" spans="1:12" s="3" customFormat="1" ht="30" customHeight="1">
      <c r="H52" s="17"/>
      <c r="L52" s="19"/>
    </row>
    <row r="53" spans="1:12" s="3" customFormat="1" ht="30" customHeight="1">
      <c r="H53" s="17"/>
      <c r="L53" s="19"/>
    </row>
    <row r="54" spans="1:12" s="3" customFormat="1" ht="30" customHeight="1">
      <c r="H54" s="17"/>
      <c r="L54" s="19"/>
    </row>
    <row r="55" spans="1:12" s="3" customFormat="1" ht="30" customHeight="1">
      <c r="H55" s="17"/>
      <c r="L55" s="19"/>
    </row>
    <row r="56" spans="1:12" s="3" customFormat="1" ht="30" customHeight="1">
      <c r="H56" s="17"/>
      <c r="L56" s="19"/>
    </row>
  </sheetData>
  <sortState ref="A41:I50">
    <sortCondition ref="H41:H50"/>
  </sortState>
  <mergeCells count="1">
    <mergeCell ref="A1:I1"/>
  </mergeCells>
  <phoneticPr fontId="5" type="noConversion"/>
  <printOptions horizontalCentered="1"/>
  <pageMargins left="0.2" right="0.2" top="0.20763888888888901" bottom="0.20763888888888901" header="0.51180555555555596" footer="0.5118055555555559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排名</vt:lpstr>
      <vt:lpstr>排名!Print_Titles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2020-03-28T08:24:00Z</dcterms:created>
  <dcterms:modified xsi:type="dcterms:W3CDTF">2020-04-02T08:18:11Z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2052-9.1.0.4688</vt:lpwstr>
  </property>
</Properties>
</file>