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<sst xmlns="http://schemas.openxmlformats.org/spreadsheetml/2006/main" count="155" uniqueCount="17">
  <si>
    <t>报考岗位</t>
  </si>
  <si>
    <t>姓名</t>
  </si>
  <si>
    <t>性别</t>
  </si>
  <si>
    <t>出生年月日</t>
  </si>
  <si>
    <t>107_检验科检验师</t>
  </si>
  <si>
    <t>109_放射科技师</t>
  </si>
  <si>
    <t>110_护理</t>
  </si>
  <si>
    <t>101_呼吸内科医师</t>
  </si>
  <si>
    <t>108_放射科医师</t>
  </si>
  <si>
    <t>106_感染科医师</t>
  </si>
  <si>
    <t>102_心血管内科医师</t>
  </si>
  <si>
    <t>104_儿科医师</t>
  </si>
  <si>
    <t>103_胸部外科医师</t>
  </si>
  <si>
    <t>105_重症医学科医师</t>
  </si>
  <si>
    <t>附件1：</t>
  </si>
  <si>
    <t>澄迈县人民医院2020年紧急公开招聘120名医疗卫生专业技术人员通过资格审查参加考核人员名单</t>
  </si>
  <si>
    <t>序号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</si>
</sst>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1">
      <selection activeCell="A2" sqref="A2:E2"/>
    </sheetView>
  </sheetViews>
  <sheetFormatPr defaultColWidth="9.00390625" defaultRowHeight="15" customHeight="1"/>
  <cols>
    <col min="1" max="1" width="8.57421875" style="5" customWidth="1"/>
    <col min="2" max="2" width="20.57421875" style="1" customWidth="1"/>
    <col min="3" max="3" width="10.57421875" style="1" customWidth="1"/>
    <col min="4" max="4" width="8.421875" style="1" customWidth="1"/>
    <col min="5" max="5" width="20.57421875" style="1" customWidth="1"/>
    <col min="6" max="16384" width="9.00390625" style="1" customWidth="1"/>
  </cols>
  <sheetData>
    <row r="1" ht="15" customHeight="1">
      <c r="A1" s="8" t="s">
        <v>14</v>
      </c>
    </row>
    <row r="2" spans="1:5" ht="35.25" customHeight="1">
      <c r="A2" s="7" t="s">
        <v>15</v>
      </c>
      <c r="B2" s="7"/>
      <c r="C2" s="7"/>
      <c r="D2" s="7"/>
      <c r="E2" s="7"/>
    </row>
    <row r="3" spans="1:5" ht="15" customHeight="1">
      <c r="A3" s="6"/>
      <c r="B3" s="6"/>
      <c r="C3" s="6"/>
      <c r="D3" s="6"/>
      <c r="E3" s="6"/>
    </row>
    <row r="4" spans="1:5" ht="15" customHeight="1">
      <c r="A4" s="2" t="s">
        <v>16</v>
      </c>
      <c r="B4" s="2" t="s">
        <v>0</v>
      </c>
      <c r="C4" s="2" t="s">
        <v>1</v>
      </c>
      <c r="D4" s="2" t="s">
        <v>2</v>
      </c>
      <c r="E4" s="2" t="s">
        <v>3</v>
      </c>
    </row>
    <row r="5" spans="1:5" ht="15" customHeight="1">
      <c r="A5" s="3">
        <v>1</v>
      </c>
      <c r="B5" s="4" t="s">
        <v>7</v>
      </c>
      <c r="C5" s="4" t="str">
        <f>"符德承"</f>
        <v>符德承</v>
      </c>
      <c r="D5" s="4" t="str">
        <f>"男"</f>
        <v>男</v>
      </c>
      <c r="E5" s="4" t="str">
        <f>"1985-07-17"</f>
        <v>1985-07-17</v>
      </c>
    </row>
    <row r="6" spans="1:5" ht="15" customHeight="1">
      <c r="A6" s="3">
        <v>2</v>
      </c>
      <c r="B6" s="4" t="s">
        <v>7</v>
      </c>
      <c r="C6" s="4" t="str">
        <f>"符燕玲"</f>
        <v>符燕玲</v>
      </c>
      <c r="D6" s="4" t="str">
        <f>"女"</f>
        <v>女</v>
      </c>
      <c r="E6" s="4" t="str">
        <f>"1992-07-06"</f>
        <v>1992-07-06</v>
      </c>
    </row>
    <row r="7" spans="1:5" ht="15" customHeight="1">
      <c r="A7" s="3">
        <v>3</v>
      </c>
      <c r="B7" s="4" t="s">
        <v>7</v>
      </c>
      <c r="C7" s="4" t="str">
        <f>"何世洪"</f>
        <v>何世洪</v>
      </c>
      <c r="D7" s="4" t="str">
        <f>"男"</f>
        <v>男</v>
      </c>
      <c r="E7" s="4" t="str">
        <f>"1983-05-06"</f>
        <v>1983-05-06</v>
      </c>
    </row>
    <row r="8" spans="1:5" ht="15" customHeight="1">
      <c r="A8" s="3">
        <v>4</v>
      </c>
      <c r="B8" s="4" t="s">
        <v>7</v>
      </c>
      <c r="C8" s="4" t="str">
        <f>"黄世幸"</f>
        <v>黄世幸</v>
      </c>
      <c r="D8" s="4" t="str">
        <f>"男"</f>
        <v>男</v>
      </c>
      <c r="E8" s="4" t="str">
        <f>"1981-08-16"</f>
        <v>1981-08-16</v>
      </c>
    </row>
    <row r="9" spans="1:5" ht="15" customHeight="1">
      <c r="A9" s="3">
        <v>5</v>
      </c>
      <c r="B9" s="4" t="s">
        <v>7</v>
      </c>
      <c r="C9" s="4" t="str">
        <f>"姜玲玲"</f>
        <v>姜玲玲</v>
      </c>
      <c r="D9" s="4" t="str">
        <f>"女"</f>
        <v>女</v>
      </c>
      <c r="E9" s="4" t="str">
        <f>"1991-10-10"</f>
        <v>1991-10-10</v>
      </c>
    </row>
    <row r="10" spans="1:5" ht="15" customHeight="1">
      <c r="A10" s="3">
        <v>6</v>
      </c>
      <c r="B10" s="4" t="s">
        <v>7</v>
      </c>
      <c r="C10" s="4" t="str">
        <f>"李英海"</f>
        <v>李英海</v>
      </c>
      <c r="D10" s="4" t="str">
        <f>"男"</f>
        <v>男</v>
      </c>
      <c r="E10" s="4" t="str">
        <f>"1985-01-10"</f>
        <v>1985-01-10</v>
      </c>
    </row>
    <row r="11" spans="1:5" ht="15" customHeight="1">
      <c r="A11" s="3">
        <v>7</v>
      </c>
      <c r="B11" s="4" t="s">
        <v>7</v>
      </c>
      <c r="C11" s="4" t="str">
        <f>"刘欢欢"</f>
        <v>刘欢欢</v>
      </c>
      <c r="D11" s="4" t="str">
        <f>"女"</f>
        <v>女</v>
      </c>
      <c r="E11" s="4" t="str">
        <f>"1990-04-13"</f>
        <v>1990-04-13</v>
      </c>
    </row>
    <row r="12" spans="1:5" ht="15" customHeight="1">
      <c r="A12" s="3">
        <v>8</v>
      </c>
      <c r="B12" s="4" t="s">
        <v>7</v>
      </c>
      <c r="C12" s="4" t="str">
        <f>"张昌盛"</f>
        <v>张昌盛</v>
      </c>
      <c r="D12" s="4" t="str">
        <f>"男"</f>
        <v>男</v>
      </c>
      <c r="E12" s="4" t="str">
        <f>"1988-09-01"</f>
        <v>1988-09-01</v>
      </c>
    </row>
    <row r="13" spans="1:5" ht="15" customHeight="1">
      <c r="A13" s="3">
        <v>9</v>
      </c>
      <c r="B13" s="4" t="s">
        <v>7</v>
      </c>
      <c r="C13" s="4" t="str">
        <f>"周玉英"</f>
        <v>周玉英</v>
      </c>
      <c r="D13" s="4" t="str">
        <f>"女"</f>
        <v>女</v>
      </c>
      <c r="E13" s="4" t="str">
        <f>"1993-02-17"</f>
        <v>1993-02-17</v>
      </c>
    </row>
    <row r="14" spans="1:5" ht="15" customHeight="1">
      <c r="A14" s="3">
        <v>10</v>
      </c>
      <c r="B14" s="4" t="s">
        <v>10</v>
      </c>
      <c r="C14" s="4" t="str">
        <f>"陈蕊"</f>
        <v>陈蕊</v>
      </c>
      <c r="D14" s="4" t="str">
        <f>"女"</f>
        <v>女</v>
      </c>
      <c r="E14" s="4" t="str">
        <f>"1988-08-22"</f>
        <v>1988-08-22</v>
      </c>
    </row>
    <row r="15" spans="1:5" ht="15" customHeight="1">
      <c r="A15" s="3">
        <v>11</v>
      </c>
      <c r="B15" s="4" t="s">
        <v>10</v>
      </c>
      <c r="C15" s="4" t="str">
        <f>"邓雯琪"</f>
        <v>邓雯琪</v>
      </c>
      <c r="D15" s="4" t="str">
        <f>"女"</f>
        <v>女</v>
      </c>
      <c r="E15" s="4" t="str">
        <f>"1992-09-03"</f>
        <v>1992-09-03</v>
      </c>
    </row>
    <row r="16" spans="1:5" ht="15" customHeight="1">
      <c r="A16" s="3">
        <v>12</v>
      </c>
      <c r="B16" s="4" t="s">
        <v>10</v>
      </c>
      <c r="C16" s="4" t="str">
        <f>"傅启全"</f>
        <v>傅启全</v>
      </c>
      <c r="D16" s="4" t="str">
        <f>"男"</f>
        <v>男</v>
      </c>
      <c r="E16" s="4" t="str">
        <f>"1989-11-11"</f>
        <v>1989-11-11</v>
      </c>
    </row>
    <row r="17" spans="1:5" ht="15" customHeight="1">
      <c r="A17" s="3">
        <v>13</v>
      </c>
      <c r="B17" s="4" t="s">
        <v>10</v>
      </c>
      <c r="C17" s="4" t="str">
        <f>"何丽来"</f>
        <v>何丽来</v>
      </c>
      <c r="D17" s="4" t="str">
        <f>"女"</f>
        <v>女</v>
      </c>
      <c r="E17" s="4" t="str">
        <f>"1987-06-29"</f>
        <v>1987-06-29</v>
      </c>
    </row>
    <row r="18" spans="1:5" ht="15" customHeight="1">
      <c r="A18" s="3">
        <v>14</v>
      </c>
      <c r="B18" s="4" t="s">
        <v>10</v>
      </c>
      <c r="C18" s="4" t="str">
        <f>"贺芳芳"</f>
        <v>贺芳芳</v>
      </c>
      <c r="D18" s="4" t="str">
        <f>"女"</f>
        <v>女</v>
      </c>
      <c r="E18" s="4" t="str">
        <f>"1989-10-01"</f>
        <v>1989-10-01</v>
      </c>
    </row>
    <row r="19" spans="1:5" ht="15" customHeight="1">
      <c r="A19" s="3">
        <v>15</v>
      </c>
      <c r="B19" s="4" t="s">
        <v>10</v>
      </c>
      <c r="C19" s="4" t="str">
        <f>"梁振生"</f>
        <v>梁振生</v>
      </c>
      <c r="D19" s="4" t="str">
        <f>"男"</f>
        <v>男</v>
      </c>
      <c r="E19" s="4" t="str">
        <f>"1984-05-10"</f>
        <v>1984-05-10</v>
      </c>
    </row>
    <row r="20" spans="1:5" ht="15" customHeight="1">
      <c r="A20" s="3">
        <v>16</v>
      </c>
      <c r="B20" s="4" t="s">
        <v>10</v>
      </c>
      <c r="C20" s="4" t="str">
        <f>"马慧欣"</f>
        <v>马慧欣</v>
      </c>
      <c r="D20" s="4" t="str">
        <f>"女"</f>
        <v>女</v>
      </c>
      <c r="E20" s="4" t="str">
        <f>"1990-02-10"</f>
        <v>1990-02-10</v>
      </c>
    </row>
    <row r="21" spans="1:5" ht="15" customHeight="1">
      <c r="A21" s="3">
        <v>17</v>
      </c>
      <c r="B21" s="4" t="s">
        <v>10</v>
      </c>
      <c r="C21" s="4" t="str">
        <f>"邱宾"</f>
        <v>邱宾</v>
      </c>
      <c r="D21" s="4" t="str">
        <f>"男"</f>
        <v>男</v>
      </c>
      <c r="E21" s="4" t="str">
        <f>"1990-08-05"</f>
        <v>1990-08-05</v>
      </c>
    </row>
    <row r="22" spans="1:5" ht="15" customHeight="1">
      <c r="A22" s="3">
        <v>18</v>
      </c>
      <c r="B22" s="4" t="s">
        <v>10</v>
      </c>
      <c r="C22" s="4" t="str">
        <f>"王少娜"</f>
        <v>王少娜</v>
      </c>
      <c r="D22" s="4" t="str">
        <f>"女"</f>
        <v>女</v>
      </c>
      <c r="E22" s="4" t="str">
        <f>"1993-06-30"</f>
        <v>1993-06-30</v>
      </c>
    </row>
    <row r="23" spans="1:5" ht="15" customHeight="1">
      <c r="A23" s="3">
        <v>19</v>
      </c>
      <c r="B23" s="4" t="s">
        <v>10</v>
      </c>
      <c r="C23" s="4" t="str">
        <f>"王业国"</f>
        <v>王业国</v>
      </c>
      <c r="D23" s="4" t="str">
        <f aca="true" t="shared" si="0" ref="D23:D33">"男"</f>
        <v>男</v>
      </c>
      <c r="E23" s="4" t="str">
        <f>"1988-04-06"</f>
        <v>1988-04-06</v>
      </c>
    </row>
    <row r="24" spans="1:5" ht="15" customHeight="1">
      <c r="A24" s="3">
        <v>20</v>
      </c>
      <c r="B24" s="4" t="s">
        <v>10</v>
      </c>
      <c r="C24" s="4" t="str">
        <f>"徐帅"</f>
        <v>徐帅</v>
      </c>
      <c r="D24" s="4" t="str">
        <f t="shared" si="0"/>
        <v>男</v>
      </c>
      <c r="E24" s="4" t="str">
        <f>"1984-11-12"</f>
        <v>1984-11-12</v>
      </c>
    </row>
    <row r="25" spans="1:5" ht="15" customHeight="1">
      <c r="A25" s="3">
        <v>21</v>
      </c>
      <c r="B25" s="4" t="s">
        <v>10</v>
      </c>
      <c r="C25" s="4" t="str">
        <f>"杨学奇"</f>
        <v>杨学奇</v>
      </c>
      <c r="D25" s="4" t="str">
        <f t="shared" si="0"/>
        <v>男</v>
      </c>
      <c r="E25" s="4" t="str">
        <f>"1992-02-24"</f>
        <v>1992-02-24</v>
      </c>
    </row>
    <row r="26" spans="1:5" ht="15" customHeight="1">
      <c r="A26" s="3">
        <v>22</v>
      </c>
      <c r="B26" s="4" t="s">
        <v>10</v>
      </c>
      <c r="C26" s="4" t="str">
        <f>"杨宇"</f>
        <v>杨宇</v>
      </c>
      <c r="D26" s="4" t="str">
        <f t="shared" si="0"/>
        <v>男</v>
      </c>
      <c r="E26" s="4" t="str">
        <f>"1983-06-24"</f>
        <v>1983-06-24</v>
      </c>
    </row>
    <row r="27" spans="1:5" ht="15" customHeight="1">
      <c r="A27" s="3">
        <v>23</v>
      </c>
      <c r="B27" s="4" t="s">
        <v>10</v>
      </c>
      <c r="C27" s="4" t="str">
        <f>"杨宗辉"</f>
        <v>杨宗辉</v>
      </c>
      <c r="D27" s="4" t="str">
        <f t="shared" si="0"/>
        <v>男</v>
      </c>
      <c r="E27" s="4" t="str">
        <f>"1986-07-20"</f>
        <v>1986-07-20</v>
      </c>
    </row>
    <row r="28" spans="1:5" ht="15" customHeight="1">
      <c r="A28" s="3">
        <v>24</v>
      </c>
      <c r="B28" s="4" t="s">
        <v>10</v>
      </c>
      <c r="C28" s="4" t="str">
        <f>"钟仁和"</f>
        <v>钟仁和</v>
      </c>
      <c r="D28" s="4" t="str">
        <f t="shared" si="0"/>
        <v>男</v>
      </c>
      <c r="E28" s="4" t="str">
        <f>"1981-08-16"</f>
        <v>1981-08-16</v>
      </c>
    </row>
    <row r="29" spans="1:5" ht="15" customHeight="1">
      <c r="A29" s="3">
        <v>25</v>
      </c>
      <c r="B29" s="4" t="s">
        <v>12</v>
      </c>
      <c r="C29" s="4" t="str">
        <f>"蔡臻"</f>
        <v>蔡臻</v>
      </c>
      <c r="D29" s="4" t="str">
        <f t="shared" si="0"/>
        <v>男</v>
      </c>
      <c r="E29" s="4" t="str">
        <f>"1992-06-26"</f>
        <v>1992-06-26</v>
      </c>
    </row>
    <row r="30" spans="1:5" ht="15" customHeight="1">
      <c r="A30" s="3">
        <v>26</v>
      </c>
      <c r="B30" s="4" t="s">
        <v>12</v>
      </c>
      <c r="C30" s="4" t="str">
        <f>"岑举鸿"</f>
        <v>岑举鸿</v>
      </c>
      <c r="D30" s="4" t="str">
        <f t="shared" si="0"/>
        <v>男</v>
      </c>
      <c r="E30" s="4" t="str">
        <f>"1986-06-16"</f>
        <v>1986-06-16</v>
      </c>
    </row>
    <row r="31" spans="1:5" ht="15" customHeight="1">
      <c r="A31" s="3">
        <v>27</v>
      </c>
      <c r="B31" s="4" t="s">
        <v>12</v>
      </c>
      <c r="C31" s="4" t="str">
        <f>"陈锦富"</f>
        <v>陈锦富</v>
      </c>
      <c r="D31" s="4" t="str">
        <f t="shared" si="0"/>
        <v>男</v>
      </c>
      <c r="E31" s="4" t="str">
        <f>"1978-02-14"</f>
        <v>1978-02-14</v>
      </c>
    </row>
    <row r="32" spans="1:5" ht="15" customHeight="1">
      <c r="A32" s="3">
        <v>28</v>
      </c>
      <c r="B32" s="4" t="s">
        <v>12</v>
      </c>
      <c r="C32" s="4" t="str">
        <f>"陈佩"</f>
        <v>陈佩</v>
      </c>
      <c r="D32" s="4" t="str">
        <f t="shared" si="0"/>
        <v>男</v>
      </c>
      <c r="E32" s="4" t="str">
        <f>"1990-03-18"</f>
        <v>1990-03-18</v>
      </c>
    </row>
    <row r="33" spans="1:5" ht="15" customHeight="1">
      <c r="A33" s="3">
        <v>29</v>
      </c>
      <c r="B33" s="4" t="s">
        <v>12</v>
      </c>
      <c r="C33" s="4" t="str">
        <f>"崔凯"</f>
        <v>崔凯</v>
      </c>
      <c r="D33" s="4" t="str">
        <f t="shared" si="0"/>
        <v>男</v>
      </c>
      <c r="E33" s="4" t="str">
        <f>"1988-04-10"</f>
        <v>1988-04-10</v>
      </c>
    </row>
    <row r="34" spans="1:5" ht="15" customHeight="1">
      <c r="A34" s="3">
        <v>30</v>
      </c>
      <c r="B34" s="4" t="s">
        <v>12</v>
      </c>
      <c r="C34" s="4" t="str">
        <f>"符江波"</f>
        <v>符江波</v>
      </c>
      <c r="D34" s="4" t="str">
        <f>"女"</f>
        <v>女</v>
      </c>
      <c r="E34" s="4" t="str">
        <f>"1982-05-11"</f>
        <v>1982-05-11</v>
      </c>
    </row>
    <row r="35" spans="1:5" ht="15" customHeight="1">
      <c r="A35" s="3">
        <v>31</v>
      </c>
      <c r="B35" s="4" t="s">
        <v>12</v>
      </c>
      <c r="C35" s="4" t="str">
        <f>"郭祥君"</f>
        <v>郭祥君</v>
      </c>
      <c r="D35" s="4" t="str">
        <f aca="true" t="shared" si="1" ref="D35:D42">"男"</f>
        <v>男</v>
      </c>
      <c r="E35" s="4" t="str">
        <f>"1987-05-07"</f>
        <v>1987-05-07</v>
      </c>
    </row>
    <row r="36" spans="1:5" ht="15" customHeight="1">
      <c r="A36" s="3">
        <v>32</v>
      </c>
      <c r="B36" s="4" t="s">
        <v>12</v>
      </c>
      <c r="C36" s="4" t="str">
        <f>"黄国强"</f>
        <v>黄国强</v>
      </c>
      <c r="D36" s="4" t="str">
        <f t="shared" si="1"/>
        <v>男</v>
      </c>
      <c r="E36" s="4" t="str">
        <f>"1990-08-26"</f>
        <v>1990-08-26</v>
      </c>
    </row>
    <row r="37" spans="1:5" ht="15" customHeight="1">
      <c r="A37" s="3">
        <v>33</v>
      </c>
      <c r="B37" s="4" t="s">
        <v>12</v>
      </c>
      <c r="C37" s="4" t="str">
        <f>"李德锋"</f>
        <v>李德锋</v>
      </c>
      <c r="D37" s="4" t="str">
        <f t="shared" si="1"/>
        <v>男</v>
      </c>
      <c r="E37" s="4" t="str">
        <f>"1988-03-20"</f>
        <v>1988-03-20</v>
      </c>
    </row>
    <row r="38" spans="1:5" ht="15" customHeight="1">
      <c r="A38" s="3">
        <v>34</v>
      </c>
      <c r="B38" s="4" t="s">
        <v>12</v>
      </c>
      <c r="C38" s="4" t="str">
        <f>"李树焕"</f>
        <v>李树焕</v>
      </c>
      <c r="D38" s="4" t="str">
        <f t="shared" si="1"/>
        <v>男</v>
      </c>
      <c r="E38" s="4" t="str">
        <f>"1985-09-03"</f>
        <v>1985-09-03</v>
      </c>
    </row>
    <row r="39" spans="1:5" ht="15" customHeight="1">
      <c r="A39" s="3">
        <v>35</v>
      </c>
      <c r="B39" s="4" t="s">
        <v>12</v>
      </c>
      <c r="C39" s="4" t="str">
        <f>"李炜"</f>
        <v>李炜</v>
      </c>
      <c r="D39" s="4" t="str">
        <f t="shared" si="1"/>
        <v>男</v>
      </c>
      <c r="E39" s="4" t="str">
        <f>"1992-01-15"</f>
        <v>1992-01-15</v>
      </c>
    </row>
    <row r="40" spans="1:5" ht="15" customHeight="1">
      <c r="A40" s="3">
        <v>36</v>
      </c>
      <c r="B40" s="4" t="s">
        <v>12</v>
      </c>
      <c r="C40" s="4" t="str">
        <f>"唐南翔"</f>
        <v>唐南翔</v>
      </c>
      <c r="D40" s="4" t="str">
        <f t="shared" si="1"/>
        <v>男</v>
      </c>
      <c r="E40" s="4" t="str">
        <f>"1988-11-22"</f>
        <v>1988-11-22</v>
      </c>
    </row>
    <row r="41" spans="1:5" ht="15" customHeight="1">
      <c r="A41" s="3">
        <v>37</v>
      </c>
      <c r="B41" s="4" t="s">
        <v>12</v>
      </c>
      <c r="C41" s="4" t="str">
        <f>"王宏军"</f>
        <v>王宏军</v>
      </c>
      <c r="D41" s="4" t="str">
        <f t="shared" si="1"/>
        <v>男</v>
      </c>
      <c r="E41" s="4" t="str">
        <f>"1989-07-06"</f>
        <v>1989-07-06</v>
      </c>
    </row>
    <row r="42" spans="1:5" ht="15" customHeight="1">
      <c r="A42" s="3">
        <v>38</v>
      </c>
      <c r="B42" s="4" t="s">
        <v>12</v>
      </c>
      <c r="C42" s="4" t="str">
        <f>"王仕武"</f>
        <v>王仕武</v>
      </c>
      <c r="D42" s="4" t="str">
        <f t="shared" si="1"/>
        <v>男</v>
      </c>
      <c r="E42" s="4" t="str">
        <f>"1986-09-22"</f>
        <v>1986-09-22</v>
      </c>
    </row>
    <row r="43" spans="1:5" ht="15" customHeight="1">
      <c r="A43" s="3">
        <v>39</v>
      </c>
      <c r="B43" s="4" t="s">
        <v>12</v>
      </c>
      <c r="C43" s="4" t="str">
        <f>"王优"</f>
        <v>王优</v>
      </c>
      <c r="D43" s="4" t="str">
        <f>"女"</f>
        <v>女</v>
      </c>
      <c r="E43" s="4" t="str">
        <f>"1987-07-25"</f>
        <v>1987-07-25</v>
      </c>
    </row>
    <row r="44" spans="1:5" ht="15" customHeight="1">
      <c r="A44" s="3">
        <v>40</v>
      </c>
      <c r="B44" s="4" t="s">
        <v>12</v>
      </c>
      <c r="C44" s="4" t="str">
        <f>"王跃"</f>
        <v>王跃</v>
      </c>
      <c r="D44" s="4" t="str">
        <f>"男"</f>
        <v>男</v>
      </c>
      <c r="E44" s="4" t="str">
        <f>"1987-11-23"</f>
        <v>1987-11-23</v>
      </c>
    </row>
    <row r="45" spans="1:5" ht="15" customHeight="1">
      <c r="A45" s="3">
        <v>41</v>
      </c>
      <c r="B45" s="4" t="s">
        <v>12</v>
      </c>
      <c r="C45" s="4" t="str">
        <f>"吴钟其"</f>
        <v>吴钟其</v>
      </c>
      <c r="D45" s="4" t="str">
        <f>"男"</f>
        <v>男</v>
      </c>
      <c r="E45" s="4" t="str">
        <f>"1981-11-20"</f>
        <v>1981-11-20</v>
      </c>
    </row>
    <row r="46" spans="1:5" ht="15" customHeight="1">
      <c r="A46" s="3">
        <v>42</v>
      </c>
      <c r="B46" s="4" t="s">
        <v>12</v>
      </c>
      <c r="C46" s="4" t="str">
        <f>"张录"</f>
        <v>张录</v>
      </c>
      <c r="D46" s="4" t="str">
        <f>"男"</f>
        <v>男</v>
      </c>
      <c r="E46" s="4" t="str">
        <f>"1987-08-09"</f>
        <v>1987-08-09</v>
      </c>
    </row>
    <row r="47" spans="1:5" ht="15" customHeight="1">
      <c r="A47" s="3">
        <v>43</v>
      </c>
      <c r="B47" s="4" t="s">
        <v>11</v>
      </c>
      <c r="C47" s="4" t="str">
        <f>"曾丹娜"</f>
        <v>曾丹娜</v>
      </c>
      <c r="D47" s="4" t="str">
        <f>"女"</f>
        <v>女</v>
      </c>
      <c r="E47" s="4" t="str">
        <f>"1983-04-26"</f>
        <v>1983-04-26</v>
      </c>
    </row>
    <row r="48" spans="1:5" ht="15" customHeight="1">
      <c r="A48" s="3">
        <v>44</v>
      </c>
      <c r="B48" s="4" t="s">
        <v>11</v>
      </c>
      <c r="C48" s="4" t="str">
        <f>"陈仁学"</f>
        <v>陈仁学</v>
      </c>
      <c r="D48" s="4" t="str">
        <f>"男"</f>
        <v>男</v>
      </c>
      <c r="E48" s="4" t="str">
        <f>"1981-07-15"</f>
        <v>1981-07-15</v>
      </c>
    </row>
    <row r="49" spans="1:5" ht="15" customHeight="1">
      <c r="A49" s="3">
        <v>45</v>
      </c>
      <c r="B49" s="4" t="s">
        <v>11</v>
      </c>
      <c r="C49" s="4" t="str">
        <f>"简智贞"</f>
        <v>简智贞</v>
      </c>
      <c r="D49" s="4" t="str">
        <f>"女"</f>
        <v>女</v>
      </c>
      <c r="E49" s="4" t="str">
        <f>"1989-06-13"</f>
        <v>1989-06-13</v>
      </c>
    </row>
    <row r="50" spans="1:5" ht="15" customHeight="1">
      <c r="A50" s="3">
        <v>46</v>
      </c>
      <c r="B50" s="4" t="s">
        <v>11</v>
      </c>
      <c r="C50" s="4" t="str">
        <f>"李飞"</f>
        <v>李飞</v>
      </c>
      <c r="D50" s="4" t="str">
        <f>"女"</f>
        <v>女</v>
      </c>
      <c r="E50" s="4" t="str">
        <f>"1987-11-13"</f>
        <v>1987-11-13</v>
      </c>
    </row>
    <row r="51" spans="1:5" ht="15" customHeight="1">
      <c r="A51" s="3">
        <v>47</v>
      </c>
      <c r="B51" s="4" t="s">
        <v>11</v>
      </c>
      <c r="C51" s="4" t="str">
        <f>"马美利"</f>
        <v>马美利</v>
      </c>
      <c r="D51" s="4" t="str">
        <f>"女"</f>
        <v>女</v>
      </c>
      <c r="E51" s="4" t="str">
        <f>"1985-09-16"</f>
        <v>1985-09-16</v>
      </c>
    </row>
    <row r="52" spans="1:5" ht="15" customHeight="1">
      <c r="A52" s="3">
        <v>48</v>
      </c>
      <c r="B52" s="4" t="s">
        <v>11</v>
      </c>
      <c r="C52" s="4" t="str">
        <f>"邱名才"</f>
        <v>邱名才</v>
      </c>
      <c r="D52" s="4" t="str">
        <f>"男"</f>
        <v>男</v>
      </c>
      <c r="E52" s="4" t="str">
        <f>"1979-10-23"</f>
        <v>1979-10-23</v>
      </c>
    </row>
    <row r="53" spans="1:5" ht="15" customHeight="1">
      <c r="A53" s="3">
        <v>49</v>
      </c>
      <c r="B53" s="4" t="s">
        <v>11</v>
      </c>
      <c r="C53" s="4" t="str">
        <f>"王勋迈"</f>
        <v>王勋迈</v>
      </c>
      <c r="D53" s="4" t="str">
        <f>"男"</f>
        <v>男</v>
      </c>
      <c r="E53" s="4" t="str">
        <f>"1984-09-11"</f>
        <v>1984-09-11</v>
      </c>
    </row>
    <row r="54" spans="1:5" ht="15" customHeight="1">
      <c r="A54" s="3">
        <v>50</v>
      </c>
      <c r="B54" s="4" t="s">
        <v>11</v>
      </c>
      <c r="C54" s="4" t="str">
        <f>"温文运"</f>
        <v>温文运</v>
      </c>
      <c r="D54" s="4" t="str">
        <f>"男"</f>
        <v>男</v>
      </c>
      <c r="E54" s="4" t="str">
        <f>"1980-08-08"</f>
        <v>1980-08-08</v>
      </c>
    </row>
    <row r="55" spans="1:5" ht="15" customHeight="1">
      <c r="A55" s="3">
        <v>51</v>
      </c>
      <c r="B55" s="4" t="s">
        <v>13</v>
      </c>
      <c r="C55" s="4" t="str">
        <f>"陈崇高"</f>
        <v>陈崇高</v>
      </c>
      <c r="D55" s="4" t="str">
        <f>"男"</f>
        <v>男</v>
      </c>
      <c r="E55" s="4" t="str">
        <f>"1987-01-23"</f>
        <v>1987-01-23</v>
      </c>
    </row>
    <row r="56" spans="1:5" ht="15" customHeight="1">
      <c r="A56" s="3">
        <v>52</v>
      </c>
      <c r="B56" s="4" t="s">
        <v>13</v>
      </c>
      <c r="C56" s="4" t="str">
        <f>"何家秀"</f>
        <v>何家秀</v>
      </c>
      <c r="D56" s="4" t="str">
        <f>"男"</f>
        <v>男</v>
      </c>
      <c r="E56" s="4" t="str">
        <f>"1983-07-21"</f>
        <v>1983-07-21</v>
      </c>
    </row>
    <row r="57" spans="1:5" ht="15" customHeight="1">
      <c r="A57" s="3">
        <v>53</v>
      </c>
      <c r="B57" s="4" t="s">
        <v>13</v>
      </c>
      <c r="C57" s="4" t="str">
        <f>"王慧平"</f>
        <v>王慧平</v>
      </c>
      <c r="D57" s="4" t="str">
        <f>"女"</f>
        <v>女</v>
      </c>
      <c r="E57" s="4" t="str">
        <f>"1989-05-20"</f>
        <v>1989-05-20</v>
      </c>
    </row>
    <row r="58" spans="1:5" ht="15" customHeight="1">
      <c r="A58" s="3">
        <v>54</v>
      </c>
      <c r="B58" s="4" t="s">
        <v>9</v>
      </c>
      <c r="C58" s="4" t="str">
        <f>"蔡忆"</f>
        <v>蔡忆</v>
      </c>
      <c r="D58" s="4" t="str">
        <f>"女"</f>
        <v>女</v>
      </c>
      <c r="E58" s="4" t="str">
        <f>"1978-05-12"</f>
        <v>1978-05-12</v>
      </c>
    </row>
    <row r="59" spans="1:5" ht="15" customHeight="1">
      <c r="A59" s="3">
        <v>55</v>
      </c>
      <c r="B59" s="4" t="s">
        <v>9</v>
      </c>
      <c r="C59" s="4" t="str">
        <f>"陈德强"</f>
        <v>陈德强</v>
      </c>
      <c r="D59" s="4" t="str">
        <f>"女"</f>
        <v>女</v>
      </c>
      <c r="E59" s="4" t="str">
        <f>"1987-08-06"</f>
        <v>1987-08-06</v>
      </c>
    </row>
    <row r="60" spans="1:5" ht="15" customHeight="1">
      <c r="A60" s="3">
        <v>56</v>
      </c>
      <c r="B60" s="4" t="s">
        <v>9</v>
      </c>
      <c r="C60" s="4" t="str">
        <f>"陈柳羽"</f>
        <v>陈柳羽</v>
      </c>
      <c r="D60" s="4" t="str">
        <f>"女"</f>
        <v>女</v>
      </c>
      <c r="E60" s="4" t="str">
        <f>"1989-07-16"</f>
        <v>1989-07-16</v>
      </c>
    </row>
    <row r="61" spans="1:5" ht="15" customHeight="1">
      <c r="A61" s="3">
        <v>57</v>
      </c>
      <c r="B61" s="4" t="s">
        <v>9</v>
      </c>
      <c r="C61" s="4" t="str">
        <f>"梁雪銮"</f>
        <v>梁雪銮</v>
      </c>
      <c r="D61" s="4" t="str">
        <f>"女"</f>
        <v>女</v>
      </c>
      <c r="E61" s="4" t="str">
        <f>"1989-01-26"</f>
        <v>1989-01-26</v>
      </c>
    </row>
    <row r="62" spans="1:5" ht="15" customHeight="1">
      <c r="A62" s="3">
        <v>58</v>
      </c>
      <c r="B62" s="4" t="s">
        <v>9</v>
      </c>
      <c r="C62" s="4" t="str">
        <f>"王玮"</f>
        <v>王玮</v>
      </c>
      <c r="D62" s="4" t="str">
        <f>"男"</f>
        <v>男</v>
      </c>
      <c r="E62" s="4" t="str">
        <f>"1990-12-09"</f>
        <v>1990-12-09</v>
      </c>
    </row>
    <row r="63" spans="1:5" ht="15" customHeight="1">
      <c r="A63" s="3">
        <v>59</v>
      </c>
      <c r="B63" s="4" t="s">
        <v>9</v>
      </c>
      <c r="C63" s="4" t="str">
        <f>"吴崇标"</f>
        <v>吴崇标</v>
      </c>
      <c r="D63" s="4" t="str">
        <f>"男"</f>
        <v>男</v>
      </c>
      <c r="E63" s="4" t="str">
        <f>"1983-07-22"</f>
        <v>1983-07-22</v>
      </c>
    </row>
    <row r="64" spans="1:5" ht="15" customHeight="1">
      <c r="A64" s="3">
        <v>60</v>
      </c>
      <c r="B64" s="4" t="s">
        <v>9</v>
      </c>
      <c r="C64" s="4" t="str">
        <f>"徐应升"</f>
        <v>徐应升</v>
      </c>
      <c r="D64" s="4" t="str">
        <f>"男"</f>
        <v>男</v>
      </c>
      <c r="E64" s="4" t="str">
        <f>"1987-09-09"</f>
        <v>1987-09-09</v>
      </c>
    </row>
    <row r="65" spans="1:5" ht="15" customHeight="1">
      <c r="A65" s="3">
        <v>61</v>
      </c>
      <c r="B65" s="4" t="s">
        <v>9</v>
      </c>
      <c r="C65" s="4" t="str">
        <f>"钟耀培"</f>
        <v>钟耀培</v>
      </c>
      <c r="D65" s="4" t="str">
        <f>"男"</f>
        <v>男</v>
      </c>
      <c r="E65" s="4" t="str">
        <f>"1987-11-20"</f>
        <v>1987-11-20</v>
      </c>
    </row>
    <row r="66" spans="1:5" ht="15" customHeight="1">
      <c r="A66" s="3">
        <v>62</v>
      </c>
      <c r="B66" s="4" t="s">
        <v>4</v>
      </c>
      <c r="C66" s="4" t="str">
        <f>"蔡丽妃"</f>
        <v>蔡丽妃</v>
      </c>
      <c r="D66" s="4" t="str">
        <f aca="true" t="shared" si="2" ref="D66:D79">"女"</f>
        <v>女</v>
      </c>
      <c r="E66" s="4" t="str">
        <f>"1994-02-11"</f>
        <v>1994-02-11</v>
      </c>
    </row>
    <row r="67" spans="1:5" ht="15" customHeight="1">
      <c r="A67" s="3">
        <v>63</v>
      </c>
      <c r="B67" s="4" t="s">
        <v>4</v>
      </c>
      <c r="C67" s="4" t="str">
        <f>"曾维丹"</f>
        <v>曾维丹</v>
      </c>
      <c r="D67" s="4" t="str">
        <f t="shared" si="2"/>
        <v>女</v>
      </c>
      <c r="E67" s="4" t="str">
        <f>"1994-07-19"</f>
        <v>1994-07-19</v>
      </c>
    </row>
    <row r="68" spans="1:5" ht="15" customHeight="1">
      <c r="A68" s="3">
        <v>64</v>
      </c>
      <c r="B68" s="4" t="s">
        <v>4</v>
      </c>
      <c r="C68" s="4" t="str">
        <f>"陈光美"</f>
        <v>陈光美</v>
      </c>
      <c r="D68" s="4" t="str">
        <f t="shared" si="2"/>
        <v>女</v>
      </c>
      <c r="E68" s="4" t="str">
        <f>"1993-05-06"</f>
        <v>1993-05-06</v>
      </c>
    </row>
    <row r="69" spans="1:5" ht="15" customHeight="1">
      <c r="A69" s="3">
        <v>65</v>
      </c>
      <c r="B69" s="4" t="s">
        <v>4</v>
      </c>
      <c r="C69" s="4" t="str">
        <f>"陈海浪"</f>
        <v>陈海浪</v>
      </c>
      <c r="D69" s="4" t="str">
        <f t="shared" si="2"/>
        <v>女</v>
      </c>
      <c r="E69" s="4" t="str">
        <f>"1993-05-23"</f>
        <v>1993-05-23</v>
      </c>
    </row>
    <row r="70" spans="1:5" ht="15" customHeight="1">
      <c r="A70" s="3">
        <v>66</v>
      </c>
      <c r="B70" s="4" t="s">
        <v>4</v>
      </c>
      <c r="C70" s="4" t="str">
        <f>"陈靖"</f>
        <v>陈靖</v>
      </c>
      <c r="D70" s="4" t="str">
        <f t="shared" si="2"/>
        <v>女</v>
      </c>
      <c r="E70" s="4" t="str">
        <f>"1996-11-12"</f>
        <v>1996-11-12</v>
      </c>
    </row>
    <row r="71" spans="1:5" ht="15" customHeight="1">
      <c r="A71" s="3">
        <v>67</v>
      </c>
      <c r="B71" s="4" t="s">
        <v>4</v>
      </c>
      <c r="C71" s="4" t="str">
        <f>"陈艳"</f>
        <v>陈艳</v>
      </c>
      <c r="D71" s="4" t="str">
        <f t="shared" si="2"/>
        <v>女</v>
      </c>
      <c r="E71" s="4" t="str">
        <f>"1996-03-12"</f>
        <v>1996-03-12</v>
      </c>
    </row>
    <row r="72" spans="1:5" ht="15" customHeight="1">
      <c r="A72" s="3">
        <v>68</v>
      </c>
      <c r="B72" s="4" t="s">
        <v>4</v>
      </c>
      <c r="C72" s="4" t="str">
        <f>"崔华"</f>
        <v>崔华</v>
      </c>
      <c r="D72" s="4" t="str">
        <f t="shared" si="2"/>
        <v>女</v>
      </c>
      <c r="E72" s="4" t="str">
        <f>"1994-09-03"</f>
        <v>1994-09-03</v>
      </c>
    </row>
    <row r="73" spans="1:5" ht="15" customHeight="1">
      <c r="A73" s="3">
        <v>69</v>
      </c>
      <c r="B73" s="4" t="s">
        <v>4</v>
      </c>
      <c r="C73" s="4" t="str">
        <f>"方俊仁"</f>
        <v>方俊仁</v>
      </c>
      <c r="D73" s="4" t="str">
        <f t="shared" si="2"/>
        <v>女</v>
      </c>
      <c r="E73" s="4" t="str">
        <f>"1997-01-28"</f>
        <v>1997-01-28</v>
      </c>
    </row>
    <row r="74" spans="1:5" ht="15" customHeight="1">
      <c r="A74" s="3">
        <v>70</v>
      </c>
      <c r="B74" s="4" t="s">
        <v>4</v>
      </c>
      <c r="C74" s="4" t="str">
        <f>"符金玉"</f>
        <v>符金玉</v>
      </c>
      <c r="D74" s="4" t="str">
        <f t="shared" si="2"/>
        <v>女</v>
      </c>
      <c r="E74" s="4" t="str">
        <f>"1991-07-03"</f>
        <v>1991-07-03</v>
      </c>
    </row>
    <row r="75" spans="1:5" ht="15" customHeight="1">
      <c r="A75" s="3">
        <v>71</v>
      </c>
      <c r="B75" s="4" t="s">
        <v>4</v>
      </c>
      <c r="C75" s="4" t="str">
        <f>"符丽敏"</f>
        <v>符丽敏</v>
      </c>
      <c r="D75" s="4" t="str">
        <f t="shared" si="2"/>
        <v>女</v>
      </c>
      <c r="E75" s="4" t="str">
        <f>"1994-05-15"</f>
        <v>1994-05-15</v>
      </c>
    </row>
    <row r="76" spans="1:5" ht="15" customHeight="1">
      <c r="A76" s="3">
        <v>72</v>
      </c>
      <c r="B76" s="4" t="s">
        <v>4</v>
      </c>
      <c r="C76" s="4" t="str">
        <f>"符少团"</f>
        <v>符少团</v>
      </c>
      <c r="D76" s="4" t="str">
        <f t="shared" si="2"/>
        <v>女</v>
      </c>
      <c r="E76" s="4" t="str">
        <f>"1995-07-02"</f>
        <v>1995-07-02</v>
      </c>
    </row>
    <row r="77" spans="1:5" ht="15" customHeight="1">
      <c r="A77" s="3">
        <v>73</v>
      </c>
      <c r="B77" s="4" t="s">
        <v>4</v>
      </c>
      <c r="C77" s="4" t="str">
        <f>"高亚如"</f>
        <v>高亚如</v>
      </c>
      <c r="D77" s="4" t="str">
        <f t="shared" si="2"/>
        <v>女</v>
      </c>
      <c r="E77" s="4" t="str">
        <f>"1994-12-05"</f>
        <v>1994-12-05</v>
      </c>
    </row>
    <row r="78" spans="1:5" ht="15" customHeight="1">
      <c r="A78" s="3">
        <v>74</v>
      </c>
      <c r="B78" s="4" t="s">
        <v>4</v>
      </c>
      <c r="C78" s="4" t="str">
        <f>"郭冬雪"</f>
        <v>郭冬雪</v>
      </c>
      <c r="D78" s="4" t="str">
        <f t="shared" si="2"/>
        <v>女</v>
      </c>
      <c r="E78" s="4" t="str">
        <f>"1993-09-25"</f>
        <v>1993-09-25</v>
      </c>
    </row>
    <row r="79" spans="1:5" ht="15" customHeight="1">
      <c r="A79" s="3">
        <v>75</v>
      </c>
      <c r="B79" s="4" t="s">
        <v>4</v>
      </c>
      <c r="C79" s="4" t="str">
        <f>"郭希"</f>
        <v>郭希</v>
      </c>
      <c r="D79" s="4" t="str">
        <f t="shared" si="2"/>
        <v>女</v>
      </c>
      <c r="E79" s="4" t="str">
        <f>"1983-08-30"</f>
        <v>1983-08-30</v>
      </c>
    </row>
    <row r="80" spans="1:5" ht="15" customHeight="1">
      <c r="A80" s="3">
        <v>76</v>
      </c>
      <c r="B80" s="4" t="s">
        <v>4</v>
      </c>
      <c r="C80" s="4" t="str">
        <f>"郭秀策"</f>
        <v>郭秀策</v>
      </c>
      <c r="D80" s="4" t="str">
        <f>"男"</f>
        <v>男</v>
      </c>
      <c r="E80" s="4" t="str">
        <f>"1993-12-19"</f>
        <v>1993-12-19</v>
      </c>
    </row>
    <row r="81" spans="1:5" ht="15" customHeight="1">
      <c r="A81" s="3">
        <v>77</v>
      </c>
      <c r="B81" s="4" t="s">
        <v>4</v>
      </c>
      <c r="C81" s="4" t="str">
        <f>"黄仁克"</f>
        <v>黄仁克</v>
      </c>
      <c r="D81" s="4" t="str">
        <f>"女"</f>
        <v>女</v>
      </c>
      <c r="E81" s="4" t="str">
        <f>"1989-06-20"</f>
        <v>1989-06-20</v>
      </c>
    </row>
    <row r="82" spans="1:5" ht="15" customHeight="1">
      <c r="A82" s="3">
        <v>78</v>
      </c>
      <c r="B82" s="4" t="s">
        <v>4</v>
      </c>
      <c r="C82" s="4" t="str">
        <f>"吉世朝"</f>
        <v>吉世朝</v>
      </c>
      <c r="D82" s="4" t="str">
        <f>"男"</f>
        <v>男</v>
      </c>
      <c r="E82" s="4" t="str">
        <f>"1993-08-23"</f>
        <v>1993-08-23</v>
      </c>
    </row>
    <row r="83" spans="1:5" ht="15" customHeight="1">
      <c r="A83" s="3">
        <v>79</v>
      </c>
      <c r="B83" s="4" t="s">
        <v>4</v>
      </c>
      <c r="C83" s="4" t="str">
        <f>"李美庆"</f>
        <v>李美庆</v>
      </c>
      <c r="D83" s="4" t="str">
        <f>"女"</f>
        <v>女</v>
      </c>
      <c r="E83" s="4" t="str">
        <f>"1996-11-08"</f>
        <v>1996-11-08</v>
      </c>
    </row>
    <row r="84" spans="1:5" ht="15" customHeight="1">
      <c r="A84" s="3">
        <v>80</v>
      </c>
      <c r="B84" s="4" t="s">
        <v>4</v>
      </c>
      <c r="C84" s="4" t="str">
        <f>"李阳丹"</f>
        <v>李阳丹</v>
      </c>
      <c r="D84" s="4" t="str">
        <f>"女"</f>
        <v>女</v>
      </c>
      <c r="E84" s="4" t="str">
        <f>"1993-06-01"</f>
        <v>1993-06-01</v>
      </c>
    </row>
    <row r="85" spans="1:5" ht="15" customHeight="1">
      <c r="A85" s="3">
        <v>81</v>
      </c>
      <c r="B85" s="4" t="s">
        <v>4</v>
      </c>
      <c r="C85" s="4" t="str">
        <f>"林杨"</f>
        <v>林杨</v>
      </c>
      <c r="D85" s="4" t="str">
        <f>"女"</f>
        <v>女</v>
      </c>
      <c r="E85" s="4" t="str">
        <f>"1994-04-15"</f>
        <v>1994-04-15</v>
      </c>
    </row>
    <row r="86" spans="1:5" ht="15" customHeight="1">
      <c r="A86" s="3">
        <v>82</v>
      </c>
      <c r="B86" s="4" t="s">
        <v>4</v>
      </c>
      <c r="C86" s="4" t="str">
        <f>"林志莉"</f>
        <v>林志莉</v>
      </c>
      <c r="D86" s="4" t="str">
        <f>"女"</f>
        <v>女</v>
      </c>
      <c r="E86" s="4" t="str">
        <f>"1979-11-05"</f>
        <v>1979-11-05</v>
      </c>
    </row>
    <row r="87" spans="1:5" ht="15" customHeight="1">
      <c r="A87" s="3">
        <v>83</v>
      </c>
      <c r="B87" s="4" t="s">
        <v>4</v>
      </c>
      <c r="C87" s="4" t="str">
        <f>"陆梓萱"</f>
        <v>陆梓萱</v>
      </c>
      <c r="D87" s="4" t="str">
        <f>"女"</f>
        <v>女</v>
      </c>
      <c r="E87" s="4" t="str">
        <f>"1991-11-21"</f>
        <v>1991-11-21</v>
      </c>
    </row>
    <row r="88" spans="1:5" ht="15" customHeight="1">
      <c r="A88" s="3">
        <v>84</v>
      </c>
      <c r="B88" s="4" t="s">
        <v>4</v>
      </c>
      <c r="C88" s="4" t="str">
        <f>"邱名瑜"</f>
        <v>邱名瑜</v>
      </c>
      <c r="D88" s="4" t="str">
        <f>"男"</f>
        <v>男</v>
      </c>
      <c r="E88" s="4" t="str">
        <f>"1990-06-09"</f>
        <v>1990-06-09</v>
      </c>
    </row>
    <row r="89" spans="1:5" ht="15" customHeight="1">
      <c r="A89" s="3">
        <v>85</v>
      </c>
      <c r="B89" s="4" t="s">
        <v>4</v>
      </c>
      <c r="C89" s="4" t="str">
        <f>"唐骞"</f>
        <v>唐骞</v>
      </c>
      <c r="D89" s="4" t="str">
        <f>"男"</f>
        <v>男</v>
      </c>
      <c r="E89" s="4" t="str">
        <f>"1977-11-02"</f>
        <v>1977-11-02</v>
      </c>
    </row>
    <row r="90" spans="1:5" ht="15" customHeight="1">
      <c r="A90" s="3">
        <v>86</v>
      </c>
      <c r="B90" s="4" t="s">
        <v>4</v>
      </c>
      <c r="C90" s="4" t="str">
        <f>"王显道"</f>
        <v>王显道</v>
      </c>
      <c r="D90" s="4" t="str">
        <f>"男"</f>
        <v>男</v>
      </c>
      <c r="E90" s="4" t="str">
        <f>"1982-01-21"</f>
        <v>1982-01-21</v>
      </c>
    </row>
    <row r="91" spans="1:5" ht="15" customHeight="1">
      <c r="A91" s="3">
        <v>87</v>
      </c>
      <c r="B91" s="4" t="s">
        <v>4</v>
      </c>
      <c r="C91" s="4" t="str">
        <f>"王学妃"</f>
        <v>王学妃</v>
      </c>
      <c r="D91" s="4" t="str">
        <f>"女"</f>
        <v>女</v>
      </c>
      <c r="E91" s="4" t="str">
        <f>"1993-03-14"</f>
        <v>1993-03-14</v>
      </c>
    </row>
    <row r="92" spans="1:5" ht="15" customHeight="1">
      <c r="A92" s="3">
        <v>88</v>
      </c>
      <c r="B92" s="4" t="s">
        <v>4</v>
      </c>
      <c r="C92" s="4" t="str">
        <f>"王玉女"</f>
        <v>王玉女</v>
      </c>
      <c r="D92" s="4" t="str">
        <f>"女"</f>
        <v>女</v>
      </c>
      <c r="E92" s="4" t="str">
        <f>"1991-12-18"</f>
        <v>1991-12-18</v>
      </c>
    </row>
    <row r="93" spans="1:5" ht="15" customHeight="1">
      <c r="A93" s="3">
        <v>89</v>
      </c>
      <c r="B93" s="4" t="s">
        <v>4</v>
      </c>
      <c r="C93" s="4" t="str">
        <f>"吴淑晶"</f>
        <v>吴淑晶</v>
      </c>
      <c r="D93" s="4" t="str">
        <f>"女"</f>
        <v>女</v>
      </c>
      <c r="E93" s="4" t="str">
        <f>"1994-01-12"</f>
        <v>1994-01-12</v>
      </c>
    </row>
    <row r="94" spans="1:5" ht="15" customHeight="1">
      <c r="A94" s="3">
        <v>90</v>
      </c>
      <c r="B94" s="4" t="s">
        <v>4</v>
      </c>
      <c r="C94" s="4" t="str">
        <f>"吴秀贞"</f>
        <v>吴秀贞</v>
      </c>
      <c r="D94" s="4" t="str">
        <f>"女"</f>
        <v>女</v>
      </c>
      <c r="E94" s="4" t="str">
        <f>"1994-03-29"</f>
        <v>1994-03-29</v>
      </c>
    </row>
    <row r="95" spans="1:5" ht="15" customHeight="1">
      <c r="A95" s="3">
        <v>91</v>
      </c>
      <c r="B95" s="4" t="s">
        <v>4</v>
      </c>
      <c r="C95" s="4" t="str">
        <f>"许书导"</f>
        <v>许书导</v>
      </c>
      <c r="D95" s="4" t="str">
        <f>"男"</f>
        <v>男</v>
      </c>
      <c r="E95" s="4" t="str">
        <f>"1993-01-24"</f>
        <v>1993-01-24</v>
      </c>
    </row>
    <row r="96" spans="1:5" ht="15" customHeight="1">
      <c r="A96" s="3">
        <v>92</v>
      </c>
      <c r="B96" s="4" t="s">
        <v>4</v>
      </c>
      <c r="C96" s="4" t="str">
        <f>"颜光舜"</f>
        <v>颜光舜</v>
      </c>
      <c r="D96" s="4" t="str">
        <f>"男"</f>
        <v>男</v>
      </c>
      <c r="E96" s="4" t="str">
        <f>"1990-03-26"</f>
        <v>1990-03-26</v>
      </c>
    </row>
    <row r="97" spans="1:5" ht="15" customHeight="1">
      <c r="A97" s="3">
        <v>93</v>
      </c>
      <c r="B97" s="4" t="s">
        <v>4</v>
      </c>
      <c r="C97" s="4" t="str">
        <f>"钟赞玲"</f>
        <v>钟赞玲</v>
      </c>
      <c r="D97" s="4" t="str">
        <f>"女"</f>
        <v>女</v>
      </c>
      <c r="E97" s="4" t="str">
        <f>"1993-09-14"</f>
        <v>1993-09-14</v>
      </c>
    </row>
    <row r="98" spans="1:5" ht="15" customHeight="1">
      <c r="A98" s="3">
        <v>94</v>
      </c>
      <c r="B98" s="4" t="s">
        <v>4</v>
      </c>
      <c r="C98" s="4" t="str">
        <f>"周琼花"</f>
        <v>周琼花</v>
      </c>
      <c r="D98" s="4" t="str">
        <f>"女"</f>
        <v>女</v>
      </c>
      <c r="E98" s="4" t="str">
        <f>"1993-11-25"</f>
        <v>1993-11-25</v>
      </c>
    </row>
    <row r="99" spans="1:5" ht="15" customHeight="1">
      <c r="A99" s="3">
        <v>95</v>
      </c>
      <c r="B99" s="4" t="s">
        <v>8</v>
      </c>
      <c r="C99" s="4" t="str">
        <f>"陈博仪"</f>
        <v>陈博仪</v>
      </c>
      <c r="D99" s="4" t="str">
        <f aca="true" t="shared" si="3" ref="D99:D110">"男"</f>
        <v>男</v>
      </c>
      <c r="E99" s="4" t="str">
        <f>"1989-09-20"</f>
        <v>1989-09-20</v>
      </c>
    </row>
    <row r="100" spans="1:5" ht="15" customHeight="1">
      <c r="A100" s="3">
        <v>96</v>
      </c>
      <c r="B100" s="4" t="s">
        <v>8</v>
      </c>
      <c r="C100" s="4" t="str">
        <f>"陈元春"</f>
        <v>陈元春</v>
      </c>
      <c r="D100" s="4" t="str">
        <f t="shared" si="3"/>
        <v>男</v>
      </c>
      <c r="E100" s="4" t="str">
        <f>"1981-02-17"</f>
        <v>1981-02-17</v>
      </c>
    </row>
    <row r="101" spans="1:5" ht="15" customHeight="1">
      <c r="A101" s="3">
        <v>97</v>
      </c>
      <c r="B101" s="4" t="s">
        <v>8</v>
      </c>
      <c r="C101" s="4" t="str">
        <f>"黄莹太"</f>
        <v>黄莹太</v>
      </c>
      <c r="D101" s="4" t="str">
        <f t="shared" si="3"/>
        <v>男</v>
      </c>
      <c r="E101" s="4" t="str">
        <f>"1976-10-22"</f>
        <v>1976-10-22</v>
      </c>
    </row>
    <row r="102" spans="1:5" ht="15" customHeight="1">
      <c r="A102" s="3">
        <v>98</v>
      </c>
      <c r="B102" s="4" t="s">
        <v>8</v>
      </c>
      <c r="C102" s="4" t="str">
        <f>"李世运"</f>
        <v>李世运</v>
      </c>
      <c r="D102" s="4" t="str">
        <f t="shared" si="3"/>
        <v>男</v>
      </c>
      <c r="E102" s="4" t="str">
        <f>"1980-07-29"</f>
        <v>1980-07-29</v>
      </c>
    </row>
    <row r="103" spans="1:5" ht="15" customHeight="1">
      <c r="A103" s="3">
        <v>99</v>
      </c>
      <c r="B103" s="4" t="s">
        <v>8</v>
      </c>
      <c r="C103" s="4" t="str">
        <f>"梁定才"</f>
        <v>梁定才</v>
      </c>
      <c r="D103" s="4" t="str">
        <f t="shared" si="3"/>
        <v>男</v>
      </c>
      <c r="E103" s="4" t="str">
        <f>"1989-05-30"</f>
        <v>1989-05-30</v>
      </c>
    </row>
    <row r="104" spans="1:5" ht="15" customHeight="1">
      <c r="A104" s="3">
        <v>100</v>
      </c>
      <c r="B104" s="4" t="s">
        <v>8</v>
      </c>
      <c r="C104" s="4" t="str">
        <f>"梁居成"</f>
        <v>梁居成</v>
      </c>
      <c r="D104" s="4" t="str">
        <f t="shared" si="3"/>
        <v>男</v>
      </c>
      <c r="E104" s="4" t="str">
        <f>"1982-07-20"</f>
        <v>1982-07-20</v>
      </c>
    </row>
    <row r="105" spans="1:5" ht="15" customHeight="1">
      <c r="A105" s="3">
        <v>101</v>
      </c>
      <c r="B105" s="4" t="s">
        <v>8</v>
      </c>
      <c r="C105" s="4" t="str">
        <f>"沈河任"</f>
        <v>沈河任</v>
      </c>
      <c r="D105" s="4" t="str">
        <f t="shared" si="3"/>
        <v>男</v>
      </c>
      <c r="E105" s="4" t="str">
        <f>"1993-04-08"</f>
        <v>1993-04-08</v>
      </c>
    </row>
    <row r="106" spans="1:5" ht="15" customHeight="1">
      <c r="A106" s="3">
        <v>102</v>
      </c>
      <c r="B106" s="4" t="s">
        <v>8</v>
      </c>
      <c r="C106" s="4" t="str">
        <f>"王东正"</f>
        <v>王东正</v>
      </c>
      <c r="D106" s="4" t="str">
        <f t="shared" si="3"/>
        <v>男</v>
      </c>
      <c r="E106" s="4" t="str">
        <f>"1988-11-01"</f>
        <v>1988-11-01</v>
      </c>
    </row>
    <row r="107" spans="1:5" ht="15" customHeight="1">
      <c r="A107" s="3">
        <v>103</v>
      </c>
      <c r="B107" s="4" t="s">
        <v>8</v>
      </c>
      <c r="C107" s="4" t="str">
        <f>"王和安"</f>
        <v>王和安</v>
      </c>
      <c r="D107" s="4" t="str">
        <f t="shared" si="3"/>
        <v>男</v>
      </c>
      <c r="E107" s="4" t="str">
        <f>"1980-09-15"</f>
        <v>1980-09-15</v>
      </c>
    </row>
    <row r="108" spans="1:5" ht="15" customHeight="1">
      <c r="A108" s="3">
        <v>104</v>
      </c>
      <c r="B108" s="4" t="s">
        <v>8</v>
      </c>
      <c r="C108" s="4" t="str">
        <f>"王厚雄"</f>
        <v>王厚雄</v>
      </c>
      <c r="D108" s="4" t="str">
        <f t="shared" si="3"/>
        <v>男</v>
      </c>
      <c r="E108" s="4" t="str">
        <f>"1991-10-27"</f>
        <v>1991-10-27</v>
      </c>
    </row>
    <row r="109" spans="1:5" ht="15" customHeight="1">
      <c r="A109" s="3">
        <v>105</v>
      </c>
      <c r="B109" s="4" t="s">
        <v>8</v>
      </c>
      <c r="C109" s="4" t="str">
        <f>"王圣恩"</f>
        <v>王圣恩</v>
      </c>
      <c r="D109" s="4" t="str">
        <f t="shared" si="3"/>
        <v>男</v>
      </c>
      <c r="E109" s="4" t="str">
        <f>"1989-06-05"</f>
        <v>1989-06-05</v>
      </c>
    </row>
    <row r="110" spans="1:5" ht="15" customHeight="1">
      <c r="A110" s="3">
        <v>106</v>
      </c>
      <c r="B110" s="4" t="s">
        <v>8</v>
      </c>
      <c r="C110" s="4" t="str">
        <f>"王曦"</f>
        <v>王曦</v>
      </c>
      <c r="D110" s="4" t="str">
        <f t="shared" si="3"/>
        <v>男</v>
      </c>
      <c r="E110" s="4" t="str">
        <f>"1983-01-13"</f>
        <v>1983-01-13</v>
      </c>
    </row>
    <row r="111" spans="1:5" ht="15" customHeight="1">
      <c r="A111" s="3">
        <v>107</v>
      </c>
      <c r="B111" s="4" t="s">
        <v>8</v>
      </c>
      <c r="C111" s="4" t="str">
        <f>"温海青"</f>
        <v>温海青</v>
      </c>
      <c r="D111" s="4" t="str">
        <f>"女"</f>
        <v>女</v>
      </c>
      <c r="E111" s="4" t="str">
        <f>"1991-08-15"</f>
        <v>1991-08-15</v>
      </c>
    </row>
    <row r="112" spans="1:5" ht="15" customHeight="1">
      <c r="A112" s="3">
        <v>108</v>
      </c>
      <c r="B112" s="4" t="s">
        <v>8</v>
      </c>
      <c r="C112" s="4" t="str">
        <f>"赵蓓蓓"</f>
        <v>赵蓓蓓</v>
      </c>
      <c r="D112" s="4" t="str">
        <f>"女"</f>
        <v>女</v>
      </c>
      <c r="E112" s="4" t="str">
        <f>"1985-09-24"</f>
        <v>1985-09-24</v>
      </c>
    </row>
    <row r="113" spans="1:5" ht="15" customHeight="1">
      <c r="A113" s="3">
        <v>109</v>
      </c>
      <c r="B113" s="4" t="s">
        <v>8</v>
      </c>
      <c r="C113" s="4" t="str">
        <f>"周娣娣"</f>
        <v>周娣娣</v>
      </c>
      <c r="D113" s="4" t="str">
        <f>"女"</f>
        <v>女</v>
      </c>
      <c r="E113" s="4" t="str">
        <f>"1984-10-20"</f>
        <v>1984-10-20</v>
      </c>
    </row>
    <row r="114" spans="1:5" ht="15" customHeight="1">
      <c r="A114" s="3">
        <v>110</v>
      </c>
      <c r="B114" s="4" t="s">
        <v>8</v>
      </c>
      <c r="C114" s="4" t="str">
        <f>"周珠"</f>
        <v>周珠</v>
      </c>
      <c r="D114" s="4" t="str">
        <f>"女"</f>
        <v>女</v>
      </c>
      <c r="E114" s="4" t="str">
        <f>"1978-10-28"</f>
        <v>1978-10-28</v>
      </c>
    </row>
    <row r="115" spans="1:5" ht="15" customHeight="1">
      <c r="A115" s="3">
        <v>111</v>
      </c>
      <c r="B115" s="4" t="s">
        <v>5</v>
      </c>
      <c r="C115" s="4" t="str">
        <f>"岑运江"</f>
        <v>岑运江</v>
      </c>
      <c r="D115" s="4" t="str">
        <f>"男"</f>
        <v>男</v>
      </c>
      <c r="E115" s="4" t="str">
        <f>"1983-09-14"</f>
        <v>1983-09-14</v>
      </c>
    </row>
    <row r="116" spans="1:5" ht="15" customHeight="1">
      <c r="A116" s="3">
        <v>112</v>
      </c>
      <c r="B116" s="4" t="s">
        <v>5</v>
      </c>
      <c r="C116" s="4" t="str">
        <f>"陈小珠"</f>
        <v>陈小珠</v>
      </c>
      <c r="D116" s="4" t="str">
        <f>"女"</f>
        <v>女</v>
      </c>
      <c r="E116" s="4" t="str">
        <f>"1995-11-21"</f>
        <v>1995-11-21</v>
      </c>
    </row>
    <row r="117" spans="1:5" ht="15" customHeight="1">
      <c r="A117" s="3">
        <v>113</v>
      </c>
      <c r="B117" s="4" t="s">
        <v>5</v>
      </c>
      <c r="C117" s="4" t="str">
        <f>"邱运军"</f>
        <v>邱运军</v>
      </c>
      <c r="D117" s="4" t="str">
        <f>"男"</f>
        <v>男</v>
      </c>
      <c r="E117" s="4" t="str">
        <f>"1982-10-17"</f>
        <v>1982-10-17</v>
      </c>
    </row>
    <row r="118" spans="1:5" ht="15" customHeight="1">
      <c r="A118" s="3">
        <v>114</v>
      </c>
      <c r="B118" s="4" t="s">
        <v>5</v>
      </c>
      <c r="C118" s="4" t="str">
        <f>"谢攀"</f>
        <v>谢攀</v>
      </c>
      <c r="D118" s="4" t="str">
        <f>"男"</f>
        <v>男</v>
      </c>
      <c r="E118" s="4" t="str">
        <f>"1984-07-16"</f>
        <v>1984-07-16</v>
      </c>
    </row>
    <row r="119" spans="1:5" ht="15" customHeight="1">
      <c r="A119" s="3">
        <v>115</v>
      </c>
      <c r="B119" s="4" t="s">
        <v>6</v>
      </c>
      <c r="C119" s="4" t="str">
        <f>"曾小蕊"</f>
        <v>曾小蕊</v>
      </c>
      <c r="D119" s="4" t="str">
        <f aca="true" t="shared" si="4" ref="D119:D152">"女"</f>
        <v>女</v>
      </c>
      <c r="E119" s="4" t="str">
        <f>"1983-02-20"</f>
        <v>1983-02-20</v>
      </c>
    </row>
    <row r="120" spans="1:5" ht="15" customHeight="1">
      <c r="A120" s="3">
        <v>116</v>
      </c>
      <c r="B120" s="4" t="s">
        <v>6</v>
      </c>
      <c r="C120" s="4" t="str">
        <f>"陈思溦"</f>
        <v>陈思溦</v>
      </c>
      <c r="D120" s="4" t="str">
        <f t="shared" si="4"/>
        <v>女</v>
      </c>
      <c r="E120" s="4" t="str">
        <f>"1994-02-28"</f>
        <v>1994-02-28</v>
      </c>
    </row>
    <row r="121" spans="1:5" ht="15" customHeight="1">
      <c r="A121" s="3">
        <v>117</v>
      </c>
      <c r="B121" s="4" t="s">
        <v>6</v>
      </c>
      <c r="C121" s="4" t="str">
        <f>"陈太菊"</f>
        <v>陈太菊</v>
      </c>
      <c r="D121" s="4" t="str">
        <f t="shared" si="4"/>
        <v>女</v>
      </c>
      <c r="E121" s="4" t="str">
        <f>"1992-05-15"</f>
        <v>1992-05-15</v>
      </c>
    </row>
    <row r="122" spans="1:5" ht="15" customHeight="1">
      <c r="A122" s="3">
        <v>118</v>
      </c>
      <c r="B122" s="4" t="s">
        <v>6</v>
      </c>
      <c r="C122" s="4" t="str">
        <f>"洪莺桓"</f>
        <v>洪莺桓</v>
      </c>
      <c r="D122" s="4" t="str">
        <f t="shared" si="4"/>
        <v>女</v>
      </c>
      <c r="E122" s="4" t="str">
        <f>"1996-06-29"</f>
        <v>1996-06-29</v>
      </c>
    </row>
    <row r="123" spans="1:5" ht="15" customHeight="1">
      <c r="A123" s="3">
        <v>119</v>
      </c>
      <c r="B123" s="4" t="s">
        <v>6</v>
      </c>
      <c r="C123" s="4" t="str">
        <f>"黄怡"</f>
        <v>黄怡</v>
      </c>
      <c r="D123" s="4" t="str">
        <f t="shared" si="4"/>
        <v>女</v>
      </c>
      <c r="E123" s="4" t="str">
        <f>"1983-07-07"</f>
        <v>1983-07-07</v>
      </c>
    </row>
    <row r="124" spans="1:5" ht="15" customHeight="1">
      <c r="A124" s="3">
        <v>120</v>
      </c>
      <c r="B124" s="4" t="s">
        <v>6</v>
      </c>
      <c r="C124" s="4" t="str">
        <f>"江创亿"</f>
        <v>江创亿</v>
      </c>
      <c r="D124" s="4" t="str">
        <f t="shared" si="4"/>
        <v>女</v>
      </c>
      <c r="E124" s="4" t="str">
        <f>"1990-05-05"</f>
        <v>1990-05-05</v>
      </c>
    </row>
    <row r="125" spans="1:5" ht="15" customHeight="1">
      <c r="A125" s="3">
        <v>121</v>
      </c>
      <c r="B125" s="4" t="s">
        <v>6</v>
      </c>
      <c r="C125" s="4" t="str">
        <f>"姜妹"</f>
        <v>姜妹</v>
      </c>
      <c r="D125" s="4" t="str">
        <f t="shared" si="4"/>
        <v>女</v>
      </c>
      <c r="E125" s="4" t="str">
        <f>"1987-12-27"</f>
        <v>1987-12-27</v>
      </c>
    </row>
    <row r="126" spans="1:5" ht="15" customHeight="1">
      <c r="A126" s="3">
        <v>122</v>
      </c>
      <c r="B126" s="4" t="s">
        <v>6</v>
      </c>
      <c r="C126" s="4" t="str">
        <f>"李佳曼"</f>
        <v>李佳曼</v>
      </c>
      <c r="D126" s="4" t="str">
        <f t="shared" si="4"/>
        <v>女</v>
      </c>
      <c r="E126" s="4" t="str">
        <f>"1996-12-20"</f>
        <v>1996-12-20</v>
      </c>
    </row>
    <row r="127" spans="1:5" ht="15" customHeight="1">
      <c r="A127" s="3">
        <v>123</v>
      </c>
      <c r="B127" s="4" t="s">
        <v>6</v>
      </c>
      <c r="C127" s="4" t="str">
        <f>"李淑平"</f>
        <v>李淑平</v>
      </c>
      <c r="D127" s="4" t="str">
        <f t="shared" si="4"/>
        <v>女</v>
      </c>
      <c r="E127" s="4" t="str">
        <f>"1985-11-18"</f>
        <v>1985-11-18</v>
      </c>
    </row>
    <row r="128" spans="1:5" ht="15" customHeight="1">
      <c r="A128" s="3">
        <v>124</v>
      </c>
      <c r="B128" s="4" t="s">
        <v>6</v>
      </c>
      <c r="C128" s="4" t="str">
        <f>"李霜"</f>
        <v>李霜</v>
      </c>
      <c r="D128" s="4" t="str">
        <f t="shared" si="4"/>
        <v>女</v>
      </c>
      <c r="E128" s="4" t="str">
        <f>"1994-03-17"</f>
        <v>1994-03-17</v>
      </c>
    </row>
    <row r="129" spans="1:5" ht="15" customHeight="1">
      <c r="A129" s="3">
        <v>125</v>
      </c>
      <c r="B129" s="4" t="s">
        <v>6</v>
      </c>
      <c r="C129" s="4" t="str">
        <f>"梁美连"</f>
        <v>梁美连</v>
      </c>
      <c r="D129" s="4" t="str">
        <f t="shared" si="4"/>
        <v>女</v>
      </c>
      <c r="E129" s="4" t="str">
        <f>"1989-06-12"</f>
        <v>1989-06-12</v>
      </c>
    </row>
    <row r="130" spans="1:5" ht="15" customHeight="1">
      <c r="A130" s="3">
        <v>126</v>
      </c>
      <c r="B130" s="4" t="s">
        <v>6</v>
      </c>
      <c r="C130" s="4" t="str">
        <f>"廖朝兰"</f>
        <v>廖朝兰</v>
      </c>
      <c r="D130" s="4" t="str">
        <f t="shared" si="4"/>
        <v>女</v>
      </c>
      <c r="E130" s="4" t="str">
        <f>"1993-11-06"</f>
        <v>1993-11-06</v>
      </c>
    </row>
    <row r="131" spans="1:5" ht="15" customHeight="1">
      <c r="A131" s="3">
        <v>127</v>
      </c>
      <c r="B131" s="4" t="s">
        <v>6</v>
      </c>
      <c r="C131" s="4" t="str">
        <f>"刘朝满"</f>
        <v>刘朝满</v>
      </c>
      <c r="D131" s="4" t="str">
        <f t="shared" si="4"/>
        <v>女</v>
      </c>
      <c r="E131" s="4" t="str">
        <f>"1992-07-27"</f>
        <v>1992-07-27</v>
      </c>
    </row>
    <row r="132" spans="1:5" ht="15" customHeight="1">
      <c r="A132" s="3">
        <v>128</v>
      </c>
      <c r="B132" s="4" t="s">
        <v>6</v>
      </c>
      <c r="C132" s="4" t="str">
        <f>"刘小雪"</f>
        <v>刘小雪</v>
      </c>
      <c r="D132" s="4" t="str">
        <f t="shared" si="4"/>
        <v>女</v>
      </c>
      <c r="E132" s="4" t="str">
        <f>"1991-04-21"</f>
        <v>1991-04-21</v>
      </c>
    </row>
    <row r="133" spans="1:5" ht="15" customHeight="1">
      <c r="A133" s="3">
        <v>129</v>
      </c>
      <c r="B133" s="4" t="s">
        <v>6</v>
      </c>
      <c r="C133" s="4" t="str">
        <f>"邱晶晶"</f>
        <v>邱晶晶</v>
      </c>
      <c r="D133" s="4" t="str">
        <f t="shared" si="4"/>
        <v>女</v>
      </c>
      <c r="E133" s="4" t="str">
        <f>"1989-03-01"</f>
        <v>1989-03-01</v>
      </c>
    </row>
    <row r="134" spans="1:5" ht="15" customHeight="1">
      <c r="A134" s="3">
        <v>130</v>
      </c>
      <c r="B134" s="4" t="s">
        <v>6</v>
      </c>
      <c r="C134" s="4" t="str">
        <f>"苏珠丽"</f>
        <v>苏珠丽</v>
      </c>
      <c r="D134" s="4" t="str">
        <f t="shared" si="4"/>
        <v>女</v>
      </c>
      <c r="E134" s="4" t="str">
        <f>"1990-09-16"</f>
        <v>1990-09-16</v>
      </c>
    </row>
    <row r="135" spans="1:5" ht="15" customHeight="1">
      <c r="A135" s="3">
        <v>131</v>
      </c>
      <c r="B135" s="4" t="s">
        <v>6</v>
      </c>
      <c r="C135" s="4" t="str">
        <f>"王多美"</f>
        <v>王多美</v>
      </c>
      <c r="D135" s="4" t="str">
        <f t="shared" si="4"/>
        <v>女</v>
      </c>
      <c r="E135" s="4" t="str">
        <f>"1992-06-02"</f>
        <v>1992-06-02</v>
      </c>
    </row>
    <row r="136" spans="1:5" ht="15" customHeight="1">
      <c r="A136" s="3">
        <v>132</v>
      </c>
      <c r="B136" s="4" t="s">
        <v>6</v>
      </c>
      <c r="C136" s="4" t="str">
        <f>"王金"</f>
        <v>王金</v>
      </c>
      <c r="D136" s="4" t="str">
        <f t="shared" si="4"/>
        <v>女</v>
      </c>
      <c r="E136" s="4" t="str">
        <f>"1994-07-14"</f>
        <v>1994-07-14</v>
      </c>
    </row>
    <row r="137" spans="1:5" ht="15" customHeight="1">
      <c r="A137" s="3">
        <v>133</v>
      </c>
      <c r="B137" s="4" t="s">
        <v>6</v>
      </c>
      <c r="C137" s="4" t="str">
        <f>"王巧孟"</f>
        <v>王巧孟</v>
      </c>
      <c r="D137" s="4" t="str">
        <f t="shared" si="4"/>
        <v>女</v>
      </c>
      <c r="E137" s="4" t="str">
        <f>"1996-08-04"</f>
        <v>1996-08-04</v>
      </c>
    </row>
    <row r="138" spans="1:5" ht="15" customHeight="1">
      <c r="A138" s="3">
        <v>134</v>
      </c>
      <c r="B138" s="4" t="s">
        <v>6</v>
      </c>
      <c r="C138" s="4" t="str">
        <f>"王婷"</f>
        <v>王婷</v>
      </c>
      <c r="D138" s="4" t="str">
        <f t="shared" si="4"/>
        <v>女</v>
      </c>
      <c r="E138" s="4" t="str">
        <f>"1996-05-10"</f>
        <v>1996-05-10</v>
      </c>
    </row>
    <row r="139" spans="1:5" ht="15" customHeight="1">
      <c r="A139" s="3">
        <v>135</v>
      </c>
      <c r="B139" s="4" t="s">
        <v>6</v>
      </c>
      <c r="C139" s="4" t="str">
        <f>"王小妹"</f>
        <v>王小妹</v>
      </c>
      <c r="D139" s="4" t="str">
        <f t="shared" si="4"/>
        <v>女</v>
      </c>
      <c r="E139" s="4" t="str">
        <f>"1984-09-30"</f>
        <v>1984-09-30</v>
      </c>
    </row>
    <row r="140" spans="1:5" ht="15" customHeight="1">
      <c r="A140" s="3">
        <v>136</v>
      </c>
      <c r="B140" s="4" t="s">
        <v>6</v>
      </c>
      <c r="C140" s="4" t="str">
        <f>"王雪"</f>
        <v>王雪</v>
      </c>
      <c r="D140" s="4" t="str">
        <f t="shared" si="4"/>
        <v>女</v>
      </c>
      <c r="E140" s="4" t="str">
        <f>"1987-06-25"</f>
        <v>1987-06-25</v>
      </c>
    </row>
    <row r="141" spans="1:5" ht="15" customHeight="1">
      <c r="A141" s="3">
        <v>137</v>
      </c>
      <c r="B141" s="4" t="s">
        <v>6</v>
      </c>
      <c r="C141" s="4" t="str">
        <f>"王洋"</f>
        <v>王洋</v>
      </c>
      <c r="D141" s="4" t="str">
        <f t="shared" si="4"/>
        <v>女</v>
      </c>
      <c r="E141" s="4" t="str">
        <f>"1987-02-04"</f>
        <v>1987-02-04</v>
      </c>
    </row>
    <row r="142" spans="1:5" ht="15" customHeight="1">
      <c r="A142" s="3">
        <v>138</v>
      </c>
      <c r="B142" s="4" t="s">
        <v>6</v>
      </c>
      <c r="C142" s="4" t="str">
        <f>"王乙竹"</f>
        <v>王乙竹</v>
      </c>
      <c r="D142" s="4" t="str">
        <f t="shared" si="4"/>
        <v>女</v>
      </c>
      <c r="E142" s="4" t="str">
        <f>"1988-06-16"</f>
        <v>1988-06-16</v>
      </c>
    </row>
    <row r="143" spans="1:5" ht="15" customHeight="1">
      <c r="A143" s="3">
        <v>139</v>
      </c>
      <c r="B143" s="4" t="s">
        <v>6</v>
      </c>
      <c r="C143" s="4" t="str">
        <f>"王哲镭"</f>
        <v>王哲镭</v>
      </c>
      <c r="D143" s="4" t="str">
        <f t="shared" si="4"/>
        <v>女</v>
      </c>
      <c r="E143" s="4" t="str">
        <f>"1991-02-12"</f>
        <v>1991-02-12</v>
      </c>
    </row>
    <row r="144" spans="1:5" ht="15" customHeight="1">
      <c r="A144" s="3">
        <v>140</v>
      </c>
      <c r="B144" s="4" t="s">
        <v>6</v>
      </c>
      <c r="C144" s="4" t="str">
        <f>"吴海燕"</f>
        <v>吴海燕</v>
      </c>
      <c r="D144" s="4" t="str">
        <f t="shared" si="4"/>
        <v>女</v>
      </c>
      <c r="E144" s="4" t="str">
        <f>"1979-04-02"</f>
        <v>1979-04-02</v>
      </c>
    </row>
    <row r="145" spans="1:5" ht="15" customHeight="1">
      <c r="A145" s="3">
        <v>141</v>
      </c>
      <c r="B145" s="4" t="s">
        <v>6</v>
      </c>
      <c r="C145" s="4" t="str">
        <f>"冼雪冰"</f>
        <v>冼雪冰</v>
      </c>
      <c r="D145" s="4" t="str">
        <f t="shared" si="4"/>
        <v>女</v>
      </c>
      <c r="E145" s="4" t="str">
        <f>"1989-06-19"</f>
        <v>1989-06-19</v>
      </c>
    </row>
    <row r="146" spans="1:5" ht="15" customHeight="1">
      <c r="A146" s="3">
        <v>142</v>
      </c>
      <c r="B146" s="4" t="s">
        <v>6</v>
      </c>
      <c r="C146" s="4" t="str">
        <f>"谢琼"</f>
        <v>谢琼</v>
      </c>
      <c r="D146" s="4" t="str">
        <f t="shared" si="4"/>
        <v>女</v>
      </c>
      <c r="E146" s="4" t="str">
        <f>"1986-09-05"</f>
        <v>1986-09-05</v>
      </c>
    </row>
    <row r="147" spans="1:5" ht="15" customHeight="1">
      <c r="A147" s="3">
        <v>143</v>
      </c>
      <c r="B147" s="4" t="s">
        <v>6</v>
      </c>
      <c r="C147" s="4" t="str">
        <f>"徐小环"</f>
        <v>徐小环</v>
      </c>
      <c r="D147" s="4" t="str">
        <f t="shared" si="4"/>
        <v>女</v>
      </c>
      <c r="E147" s="4" t="str">
        <f>"1986-11-10"</f>
        <v>1986-11-10</v>
      </c>
    </row>
    <row r="148" spans="1:5" ht="15" customHeight="1">
      <c r="A148" s="3">
        <v>144</v>
      </c>
      <c r="B148" s="4" t="s">
        <v>6</v>
      </c>
      <c r="C148" s="4" t="str">
        <f>"许小雪"</f>
        <v>许小雪</v>
      </c>
      <c r="D148" s="4" t="str">
        <f t="shared" si="4"/>
        <v>女</v>
      </c>
      <c r="E148" s="4" t="str">
        <f>"1990-12-07"</f>
        <v>1990-12-07</v>
      </c>
    </row>
    <row r="149" spans="1:5" ht="15" customHeight="1">
      <c r="A149" s="3">
        <v>145</v>
      </c>
      <c r="B149" s="4" t="s">
        <v>6</v>
      </c>
      <c r="C149" s="4" t="str">
        <f>"杨春"</f>
        <v>杨春</v>
      </c>
      <c r="D149" s="4" t="str">
        <f t="shared" si="4"/>
        <v>女</v>
      </c>
      <c r="E149" s="4" t="str">
        <f>"1985-10-19"</f>
        <v>1985-10-19</v>
      </c>
    </row>
    <row r="150" spans="1:5" ht="15" customHeight="1">
      <c r="A150" s="3">
        <v>146</v>
      </c>
      <c r="B150" s="4" t="s">
        <v>6</v>
      </c>
      <c r="C150" s="4" t="str">
        <f>"张贺"</f>
        <v>张贺</v>
      </c>
      <c r="D150" s="4" t="str">
        <f t="shared" si="4"/>
        <v>女</v>
      </c>
      <c r="E150" s="4" t="str">
        <f>"1991-06-07"</f>
        <v>1991-06-07</v>
      </c>
    </row>
    <row r="151" spans="1:5" ht="15" customHeight="1">
      <c r="A151" s="3">
        <v>147</v>
      </c>
      <c r="B151" s="4" t="s">
        <v>6</v>
      </c>
      <c r="C151" s="4" t="str">
        <f>"赵宝睿"</f>
        <v>赵宝睿</v>
      </c>
      <c r="D151" s="4" t="str">
        <f t="shared" si="4"/>
        <v>女</v>
      </c>
      <c r="E151" s="4" t="str">
        <f>"1992-09-29"</f>
        <v>1992-09-29</v>
      </c>
    </row>
    <row r="152" spans="1:5" ht="15" customHeight="1">
      <c r="A152" s="3">
        <v>148</v>
      </c>
      <c r="B152" s="4" t="s">
        <v>6</v>
      </c>
      <c r="C152" s="4" t="str">
        <f>"周亮"</f>
        <v>周亮</v>
      </c>
      <c r="D152" s="4" t="str">
        <f t="shared" si="4"/>
        <v>女</v>
      </c>
      <c r="E152" s="4" t="str">
        <f>"1991-02-28"</f>
        <v>1991-02-28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2020-03-31T01:31:21Z</dcterms:created>
  <dcterms:modified xsi:type="dcterms:W3CDTF">2020-03-31T03:49:05Z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