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拟聘用人员名单" sheetId="1" r:id="rId1"/>
    <sheet name="Sheet1" sheetId="2" r:id="rId2"/>
  </sheets>
  <definedNames>
    <definedName name="_xlnm._FilterDatabase" localSheetId="0" hidden="1">拟聘用人员名单!$A$2:$E$89</definedName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<sst xmlns="http://schemas.openxmlformats.org/spreadsheetml/2006/main" count="360" uniqueCount="191">
  <si>
    <t>澄迈县2019年度乡村振兴指导员拟聘用人员名单</t>
  </si>
  <si>
    <t>序号</t>
  </si>
  <si>
    <t>姓名</t>
  </si>
  <si>
    <t>报考岗位</t>
  </si>
  <si>
    <t>准考证号</t>
  </si>
  <si>
    <t>性别</t>
  </si>
  <si>
    <t>民族</t>
  </si>
  <si>
    <t>学历</t>
  </si>
  <si>
    <t>毕业院校</t>
  </si>
  <si>
    <t>王秀昌</t>
  </si>
  <si>
    <t>岗位1</t>
  </si>
  <si>
    <t>201911230226</t>
  </si>
  <si>
    <t>男</t>
  </si>
  <si>
    <t>专科</t>
  </si>
  <si>
    <t>罗嘉彬</t>
  </si>
  <si>
    <t>201911230111</t>
  </si>
  <si>
    <t>邱勋和</t>
  </si>
  <si>
    <t>201911231213</t>
  </si>
  <si>
    <t>本科</t>
  </si>
  <si>
    <t>黄志攀</t>
  </si>
  <si>
    <t>201911230410</t>
  </si>
  <si>
    <t>李应岳</t>
  </si>
  <si>
    <t>201911230826</t>
  </si>
  <si>
    <t>符洪毓</t>
  </si>
  <si>
    <t>201911231103</t>
  </si>
  <si>
    <t>冯春晶</t>
  </si>
  <si>
    <t>201911231307</t>
  </si>
  <si>
    <t>卓上胜</t>
  </si>
  <si>
    <t>201911231121</t>
  </si>
  <si>
    <t>吕海鹏</t>
  </si>
  <si>
    <t>201911231212</t>
  </si>
  <si>
    <t>李庆东</t>
  </si>
  <si>
    <t>201911231109</t>
  </si>
  <si>
    <t>曾夏</t>
  </si>
  <si>
    <t>201911230101</t>
  </si>
  <si>
    <t>王学民</t>
  </si>
  <si>
    <t>201911230409</t>
  </si>
  <si>
    <t>黄有恒</t>
  </si>
  <si>
    <t>201911230820</t>
  </si>
  <si>
    <t>冯小华</t>
  </si>
  <si>
    <t>201911230907</t>
  </si>
  <si>
    <t>王远强</t>
  </si>
  <si>
    <t>201911231315</t>
  </si>
  <si>
    <t>邓明生</t>
  </si>
  <si>
    <t>201911230709</t>
  </si>
  <si>
    <t>黄千钰</t>
  </si>
  <si>
    <t>201911230524</t>
  </si>
  <si>
    <t>廖孝培</t>
  </si>
  <si>
    <t>201911230516</t>
  </si>
  <si>
    <t>唐敏</t>
  </si>
  <si>
    <t>201911230418</t>
  </si>
  <si>
    <t>苏运泽</t>
  </si>
  <si>
    <t>201911231020</t>
  </si>
  <si>
    <t>黄聪天</t>
  </si>
  <si>
    <t>201911230707</t>
  </si>
  <si>
    <t>梁瀚</t>
  </si>
  <si>
    <t>201911230325</t>
  </si>
  <si>
    <t>刘元翔</t>
  </si>
  <si>
    <t>201911231010</t>
  </si>
  <si>
    <t>王孝坚</t>
  </si>
  <si>
    <t>201911230901</t>
  </si>
  <si>
    <t>刘德奇</t>
  </si>
  <si>
    <t>201911230216</t>
  </si>
  <si>
    <t>曾德达</t>
  </si>
  <si>
    <t>201911230501</t>
  </si>
  <si>
    <t>李芳星</t>
  </si>
  <si>
    <t>201911231209</t>
  </si>
  <si>
    <t>沈浩庭</t>
  </si>
  <si>
    <t>201911230804</t>
  </si>
  <si>
    <t>王康涛</t>
  </si>
  <si>
    <t>201911230714</t>
  </si>
  <si>
    <t>王世隆</t>
  </si>
  <si>
    <t>201911230904</t>
  </si>
  <si>
    <t>林业龙</t>
  </si>
  <si>
    <t>201911231408</t>
  </si>
  <si>
    <t>蔡笃浩</t>
  </si>
  <si>
    <t>201911230210</t>
  </si>
  <si>
    <t>吴挺达</t>
  </si>
  <si>
    <t>201911230821</t>
  </si>
  <si>
    <t>何家锋</t>
  </si>
  <si>
    <t>201911230812</t>
  </si>
  <si>
    <t>高芳帅</t>
  </si>
  <si>
    <t>201911230405</t>
  </si>
  <si>
    <t>吴启日</t>
  </si>
  <si>
    <t>201911230816</t>
  </si>
  <si>
    <t>王伯文</t>
  </si>
  <si>
    <t>201911230825</t>
  </si>
  <si>
    <t>李应蕾</t>
  </si>
  <si>
    <t>201911230506</t>
  </si>
  <si>
    <t>王锡飞</t>
  </si>
  <si>
    <t>201911231122</t>
  </si>
  <si>
    <t>黄建东</t>
  </si>
  <si>
    <t>201911230402</t>
  </si>
  <si>
    <t>陈构卓</t>
  </si>
  <si>
    <t>岗位2</t>
  </si>
  <si>
    <t>201911232414</t>
  </si>
  <si>
    <t>李想</t>
  </si>
  <si>
    <t>201911231504</t>
  </si>
  <si>
    <t>宋光宏</t>
  </si>
  <si>
    <t>201911232220</t>
  </si>
  <si>
    <t>王远林</t>
  </si>
  <si>
    <t>201911231728</t>
  </si>
  <si>
    <t>曾焕璧</t>
  </si>
  <si>
    <t>201911232405</t>
  </si>
  <si>
    <t>朱林林</t>
  </si>
  <si>
    <t>201911231420</t>
  </si>
  <si>
    <t>王群</t>
  </si>
  <si>
    <t>201911232027</t>
  </si>
  <si>
    <t>田震</t>
  </si>
  <si>
    <t>201911231529</t>
  </si>
  <si>
    <t>吴仕勇</t>
  </si>
  <si>
    <t>201911232314</t>
  </si>
  <si>
    <t>浙江万里学院</t>
  </si>
  <si>
    <t>陈关武</t>
  </si>
  <si>
    <t>201911231922</t>
  </si>
  <si>
    <t>林明孔</t>
  </si>
  <si>
    <t>201911231521</t>
  </si>
  <si>
    <t>蒙海忠</t>
  </si>
  <si>
    <t>201911231523</t>
  </si>
  <si>
    <t>王式再</t>
  </si>
  <si>
    <t>201911231927</t>
  </si>
  <si>
    <t>陈颖</t>
  </si>
  <si>
    <t>201911231630</t>
  </si>
  <si>
    <t>冼吉祥</t>
  </si>
  <si>
    <t>201911232006</t>
  </si>
  <si>
    <t>王英任</t>
  </si>
  <si>
    <t>201911231611</t>
  </si>
  <si>
    <t>王钧</t>
  </si>
  <si>
    <t>201911231725</t>
  </si>
  <si>
    <t>陈崇帅</t>
  </si>
  <si>
    <t>201911231622</t>
  </si>
  <si>
    <t>蒙绪龙</t>
  </si>
  <si>
    <t>201911231727</t>
  </si>
  <si>
    <t>李道敏</t>
  </si>
  <si>
    <t>201911231623</t>
  </si>
  <si>
    <t>朱仕权</t>
  </si>
  <si>
    <t>201911232104</t>
  </si>
  <si>
    <t>徐涛</t>
  </si>
  <si>
    <t>201911231515</t>
  </si>
  <si>
    <t>王子涵</t>
  </si>
  <si>
    <t>201911231502</t>
  </si>
  <si>
    <t>王赞章</t>
  </si>
  <si>
    <t>201911231604</t>
  </si>
  <si>
    <t>邱勋亮</t>
  </si>
  <si>
    <t>201911231421</t>
  </si>
  <si>
    <t>湖南大学</t>
  </si>
  <si>
    <t>李佳佳</t>
  </si>
  <si>
    <t>岗位3</t>
  </si>
  <si>
    <t>201911233201</t>
  </si>
  <si>
    <t>吴诗婷</t>
  </si>
  <si>
    <t>201911233703</t>
  </si>
  <si>
    <t>唐俏瑾</t>
  </si>
  <si>
    <t>201911233230</t>
  </si>
  <si>
    <t>王英敏</t>
  </si>
  <si>
    <t>201911233205</t>
  </si>
  <si>
    <t>曾芬</t>
  </si>
  <si>
    <t>201911233103</t>
  </si>
  <si>
    <t>王飞燕</t>
  </si>
  <si>
    <t>201911234004</t>
  </si>
  <si>
    <t>王珍妹</t>
  </si>
  <si>
    <t>201911233427</t>
  </si>
  <si>
    <t>林娜</t>
  </si>
  <si>
    <t>201911233307</t>
  </si>
  <si>
    <t>温芳艳</t>
  </si>
  <si>
    <t>201911232916</t>
  </si>
  <si>
    <t>吴姚睿</t>
  </si>
  <si>
    <t>201911233317</t>
  </si>
  <si>
    <t>王于清</t>
  </si>
  <si>
    <t>201911233722</t>
  </si>
  <si>
    <t>李小玲</t>
  </si>
  <si>
    <t>201911234018</t>
  </si>
  <si>
    <t>杨小燕</t>
  </si>
  <si>
    <t>201911233706</t>
  </si>
  <si>
    <t>王容霞</t>
  </si>
  <si>
    <t>201911233212</t>
  </si>
  <si>
    <t>黄亚蕊</t>
  </si>
  <si>
    <t>201911233210</t>
  </si>
  <si>
    <t>林鸿蓉</t>
  </si>
  <si>
    <t>201911233012</t>
  </si>
  <si>
    <t>王佳</t>
  </si>
  <si>
    <t>201911233716</t>
  </si>
  <si>
    <t>王盈</t>
  </si>
  <si>
    <t>201911233221</t>
  </si>
  <si>
    <t>翁宏玉</t>
  </si>
  <si>
    <t>201911233027</t>
  </si>
  <si>
    <t>陈金穗</t>
  </si>
  <si>
    <t>201911234016</t>
  </si>
  <si>
    <t>林柳君</t>
  </si>
  <si>
    <t>201911233115</t>
  </si>
  <si>
    <t>符小桂</t>
  </si>
  <si>
    <t>201911233912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</si>
</sst>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zoomScale="110" zoomScaleNormal="110" workbookViewId="0">
      <selection activeCell="A1" sqref="A1:H1"/>
    </sheetView>
  </sheetViews>
  <sheetFormatPr defaultColWidth="9" defaultRowHeight="13.5" outlineLevelCol="7"/>
  <cols>
    <col min="1" max="1" width="5.675" style="1" customWidth="1"/>
    <col min="2" max="2" width="8.63333333333333" style="1" customWidth="1"/>
    <col min="3" max="3" width="8.625" style="1" customWidth="1"/>
    <col min="4" max="4" width="15.1166666666667" style="1" customWidth="1"/>
    <col min="5" max="5" width="7.04166666666667" style="1" customWidth="1"/>
    <col min="6" max="6" width="6.7" style="1" customWidth="1"/>
    <col min="7" max="7" width="8.40833333333333" style="1" customWidth="1"/>
    <col min="8" max="8" width="24.425" style="1" customWidth="1"/>
    <col min="9" max="16384" width="9" style="1"/>
  </cols>
  <sheetData>
    <row r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.9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9.5" customHeight="1" spans="1:8">
      <c r="A3" s="4">
        <v>1</v>
      </c>
      <c r="B3" s="4" t="s">
        <v>9</v>
      </c>
      <c r="C3" s="4" t="s">
        <v>10</v>
      </c>
      <c r="D3" s="4" t="s">
        <v>11</v>
      </c>
      <c r="E3" s="5" t="s">
        <v>12</v>
      </c>
      <c r="F3" s="5" t="str">
        <f t="shared" ref="F3:F12" si="0">"汉族"</f>
        <v>汉族</v>
      </c>
      <c r="G3" s="5" t="s">
        <v>13</v>
      </c>
      <c r="H3" s="5" t="str">
        <f>"武汉航海职业技术学院"</f>
        <v>武汉航海职业技术学院</v>
      </c>
    </row>
    <row r="4" ht="19.5" customHeight="1" spans="1:8">
      <c r="A4" s="4">
        <v>2</v>
      </c>
      <c r="B4" s="4" t="s">
        <v>14</v>
      </c>
      <c r="C4" s="4" t="s">
        <v>10</v>
      </c>
      <c r="D4" s="4" t="s">
        <v>15</v>
      </c>
      <c r="E4" s="5" t="str">
        <f t="shared" ref="E4:E67" si="1">"男"</f>
        <v>男</v>
      </c>
      <c r="F4" s="5" t="str">
        <f t="shared" si="0"/>
        <v>汉族</v>
      </c>
      <c r="G4" s="5" t="s">
        <v>13</v>
      </c>
      <c r="H4" s="5" t="str">
        <f>"大连商务职业学院"</f>
        <v>大连商务职业学院</v>
      </c>
    </row>
    <row r="5" ht="19.5" customHeight="1" spans="1:8">
      <c r="A5" s="4">
        <v>3</v>
      </c>
      <c r="B5" s="4" t="s">
        <v>16</v>
      </c>
      <c r="C5" s="4" t="s">
        <v>10</v>
      </c>
      <c r="D5" s="4" t="s">
        <v>17</v>
      </c>
      <c r="E5" s="5" t="str">
        <f t="shared" si="1"/>
        <v>男</v>
      </c>
      <c r="F5" s="5" t="str">
        <f t="shared" si="0"/>
        <v>汉族</v>
      </c>
      <c r="G5" s="5" t="s">
        <v>18</v>
      </c>
      <c r="H5" s="5" t="str">
        <f>"云南大学旅游文化学院"</f>
        <v>云南大学旅游文化学院</v>
      </c>
    </row>
    <row r="6" ht="19.5" customHeight="1" spans="1:8">
      <c r="A6" s="4">
        <v>4</v>
      </c>
      <c r="B6" s="4" t="s">
        <v>19</v>
      </c>
      <c r="C6" s="4" t="s">
        <v>10</v>
      </c>
      <c r="D6" s="4" t="s">
        <v>20</v>
      </c>
      <c r="E6" s="5" t="str">
        <f t="shared" si="1"/>
        <v>男</v>
      </c>
      <c r="F6" s="5" t="str">
        <f t="shared" si="0"/>
        <v>汉族</v>
      </c>
      <c r="G6" s="5" t="s">
        <v>13</v>
      </c>
      <c r="H6" s="5" t="str">
        <f>"琼州学院"</f>
        <v>琼州学院</v>
      </c>
    </row>
    <row r="7" ht="19.5" customHeight="1" spans="1:8">
      <c r="A7" s="4">
        <v>5</v>
      </c>
      <c r="B7" s="4" t="s">
        <v>21</v>
      </c>
      <c r="C7" s="4" t="s">
        <v>10</v>
      </c>
      <c r="D7" s="4" t="s">
        <v>22</v>
      </c>
      <c r="E7" s="5" t="str">
        <f t="shared" si="1"/>
        <v>男</v>
      </c>
      <c r="F7" s="5" t="str">
        <f t="shared" si="0"/>
        <v>汉族</v>
      </c>
      <c r="G7" s="5" t="s">
        <v>18</v>
      </c>
      <c r="H7" s="5" t="str">
        <f>"南昌航空大学"</f>
        <v>南昌航空大学</v>
      </c>
    </row>
    <row r="8" ht="19.5" customHeight="1" spans="1:8">
      <c r="A8" s="4">
        <v>6</v>
      </c>
      <c r="B8" s="4" t="s">
        <v>23</v>
      </c>
      <c r="C8" s="4" t="s">
        <v>10</v>
      </c>
      <c r="D8" s="4" t="s">
        <v>24</v>
      </c>
      <c r="E8" s="5" t="str">
        <f t="shared" si="1"/>
        <v>男</v>
      </c>
      <c r="F8" s="5" t="str">
        <f t="shared" si="0"/>
        <v>汉族</v>
      </c>
      <c r="G8" s="5" t="s">
        <v>18</v>
      </c>
      <c r="H8" s="5" t="str">
        <f>"四川师范大学文理学院"</f>
        <v>四川师范大学文理学院</v>
      </c>
    </row>
    <row r="9" ht="19.5" customHeight="1" spans="1:8">
      <c r="A9" s="4">
        <v>7</v>
      </c>
      <c r="B9" s="4" t="s">
        <v>25</v>
      </c>
      <c r="C9" s="4" t="s">
        <v>10</v>
      </c>
      <c r="D9" s="4" t="s">
        <v>26</v>
      </c>
      <c r="E9" s="5" t="str">
        <f t="shared" si="1"/>
        <v>男</v>
      </c>
      <c r="F9" s="5" t="str">
        <f t="shared" si="0"/>
        <v>汉族</v>
      </c>
      <c r="G9" s="5" t="s">
        <v>18</v>
      </c>
      <c r="H9" s="5" t="str">
        <f>"西安理工大学"</f>
        <v>西安理工大学</v>
      </c>
    </row>
    <row r="10" ht="19.5" customHeight="1" spans="1:8">
      <c r="A10" s="4">
        <v>8</v>
      </c>
      <c r="B10" s="4" t="s">
        <v>27</v>
      </c>
      <c r="C10" s="4" t="s">
        <v>10</v>
      </c>
      <c r="D10" s="4" t="s">
        <v>28</v>
      </c>
      <c r="E10" s="5" t="str">
        <f t="shared" si="1"/>
        <v>男</v>
      </c>
      <c r="F10" s="5" t="str">
        <f t="shared" si="0"/>
        <v>汉族</v>
      </c>
      <c r="G10" s="5" t="s">
        <v>18</v>
      </c>
      <c r="H10" s="5" t="str">
        <f>"延安大学"</f>
        <v>延安大学</v>
      </c>
    </row>
    <row r="11" ht="19.5" customHeight="1" spans="1:8">
      <c r="A11" s="4">
        <v>9</v>
      </c>
      <c r="B11" s="4" t="s">
        <v>29</v>
      </c>
      <c r="C11" s="4" t="s">
        <v>10</v>
      </c>
      <c r="D11" s="4" t="s">
        <v>30</v>
      </c>
      <c r="E11" s="5" t="str">
        <f t="shared" si="1"/>
        <v>男</v>
      </c>
      <c r="F11" s="5" t="str">
        <f t="shared" si="0"/>
        <v>汉族</v>
      </c>
      <c r="G11" s="5" t="s">
        <v>18</v>
      </c>
      <c r="H11" s="5" t="str">
        <f>"大连大学"</f>
        <v>大连大学</v>
      </c>
    </row>
    <row r="12" ht="19.5" customHeight="1" spans="1:8">
      <c r="A12" s="4">
        <v>10</v>
      </c>
      <c r="B12" s="4" t="s">
        <v>31</v>
      </c>
      <c r="C12" s="4" t="s">
        <v>10</v>
      </c>
      <c r="D12" s="4" t="s">
        <v>32</v>
      </c>
      <c r="E12" s="5" t="str">
        <f t="shared" si="1"/>
        <v>男</v>
      </c>
      <c r="F12" s="5" t="str">
        <f t="shared" si="0"/>
        <v>汉族</v>
      </c>
      <c r="G12" s="5" t="s">
        <v>18</v>
      </c>
      <c r="H12" s="5" t="str">
        <f>"宝鸡文理学院"</f>
        <v>宝鸡文理学院</v>
      </c>
    </row>
    <row r="13" ht="19.5" customHeight="1" spans="1:8">
      <c r="A13" s="4">
        <v>11</v>
      </c>
      <c r="B13" s="4" t="s">
        <v>33</v>
      </c>
      <c r="C13" s="4" t="s">
        <v>10</v>
      </c>
      <c r="D13" s="4" t="s">
        <v>34</v>
      </c>
      <c r="E13" s="5" t="str">
        <f t="shared" si="1"/>
        <v>男</v>
      </c>
      <c r="F13" s="5" t="str">
        <f t="shared" ref="F13:F25" si="2">"汉族"</f>
        <v>汉族</v>
      </c>
      <c r="G13" s="5" t="s">
        <v>18</v>
      </c>
      <c r="H13" s="5" t="str">
        <f>"三亚学院"</f>
        <v>三亚学院</v>
      </c>
    </row>
    <row r="14" ht="19.5" customHeight="1" spans="1:8">
      <c r="A14" s="4">
        <v>12</v>
      </c>
      <c r="B14" s="4" t="s">
        <v>35</v>
      </c>
      <c r="C14" s="4" t="s">
        <v>10</v>
      </c>
      <c r="D14" s="4" t="s">
        <v>36</v>
      </c>
      <c r="E14" s="5" t="str">
        <f t="shared" si="1"/>
        <v>男</v>
      </c>
      <c r="F14" s="5" t="str">
        <f t="shared" si="2"/>
        <v>汉族</v>
      </c>
      <c r="G14" s="5" t="s">
        <v>18</v>
      </c>
      <c r="H14" s="5" t="str">
        <f>"赣南医学院"</f>
        <v>赣南医学院</v>
      </c>
    </row>
    <row r="15" ht="19.5" customHeight="1" spans="1:8">
      <c r="A15" s="4">
        <v>13</v>
      </c>
      <c r="B15" s="4" t="s">
        <v>37</v>
      </c>
      <c r="C15" s="4" t="s">
        <v>10</v>
      </c>
      <c r="D15" s="4" t="s">
        <v>38</v>
      </c>
      <c r="E15" s="5" t="str">
        <f t="shared" si="1"/>
        <v>男</v>
      </c>
      <c r="F15" s="5" t="str">
        <f t="shared" si="2"/>
        <v>汉族</v>
      </c>
      <c r="G15" s="5" t="s">
        <v>18</v>
      </c>
      <c r="H15" s="5" t="str">
        <f>"武汉纺织大学"</f>
        <v>武汉纺织大学</v>
      </c>
    </row>
    <row r="16" ht="19.5" customHeight="1" spans="1:8">
      <c r="A16" s="4">
        <v>14</v>
      </c>
      <c r="B16" s="4" t="s">
        <v>39</v>
      </c>
      <c r="C16" s="4" t="s">
        <v>10</v>
      </c>
      <c r="D16" s="4" t="s">
        <v>40</v>
      </c>
      <c r="E16" s="5" t="str">
        <f t="shared" si="1"/>
        <v>男</v>
      </c>
      <c r="F16" s="5" t="str">
        <f t="shared" si="2"/>
        <v>汉族</v>
      </c>
      <c r="G16" s="5" t="s">
        <v>18</v>
      </c>
      <c r="H16" s="5" t="str">
        <f>"西北民族大学"</f>
        <v>西北民族大学</v>
      </c>
    </row>
    <row r="17" ht="19.5" customHeight="1" spans="1:8">
      <c r="A17" s="4">
        <v>15</v>
      </c>
      <c r="B17" s="4" t="s">
        <v>41</v>
      </c>
      <c r="C17" s="4" t="s">
        <v>10</v>
      </c>
      <c r="D17" s="4" t="s">
        <v>42</v>
      </c>
      <c r="E17" s="5" t="str">
        <f t="shared" si="1"/>
        <v>男</v>
      </c>
      <c r="F17" s="5" t="str">
        <f t="shared" si="2"/>
        <v>汉族</v>
      </c>
      <c r="G17" s="5" t="s">
        <v>18</v>
      </c>
      <c r="H17" s="5" t="str">
        <f>"沈阳工业大学"</f>
        <v>沈阳工业大学</v>
      </c>
    </row>
    <row r="18" ht="19.5" customHeight="1" spans="1:8">
      <c r="A18" s="4">
        <v>16</v>
      </c>
      <c r="B18" s="4" t="s">
        <v>43</v>
      </c>
      <c r="C18" s="4" t="s">
        <v>10</v>
      </c>
      <c r="D18" s="4" t="s">
        <v>44</v>
      </c>
      <c r="E18" s="5" t="str">
        <f t="shared" si="1"/>
        <v>男</v>
      </c>
      <c r="F18" s="5" t="str">
        <f t="shared" si="2"/>
        <v>汉族</v>
      </c>
      <c r="G18" s="5" t="s">
        <v>18</v>
      </c>
      <c r="H18" s="5" t="str">
        <f>"江西师范大学"</f>
        <v>江西师范大学</v>
      </c>
    </row>
    <row r="19" ht="19.5" customHeight="1" spans="1:8">
      <c r="A19" s="4">
        <v>17</v>
      </c>
      <c r="B19" s="4" t="s">
        <v>45</v>
      </c>
      <c r="C19" s="4" t="s">
        <v>10</v>
      </c>
      <c r="D19" s="4" t="s">
        <v>46</v>
      </c>
      <c r="E19" s="5" t="str">
        <f t="shared" si="1"/>
        <v>男</v>
      </c>
      <c r="F19" s="5" t="str">
        <f t="shared" si="2"/>
        <v>汉族</v>
      </c>
      <c r="G19" s="5" t="s">
        <v>18</v>
      </c>
      <c r="H19" s="5" t="str">
        <f>"青海民族大学"</f>
        <v>青海民族大学</v>
      </c>
    </row>
    <row r="20" ht="19.5" customHeight="1" spans="1:8">
      <c r="A20" s="4">
        <v>18</v>
      </c>
      <c r="B20" s="4" t="s">
        <v>47</v>
      </c>
      <c r="C20" s="4" t="s">
        <v>10</v>
      </c>
      <c r="D20" s="4" t="s">
        <v>48</v>
      </c>
      <c r="E20" s="5" t="str">
        <f t="shared" si="1"/>
        <v>男</v>
      </c>
      <c r="F20" s="5" t="str">
        <f t="shared" si="2"/>
        <v>汉族</v>
      </c>
      <c r="G20" s="5" t="s">
        <v>18</v>
      </c>
      <c r="H20" s="5" t="str">
        <f>"兰州理工大学"</f>
        <v>兰州理工大学</v>
      </c>
    </row>
    <row r="21" ht="19.5" customHeight="1" spans="1:8">
      <c r="A21" s="4">
        <v>19</v>
      </c>
      <c r="B21" s="4" t="s">
        <v>49</v>
      </c>
      <c r="C21" s="4" t="s">
        <v>10</v>
      </c>
      <c r="D21" s="4" t="s">
        <v>50</v>
      </c>
      <c r="E21" s="5" t="str">
        <f t="shared" si="1"/>
        <v>男</v>
      </c>
      <c r="F21" s="5" t="str">
        <f t="shared" si="2"/>
        <v>汉族</v>
      </c>
      <c r="G21" s="5" t="s">
        <v>18</v>
      </c>
      <c r="H21" s="5" t="str">
        <f>"海南师范大学"</f>
        <v>海南师范大学</v>
      </c>
    </row>
    <row r="22" ht="19.5" customHeight="1" spans="1:8">
      <c r="A22" s="4">
        <v>20</v>
      </c>
      <c r="B22" s="4" t="s">
        <v>51</v>
      </c>
      <c r="C22" s="4" t="s">
        <v>10</v>
      </c>
      <c r="D22" s="4" t="s">
        <v>52</v>
      </c>
      <c r="E22" s="5" t="str">
        <f t="shared" si="1"/>
        <v>男</v>
      </c>
      <c r="F22" s="5" t="str">
        <f t="shared" si="2"/>
        <v>汉族</v>
      </c>
      <c r="G22" s="5" t="s">
        <v>18</v>
      </c>
      <c r="H22" s="5" t="str">
        <f>"海南师范大学"</f>
        <v>海南师范大学</v>
      </c>
    </row>
    <row r="23" ht="19.5" customHeight="1" spans="1:8">
      <c r="A23" s="4">
        <v>21</v>
      </c>
      <c r="B23" s="4" t="s">
        <v>53</v>
      </c>
      <c r="C23" s="4" t="s">
        <v>10</v>
      </c>
      <c r="D23" s="4" t="s">
        <v>54</v>
      </c>
      <c r="E23" s="5" t="str">
        <f t="shared" si="1"/>
        <v>男</v>
      </c>
      <c r="F23" s="5" t="str">
        <f t="shared" si="2"/>
        <v>汉族</v>
      </c>
      <c r="G23" s="5" t="s">
        <v>18</v>
      </c>
      <c r="H23" s="5" t="str">
        <f>"中央司法警官学院"</f>
        <v>中央司法警官学院</v>
      </c>
    </row>
    <row r="24" ht="19.5" customHeight="1" spans="1:8">
      <c r="A24" s="4">
        <v>22</v>
      </c>
      <c r="B24" s="4" t="s">
        <v>55</v>
      </c>
      <c r="C24" s="4" t="s">
        <v>10</v>
      </c>
      <c r="D24" s="4" t="s">
        <v>56</v>
      </c>
      <c r="E24" s="5" t="str">
        <f t="shared" si="1"/>
        <v>男</v>
      </c>
      <c r="F24" s="5" t="str">
        <f t="shared" si="2"/>
        <v>汉族</v>
      </c>
      <c r="G24" s="5" t="s">
        <v>18</v>
      </c>
      <c r="H24" s="5" t="str">
        <f>"中国石油大学（华东）"</f>
        <v>中国石油大学（华东）</v>
      </c>
    </row>
    <row r="25" ht="19.5" customHeight="1" spans="1:8">
      <c r="A25" s="4">
        <v>23</v>
      </c>
      <c r="B25" s="4" t="s">
        <v>57</v>
      </c>
      <c r="C25" s="4" t="s">
        <v>10</v>
      </c>
      <c r="D25" s="4" t="s">
        <v>58</v>
      </c>
      <c r="E25" s="5" t="str">
        <f t="shared" si="1"/>
        <v>男</v>
      </c>
      <c r="F25" s="5" t="str">
        <f t="shared" si="2"/>
        <v>汉族</v>
      </c>
      <c r="G25" s="5" t="s">
        <v>18</v>
      </c>
      <c r="H25" s="5" t="str">
        <f>"白城师范学院"</f>
        <v>白城师范学院</v>
      </c>
    </row>
    <row r="26" s="1" customFormat="1" ht="19.5" customHeight="1" spans="1:8">
      <c r="A26" s="4">
        <v>24</v>
      </c>
      <c r="B26" s="4" t="s">
        <v>59</v>
      </c>
      <c r="C26" s="4" t="s">
        <v>10</v>
      </c>
      <c r="D26" s="4" t="s">
        <v>60</v>
      </c>
      <c r="E26" s="5" t="str">
        <f t="shared" si="1"/>
        <v>男</v>
      </c>
      <c r="F26" s="5" t="str">
        <f t="shared" ref="F26:F37" si="3">"汉族"</f>
        <v>汉族</v>
      </c>
      <c r="G26" s="5" t="s">
        <v>18</v>
      </c>
      <c r="H26" s="5" t="str">
        <f>"广东海洋大学"</f>
        <v>广东海洋大学</v>
      </c>
    </row>
    <row r="27" ht="19.5" customHeight="1" spans="1:8">
      <c r="A27" s="4">
        <v>25</v>
      </c>
      <c r="B27" s="4" t="s">
        <v>61</v>
      </c>
      <c r="C27" s="4" t="s">
        <v>10</v>
      </c>
      <c r="D27" s="4" t="s">
        <v>62</v>
      </c>
      <c r="E27" s="5" t="str">
        <f t="shared" si="1"/>
        <v>男</v>
      </c>
      <c r="F27" s="5" t="str">
        <f t="shared" si="3"/>
        <v>汉族</v>
      </c>
      <c r="G27" s="5" t="s">
        <v>18</v>
      </c>
      <c r="H27" s="5" t="str">
        <f>"湖南科技大学"</f>
        <v>湖南科技大学</v>
      </c>
    </row>
    <row r="28" ht="19.5" customHeight="1" spans="1:8">
      <c r="A28" s="4">
        <v>26</v>
      </c>
      <c r="B28" s="4" t="s">
        <v>63</v>
      </c>
      <c r="C28" s="4" t="s">
        <v>10</v>
      </c>
      <c r="D28" s="4" t="s">
        <v>64</v>
      </c>
      <c r="E28" s="5" t="str">
        <f t="shared" si="1"/>
        <v>男</v>
      </c>
      <c r="F28" s="5" t="str">
        <f t="shared" si="3"/>
        <v>汉族</v>
      </c>
      <c r="G28" s="5" t="s">
        <v>13</v>
      </c>
      <c r="H28" s="5" t="str">
        <f>"海南政法职业学院"</f>
        <v>海南政法职业学院</v>
      </c>
    </row>
    <row r="29" ht="19.5" customHeight="1" spans="1:8">
      <c r="A29" s="4">
        <v>27</v>
      </c>
      <c r="B29" s="4" t="s">
        <v>65</v>
      </c>
      <c r="C29" s="4" t="s">
        <v>10</v>
      </c>
      <c r="D29" s="4" t="s">
        <v>66</v>
      </c>
      <c r="E29" s="5" t="str">
        <f t="shared" si="1"/>
        <v>男</v>
      </c>
      <c r="F29" s="5" t="str">
        <f t="shared" si="3"/>
        <v>汉族</v>
      </c>
      <c r="G29" s="5" t="s">
        <v>18</v>
      </c>
      <c r="H29" s="5" t="str">
        <f>"海南大学"</f>
        <v>海南大学</v>
      </c>
    </row>
    <row r="30" ht="19.5" customHeight="1" spans="1:8">
      <c r="A30" s="4">
        <v>28</v>
      </c>
      <c r="B30" s="4" t="s">
        <v>67</v>
      </c>
      <c r="C30" s="4" t="s">
        <v>10</v>
      </c>
      <c r="D30" s="4" t="s">
        <v>68</v>
      </c>
      <c r="E30" s="5" t="str">
        <f t="shared" si="1"/>
        <v>男</v>
      </c>
      <c r="F30" s="5" t="str">
        <f t="shared" si="3"/>
        <v>汉族</v>
      </c>
      <c r="G30" s="5" t="s">
        <v>18</v>
      </c>
      <c r="H30" s="5" t="str">
        <f>"广东石油化工学院"</f>
        <v>广东石油化工学院</v>
      </c>
    </row>
    <row r="31" ht="19.5" customHeight="1" spans="1:8">
      <c r="A31" s="4">
        <v>29</v>
      </c>
      <c r="B31" s="4" t="s">
        <v>69</v>
      </c>
      <c r="C31" s="4" t="s">
        <v>10</v>
      </c>
      <c r="D31" s="4" t="s">
        <v>70</v>
      </c>
      <c r="E31" s="5" t="str">
        <f t="shared" si="1"/>
        <v>男</v>
      </c>
      <c r="F31" s="5" t="str">
        <f t="shared" si="3"/>
        <v>汉族</v>
      </c>
      <c r="G31" s="5" t="s">
        <v>18</v>
      </c>
      <c r="H31" s="5" t="str">
        <f>"海南大学法学院"</f>
        <v>海南大学法学院</v>
      </c>
    </row>
    <row r="32" ht="19.5" customHeight="1" spans="1:8">
      <c r="A32" s="4">
        <v>30</v>
      </c>
      <c r="B32" s="4" t="s">
        <v>71</v>
      </c>
      <c r="C32" s="4" t="s">
        <v>10</v>
      </c>
      <c r="D32" s="4" t="s">
        <v>72</v>
      </c>
      <c r="E32" s="5" t="str">
        <f t="shared" si="1"/>
        <v>男</v>
      </c>
      <c r="F32" s="5" t="str">
        <f t="shared" si="3"/>
        <v>汉族</v>
      </c>
      <c r="G32" s="5" t="s">
        <v>13</v>
      </c>
      <c r="H32" s="5" t="str">
        <f>"琼台师范高等专科学校"</f>
        <v>琼台师范高等专科学校</v>
      </c>
    </row>
    <row r="33" ht="19.5" customHeight="1" spans="1:8">
      <c r="A33" s="4">
        <v>31</v>
      </c>
      <c r="B33" s="4" t="s">
        <v>73</v>
      </c>
      <c r="C33" s="4" t="s">
        <v>10</v>
      </c>
      <c r="D33" s="4" t="s">
        <v>74</v>
      </c>
      <c r="E33" s="5" t="str">
        <f t="shared" si="1"/>
        <v>男</v>
      </c>
      <c r="F33" s="5" t="str">
        <f t="shared" si="3"/>
        <v>汉族</v>
      </c>
      <c r="G33" s="5" t="s">
        <v>18</v>
      </c>
      <c r="H33" s="5" t="str">
        <f>"山西财经大学"</f>
        <v>山西财经大学</v>
      </c>
    </row>
    <row r="34" ht="19.5" customHeight="1" spans="1:8">
      <c r="A34" s="4">
        <v>32</v>
      </c>
      <c r="B34" s="4" t="s">
        <v>75</v>
      </c>
      <c r="C34" s="4" t="s">
        <v>10</v>
      </c>
      <c r="D34" s="4" t="s">
        <v>76</v>
      </c>
      <c r="E34" s="5" t="str">
        <f t="shared" si="1"/>
        <v>男</v>
      </c>
      <c r="F34" s="5" t="str">
        <f t="shared" si="3"/>
        <v>汉族</v>
      </c>
      <c r="G34" s="5" t="s">
        <v>18</v>
      </c>
      <c r="H34" s="5" t="str">
        <f>"兰州理工大学"</f>
        <v>兰州理工大学</v>
      </c>
    </row>
    <row r="35" ht="19.5" customHeight="1" spans="1:8">
      <c r="A35" s="4">
        <v>33</v>
      </c>
      <c r="B35" s="4" t="s">
        <v>77</v>
      </c>
      <c r="C35" s="4" t="s">
        <v>10</v>
      </c>
      <c r="D35" s="4" t="s">
        <v>78</v>
      </c>
      <c r="E35" s="5" t="str">
        <f t="shared" si="1"/>
        <v>男</v>
      </c>
      <c r="F35" s="5" t="str">
        <f t="shared" si="3"/>
        <v>汉族</v>
      </c>
      <c r="G35" s="5" t="s">
        <v>18</v>
      </c>
      <c r="H35" s="5" t="str">
        <f>"海南大学"</f>
        <v>海南大学</v>
      </c>
    </row>
    <row r="36" ht="19.5" customHeight="1" spans="1:8">
      <c r="A36" s="4">
        <v>34</v>
      </c>
      <c r="B36" s="4" t="s">
        <v>79</v>
      </c>
      <c r="C36" s="4" t="s">
        <v>10</v>
      </c>
      <c r="D36" s="4" t="s">
        <v>80</v>
      </c>
      <c r="E36" s="5" t="str">
        <f t="shared" si="1"/>
        <v>男</v>
      </c>
      <c r="F36" s="5" t="str">
        <f t="shared" si="3"/>
        <v>汉族</v>
      </c>
      <c r="G36" s="5" t="s">
        <v>13</v>
      </c>
      <c r="H36" s="5" t="str">
        <f>"琼台师范高等专科学校"</f>
        <v>琼台师范高等专科学校</v>
      </c>
    </row>
    <row r="37" ht="19.5" customHeight="1" spans="1:8">
      <c r="A37" s="4">
        <v>35</v>
      </c>
      <c r="B37" s="4" t="s">
        <v>81</v>
      </c>
      <c r="C37" s="4" t="s">
        <v>10</v>
      </c>
      <c r="D37" s="4" t="s">
        <v>82</v>
      </c>
      <c r="E37" s="5" t="str">
        <f t="shared" si="1"/>
        <v>男</v>
      </c>
      <c r="F37" s="5" t="str">
        <f t="shared" si="3"/>
        <v>汉族</v>
      </c>
      <c r="G37" s="5" t="s">
        <v>13</v>
      </c>
      <c r="H37" s="5" t="str">
        <f>"安顺职业技术学院"</f>
        <v>安顺职业技术学院</v>
      </c>
    </row>
    <row r="38" ht="19.5" customHeight="1" spans="1:8">
      <c r="A38" s="4">
        <v>36</v>
      </c>
      <c r="B38" s="4" t="s">
        <v>83</v>
      </c>
      <c r="C38" s="4" t="s">
        <v>10</v>
      </c>
      <c r="D38" s="4" t="s">
        <v>84</v>
      </c>
      <c r="E38" s="5" t="str">
        <f t="shared" si="1"/>
        <v>男</v>
      </c>
      <c r="F38" s="5" t="str">
        <f t="shared" ref="F38:F47" si="4">"汉族"</f>
        <v>汉族</v>
      </c>
      <c r="G38" s="5" t="s">
        <v>18</v>
      </c>
      <c r="H38" s="5" t="str">
        <f>"海南热带海洋学院"</f>
        <v>海南热带海洋学院</v>
      </c>
    </row>
    <row r="39" ht="19.5" customHeight="1" spans="1:8">
      <c r="A39" s="4">
        <v>37</v>
      </c>
      <c r="B39" s="4" t="s">
        <v>85</v>
      </c>
      <c r="C39" s="4" t="s">
        <v>10</v>
      </c>
      <c r="D39" s="4" t="s">
        <v>86</v>
      </c>
      <c r="E39" s="5" t="str">
        <f t="shared" si="1"/>
        <v>男</v>
      </c>
      <c r="F39" s="5" t="str">
        <f t="shared" si="4"/>
        <v>汉族</v>
      </c>
      <c r="G39" s="5" t="s">
        <v>18</v>
      </c>
      <c r="H39" s="5" t="str">
        <f>"海南师范大学"</f>
        <v>海南师范大学</v>
      </c>
    </row>
    <row r="40" ht="19.5" customHeight="1" spans="1:8">
      <c r="A40" s="4">
        <v>38</v>
      </c>
      <c r="B40" s="4" t="s">
        <v>87</v>
      </c>
      <c r="C40" s="4" t="s">
        <v>10</v>
      </c>
      <c r="D40" s="4" t="s">
        <v>88</v>
      </c>
      <c r="E40" s="5" t="str">
        <f t="shared" si="1"/>
        <v>男</v>
      </c>
      <c r="F40" s="5" t="str">
        <f t="shared" si="4"/>
        <v>汉族</v>
      </c>
      <c r="G40" s="5" t="s">
        <v>18</v>
      </c>
      <c r="H40" s="5" t="str">
        <f>"内蒙古工业大学"</f>
        <v>内蒙古工业大学</v>
      </c>
    </row>
    <row r="41" ht="19.5" customHeight="1" spans="1:8">
      <c r="A41" s="4">
        <v>39</v>
      </c>
      <c r="B41" s="4" t="s">
        <v>89</v>
      </c>
      <c r="C41" s="4" t="s">
        <v>10</v>
      </c>
      <c r="D41" s="4" t="s">
        <v>90</v>
      </c>
      <c r="E41" s="5" t="str">
        <f t="shared" si="1"/>
        <v>男</v>
      </c>
      <c r="F41" s="5" t="str">
        <f t="shared" si="4"/>
        <v>汉族</v>
      </c>
      <c r="G41" s="5" t="s">
        <v>18</v>
      </c>
      <c r="H41" s="5" t="str">
        <f>"安徽农业大学"</f>
        <v>安徽农业大学</v>
      </c>
    </row>
    <row r="42" ht="19.5" customHeight="1" spans="1:8">
      <c r="A42" s="4">
        <v>40</v>
      </c>
      <c r="B42" s="4" t="s">
        <v>91</v>
      </c>
      <c r="C42" s="4" t="s">
        <v>10</v>
      </c>
      <c r="D42" s="4" t="s">
        <v>92</v>
      </c>
      <c r="E42" s="5" t="str">
        <f t="shared" si="1"/>
        <v>男</v>
      </c>
      <c r="F42" s="5" t="str">
        <f t="shared" si="4"/>
        <v>汉族</v>
      </c>
      <c r="G42" s="5" t="s">
        <v>18</v>
      </c>
      <c r="H42" s="5" t="str">
        <f>"中北大学"</f>
        <v>中北大学</v>
      </c>
    </row>
    <row r="43" ht="19.5" customHeight="1" spans="1:8">
      <c r="A43" s="4">
        <v>41</v>
      </c>
      <c r="B43" s="4" t="s">
        <v>93</v>
      </c>
      <c r="C43" s="4" t="s">
        <v>94</v>
      </c>
      <c r="D43" s="4" t="s">
        <v>95</v>
      </c>
      <c r="E43" s="5" t="str">
        <f t="shared" si="1"/>
        <v>男</v>
      </c>
      <c r="F43" s="5" t="str">
        <f t="shared" si="4"/>
        <v>汉族</v>
      </c>
      <c r="G43" s="5" t="s">
        <v>13</v>
      </c>
      <c r="H43" s="5" t="str">
        <f>"广东环境保护工程职业学院"</f>
        <v>广东环境保护工程职业学院</v>
      </c>
    </row>
    <row r="44" ht="19.5" customHeight="1" spans="1:8">
      <c r="A44" s="4">
        <v>42</v>
      </c>
      <c r="B44" s="4" t="s">
        <v>96</v>
      </c>
      <c r="C44" s="4" t="s">
        <v>94</v>
      </c>
      <c r="D44" s="4" t="s">
        <v>97</v>
      </c>
      <c r="E44" s="5" t="str">
        <f t="shared" si="1"/>
        <v>男</v>
      </c>
      <c r="F44" s="5" t="str">
        <f t="shared" si="4"/>
        <v>汉族</v>
      </c>
      <c r="G44" s="5" t="s">
        <v>18</v>
      </c>
      <c r="H44" s="5" t="str">
        <f>"青岛工学院"</f>
        <v>青岛工学院</v>
      </c>
    </row>
    <row r="45" ht="19.5" customHeight="1" spans="1:8">
      <c r="A45" s="4">
        <v>43</v>
      </c>
      <c r="B45" s="4" t="s">
        <v>98</v>
      </c>
      <c r="C45" s="4" t="s">
        <v>94</v>
      </c>
      <c r="D45" s="4" t="s">
        <v>99</v>
      </c>
      <c r="E45" s="5" t="str">
        <f t="shared" si="1"/>
        <v>男</v>
      </c>
      <c r="F45" s="5" t="str">
        <f t="shared" si="4"/>
        <v>汉族</v>
      </c>
      <c r="G45" s="5" t="s">
        <v>18</v>
      </c>
      <c r="H45" s="5" t="str">
        <f>"广西大学"</f>
        <v>广西大学</v>
      </c>
    </row>
    <row r="46" ht="19.5" customHeight="1" spans="1:8">
      <c r="A46" s="4">
        <v>44</v>
      </c>
      <c r="B46" s="4" t="s">
        <v>100</v>
      </c>
      <c r="C46" s="4" t="s">
        <v>94</v>
      </c>
      <c r="D46" s="4" t="s">
        <v>101</v>
      </c>
      <c r="E46" s="5" t="str">
        <f t="shared" si="1"/>
        <v>男</v>
      </c>
      <c r="F46" s="5" t="str">
        <f t="shared" si="4"/>
        <v>汉族</v>
      </c>
      <c r="G46" s="5" t="s">
        <v>13</v>
      </c>
      <c r="H46" s="5" t="str">
        <f>"海南政法职业学院"</f>
        <v>海南政法职业学院</v>
      </c>
    </row>
    <row r="47" ht="19.5" customHeight="1" spans="1:8">
      <c r="A47" s="4">
        <v>45</v>
      </c>
      <c r="B47" s="4" t="s">
        <v>102</v>
      </c>
      <c r="C47" s="4" t="s">
        <v>94</v>
      </c>
      <c r="D47" s="4" t="s">
        <v>103</v>
      </c>
      <c r="E47" s="5" t="str">
        <f t="shared" si="1"/>
        <v>男</v>
      </c>
      <c r="F47" s="5" t="str">
        <f t="shared" si="4"/>
        <v>汉族</v>
      </c>
      <c r="G47" s="5" t="s">
        <v>18</v>
      </c>
      <c r="H47" s="5" t="str">
        <f>"济南大学"</f>
        <v>济南大学</v>
      </c>
    </row>
    <row r="48" ht="19.5" customHeight="1" spans="1:8">
      <c r="A48" s="4">
        <v>46</v>
      </c>
      <c r="B48" s="4" t="s">
        <v>104</v>
      </c>
      <c r="C48" s="4" t="s">
        <v>94</v>
      </c>
      <c r="D48" s="4" t="s">
        <v>105</v>
      </c>
      <c r="E48" s="5" t="str">
        <f t="shared" si="1"/>
        <v>男</v>
      </c>
      <c r="F48" s="5" t="str">
        <f t="shared" ref="F48:F53" si="5">"汉族"</f>
        <v>汉族</v>
      </c>
      <c r="G48" s="5" t="s">
        <v>18</v>
      </c>
      <c r="H48" s="5" t="str">
        <f>"海南大学"</f>
        <v>海南大学</v>
      </c>
    </row>
    <row r="49" ht="19.5" customHeight="1" spans="1:8">
      <c r="A49" s="4">
        <v>47</v>
      </c>
      <c r="B49" s="4" t="s">
        <v>106</v>
      </c>
      <c r="C49" s="4" t="s">
        <v>94</v>
      </c>
      <c r="D49" s="4" t="s">
        <v>107</v>
      </c>
      <c r="E49" s="5" t="str">
        <f t="shared" si="1"/>
        <v>男</v>
      </c>
      <c r="F49" s="5" t="str">
        <f t="shared" si="5"/>
        <v>汉族</v>
      </c>
      <c r="G49" s="5" t="s">
        <v>18</v>
      </c>
      <c r="H49" s="5" t="str">
        <f>"昆明学院"</f>
        <v>昆明学院</v>
      </c>
    </row>
    <row r="50" ht="19.5" customHeight="1" spans="1:8">
      <c r="A50" s="4">
        <v>48</v>
      </c>
      <c r="B50" s="4" t="s">
        <v>108</v>
      </c>
      <c r="C50" s="4" t="s">
        <v>94</v>
      </c>
      <c r="D50" s="4" t="s">
        <v>109</v>
      </c>
      <c r="E50" s="5" t="str">
        <f t="shared" si="1"/>
        <v>男</v>
      </c>
      <c r="F50" s="5" t="str">
        <f t="shared" si="5"/>
        <v>汉族</v>
      </c>
      <c r="G50" s="5" t="s">
        <v>13</v>
      </c>
      <c r="H50" s="5" t="str">
        <f>"海南经贸职业技术学院"</f>
        <v>海南经贸职业技术学院</v>
      </c>
    </row>
    <row r="51" ht="19.5" customHeight="1" spans="1:8">
      <c r="A51" s="4">
        <v>49</v>
      </c>
      <c r="B51" s="4" t="s">
        <v>110</v>
      </c>
      <c r="C51" s="4" t="s">
        <v>94</v>
      </c>
      <c r="D51" s="4" t="s">
        <v>111</v>
      </c>
      <c r="E51" s="5" t="str">
        <f t="shared" si="1"/>
        <v>男</v>
      </c>
      <c r="F51" s="5" t="str">
        <f t="shared" si="5"/>
        <v>汉族</v>
      </c>
      <c r="G51" s="5" t="s">
        <v>18</v>
      </c>
      <c r="H51" s="5" t="s">
        <v>112</v>
      </c>
    </row>
    <row r="52" ht="19.5" customHeight="1" spans="1:8">
      <c r="A52" s="4">
        <v>50</v>
      </c>
      <c r="B52" s="4" t="s">
        <v>113</v>
      </c>
      <c r="C52" s="4" t="s">
        <v>94</v>
      </c>
      <c r="D52" s="4" t="s">
        <v>114</v>
      </c>
      <c r="E52" s="5" t="str">
        <f t="shared" si="1"/>
        <v>男</v>
      </c>
      <c r="F52" s="5" t="str">
        <f t="shared" si="5"/>
        <v>汉族</v>
      </c>
      <c r="G52" s="5" t="s">
        <v>18</v>
      </c>
      <c r="H52" s="5" t="str">
        <f>"湖南科技学院"</f>
        <v>湖南科技学院</v>
      </c>
    </row>
    <row r="53" ht="19.5" customHeight="1" spans="1:8">
      <c r="A53" s="4">
        <v>51</v>
      </c>
      <c r="B53" s="4" t="s">
        <v>115</v>
      </c>
      <c r="C53" s="4" t="s">
        <v>94</v>
      </c>
      <c r="D53" s="4" t="s">
        <v>116</v>
      </c>
      <c r="E53" s="5" t="str">
        <f t="shared" si="1"/>
        <v>男</v>
      </c>
      <c r="F53" s="5" t="str">
        <f t="shared" si="5"/>
        <v>汉族</v>
      </c>
      <c r="G53" s="5" t="s">
        <v>18</v>
      </c>
      <c r="H53" s="5" t="str">
        <f t="shared" ref="H53:H57" si="6">"海南大学"</f>
        <v>海南大学</v>
      </c>
    </row>
    <row r="54" ht="19.5" customHeight="1" spans="1:8">
      <c r="A54" s="4">
        <v>52</v>
      </c>
      <c r="B54" s="4" t="s">
        <v>117</v>
      </c>
      <c r="C54" s="4" t="s">
        <v>94</v>
      </c>
      <c r="D54" s="4" t="s">
        <v>118</v>
      </c>
      <c r="E54" s="5" t="str">
        <f t="shared" si="1"/>
        <v>男</v>
      </c>
      <c r="F54" s="5" t="str">
        <f t="shared" ref="F54:F67" si="7">"汉族"</f>
        <v>汉族</v>
      </c>
      <c r="G54" s="5" t="s">
        <v>18</v>
      </c>
      <c r="H54" s="5" t="str">
        <f>"湖南第一师范学院"</f>
        <v>湖南第一师范学院</v>
      </c>
    </row>
    <row r="55" ht="19.5" customHeight="1" spans="1:8">
      <c r="A55" s="4">
        <v>53</v>
      </c>
      <c r="B55" s="4" t="s">
        <v>119</v>
      </c>
      <c r="C55" s="4" t="s">
        <v>94</v>
      </c>
      <c r="D55" s="4" t="s">
        <v>120</v>
      </c>
      <c r="E55" s="5" t="str">
        <f t="shared" si="1"/>
        <v>男</v>
      </c>
      <c r="F55" s="5" t="str">
        <f t="shared" si="7"/>
        <v>汉族</v>
      </c>
      <c r="G55" s="5" t="s">
        <v>18</v>
      </c>
      <c r="H55" s="5" t="str">
        <f>"商丘学院"</f>
        <v>商丘学院</v>
      </c>
    </row>
    <row r="56" ht="19.5" customHeight="1" spans="1:8">
      <c r="A56" s="4">
        <v>54</v>
      </c>
      <c r="B56" s="4" t="s">
        <v>121</v>
      </c>
      <c r="C56" s="4" t="s">
        <v>94</v>
      </c>
      <c r="D56" s="4" t="s">
        <v>122</v>
      </c>
      <c r="E56" s="5" t="str">
        <f t="shared" si="1"/>
        <v>男</v>
      </c>
      <c r="F56" s="5" t="str">
        <f t="shared" si="7"/>
        <v>汉族</v>
      </c>
      <c r="G56" s="5" t="s">
        <v>18</v>
      </c>
      <c r="H56" s="5" t="str">
        <f t="shared" si="6"/>
        <v>海南大学</v>
      </c>
    </row>
    <row r="57" ht="19.5" customHeight="1" spans="1:8">
      <c r="A57" s="4">
        <v>55</v>
      </c>
      <c r="B57" s="4" t="s">
        <v>123</v>
      </c>
      <c r="C57" s="4" t="s">
        <v>94</v>
      </c>
      <c r="D57" s="4" t="s">
        <v>124</v>
      </c>
      <c r="E57" s="5" t="str">
        <f t="shared" si="1"/>
        <v>男</v>
      </c>
      <c r="F57" s="5" t="str">
        <f t="shared" si="7"/>
        <v>汉族</v>
      </c>
      <c r="G57" s="5" t="s">
        <v>18</v>
      </c>
      <c r="H57" s="5" t="str">
        <f t="shared" si="6"/>
        <v>海南大学</v>
      </c>
    </row>
    <row r="58" ht="19.5" customHeight="1" spans="1:8">
      <c r="A58" s="4">
        <v>56</v>
      </c>
      <c r="B58" s="4" t="s">
        <v>125</v>
      </c>
      <c r="C58" s="4" t="s">
        <v>94</v>
      </c>
      <c r="D58" s="4" t="s">
        <v>126</v>
      </c>
      <c r="E58" s="5" t="str">
        <f t="shared" si="1"/>
        <v>男</v>
      </c>
      <c r="F58" s="5" t="str">
        <f t="shared" si="7"/>
        <v>汉族</v>
      </c>
      <c r="G58" s="5" t="s">
        <v>18</v>
      </c>
      <c r="H58" s="5" t="str">
        <f>"中北大学"</f>
        <v>中北大学</v>
      </c>
    </row>
    <row r="59" ht="19.5" customHeight="1" spans="1:8">
      <c r="A59" s="4">
        <v>57</v>
      </c>
      <c r="B59" s="4" t="s">
        <v>127</v>
      </c>
      <c r="C59" s="4" t="s">
        <v>94</v>
      </c>
      <c r="D59" s="4" t="s">
        <v>128</v>
      </c>
      <c r="E59" s="5" t="str">
        <f t="shared" si="1"/>
        <v>男</v>
      </c>
      <c r="F59" s="5" t="str">
        <f t="shared" si="7"/>
        <v>汉族</v>
      </c>
      <c r="G59" s="5" t="s">
        <v>18</v>
      </c>
      <c r="H59" s="5" t="str">
        <f>"天津师范大学"</f>
        <v>天津师范大学</v>
      </c>
    </row>
    <row r="60" ht="19.5" customHeight="1" spans="1:8">
      <c r="A60" s="4">
        <v>58</v>
      </c>
      <c r="B60" s="4" t="s">
        <v>129</v>
      </c>
      <c r="C60" s="4" t="s">
        <v>94</v>
      </c>
      <c r="D60" s="4" t="s">
        <v>130</v>
      </c>
      <c r="E60" s="5" t="str">
        <f t="shared" si="1"/>
        <v>男</v>
      </c>
      <c r="F60" s="5" t="str">
        <f t="shared" si="7"/>
        <v>汉族</v>
      </c>
      <c r="G60" s="5" t="s">
        <v>18</v>
      </c>
      <c r="H60" s="5" t="str">
        <f>"环海工学院"</f>
        <v>环海工学院</v>
      </c>
    </row>
    <row r="61" ht="19.5" customHeight="1" spans="1:8">
      <c r="A61" s="4">
        <v>59</v>
      </c>
      <c r="B61" s="4" t="s">
        <v>131</v>
      </c>
      <c r="C61" s="4" t="s">
        <v>94</v>
      </c>
      <c r="D61" s="4" t="s">
        <v>132</v>
      </c>
      <c r="E61" s="5" t="str">
        <f t="shared" si="1"/>
        <v>男</v>
      </c>
      <c r="F61" s="5" t="str">
        <f t="shared" si="7"/>
        <v>汉族</v>
      </c>
      <c r="G61" s="5" t="s">
        <v>13</v>
      </c>
      <c r="H61" s="5" t="str">
        <f>"天津职业大学"</f>
        <v>天津职业大学</v>
      </c>
    </row>
    <row r="62" ht="19.5" customHeight="1" spans="1:8">
      <c r="A62" s="4">
        <v>60</v>
      </c>
      <c r="B62" s="4" t="s">
        <v>133</v>
      </c>
      <c r="C62" s="4" t="s">
        <v>94</v>
      </c>
      <c r="D62" s="4" t="s">
        <v>134</v>
      </c>
      <c r="E62" s="5" t="str">
        <f t="shared" si="1"/>
        <v>男</v>
      </c>
      <c r="F62" s="5" t="str">
        <f t="shared" si="7"/>
        <v>汉族</v>
      </c>
      <c r="G62" s="5" t="s">
        <v>18</v>
      </c>
      <c r="H62" s="5" t="str">
        <f>"河南工业大学"</f>
        <v>河南工业大学</v>
      </c>
    </row>
    <row r="63" ht="19.5" customHeight="1" spans="1:8">
      <c r="A63" s="4">
        <v>61</v>
      </c>
      <c r="B63" s="4" t="s">
        <v>135</v>
      </c>
      <c r="C63" s="4" t="s">
        <v>94</v>
      </c>
      <c r="D63" s="6" t="s">
        <v>136</v>
      </c>
      <c r="E63" s="5" t="str">
        <f t="shared" si="1"/>
        <v>男</v>
      </c>
      <c r="F63" s="5" t="str">
        <f t="shared" si="7"/>
        <v>汉族</v>
      </c>
      <c r="G63" s="5" t="s">
        <v>18</v>
      </c>
      <c r="H63" s="5" t="str">
        <f>"海南热带海洋学院"</f>
        <v>海南热带海洋学院</v>
      </c>
    </row>
    <row r="64" ht="19.5" customHeight="1" spans="1:8">
      <c r="A64" s="4">
        <v>62</v>
      </c>
      <c r="B64" s="4" t="s">
        <v>137</v>
      </c>
      <c r="C64" s="4" t="s">
        <v>94</v>
      </c>
      <c r="D64" s="4" t="s">
        <v>138</v>
      </c>
      <c r="E64" s="5" t="str">
        <f t="shared" si="1"/>
        <v>男</v>
      </c>
      <c r="F64" s="5" t="str">
        <f t="shared" si="7"/>
        <v>汉族</v>
      </c>
      <c r="G64" s="5" t="s">
        <v>18</v>
      </c>
      <c r="H64" s="5" t="str">
        <f>"郑州轻工业学院"</f>
        <v>郑州轻工业学院</v>
      </c>
    </row>
    <row r="65" ht="19.5" customHeight="1" spans="1:8">
      <c r="A65" s="4">
        <v>63</v>
      </c>
      <c r="B65" s="4" t="s">
        <v>139</v>
      </c>
      <c r="C65" s="4" t="s">
        <v>94</v>
      </c>
      <c r="D65" s="4" t="s">
        <v>140</v>
      </c>
      <c r="E65" s="5" t="str">
        <f t="shared" si="1"/>
        <v>男</v>
      </c>
      <c r="F65" s="5" t="str">
        <f t="shared" si="7"/>
        <v>汉族</v>
      </c>
      <c r="G65" s="5" t="s">
        <v>18</v>
      </c>
      <c r="H65" s="5" t="str">
        <f>"海南热带海洋学院"</f>
        <v>海南热带海洋学院</v>
      </c>
    </row>
    <row r="66" ht="19.5" customHeight="1" spans="1:8">
      <c r="A66" s="4">
        <v>64</v>
      </c>
      <c r="B66" s="4" t="s">
        <v>141</v>
      </c>
      <c r="C66" s="4" t="s">
        <v>94</v>
      </c>
      <c r="D66" s="4" t="s">
        <v>142</v>
      </c>
      <c r="E66" s="5" t="str">
        <f t="shared" si="1"/>
        <v>男</v>
      </c>
      <c r="F66" s="5" t="str">
        <f t="shared" si="7"/>
        <v>汉族</v>
      </c>
      <c r="G66" s="5" t="s">
        <v>18</v>
      </c>
      <c r="H66" s="5" t="str">
        <f>"湖南人文科技学院"</f>
        <v>湖南人文科技学院</v>
      </c>
    </row>
    <row r="67" ht="19.5" customHeight="1" spans="1:8">
      <c r="A67" s="4">
        <v>65</v>
      </c>
      <c r="B67" s="4" t="s">
        <v>143</v>
      </c>
      <c r="C67" s="4" t="s">
        <v>94</v>
      </c>
      <c r="D67" s="6" t="s">
        <v>144</v>
      </c>
      <c r="E67" s="4" t="str">
        <f t="shared" si="1"/>
        <v>男</v>
      </c>
      <c r="F67" s="4" t="str">
        <f t="shared" si="7"/>
        <v>汉族</v>
      </c>
      <c r="G67" s="4" t="s">
        <v>18</v>
      </c>
      <c r="H67" s="4" t="s">
        <v>145</v>
      </c>
    </row>
    <row r="68" ht="19.5" customHeight="1" spans="1:8">
      <c r="A68" s="4">
        <v>66</v>
      </c>
      <c r="B68" s="4" t="s">
        <v>146</v>
      </c>
      <c r="C68" s="4" t="s">
        <v>147</v>
      </c>
      <c r="D68" s="4" t="s">
        <v>148</v>
      </c>
      <c r="E68" s="5" t="str">
        <f t="shared" ref="E68:E89" si="8">"女"</f>
        <v>女</v>
      </c>
      <c r="F68" s="5" t="str">
        <f t="shared" ref="F68:F83" si="9">"汉族"</f>
        <v>汉族</v>
      </c>
      <c r="G68" s="5" t="s">
        <v>18</v>
      </c>
      <c r="H68" s="5" t="str">
        <f>"河南师范大学"</f>
        <v>河南师范大学</v>
      </c>
    </row>
    <row r="69" ht="19.5" customHeight="1" spans="1:8">
      <c r="A69" s="4">
        <v>67</v>
      </c>
      <c r="B69" s="4" t="s">
        <v>149</v>
      </c>
      <c r="C69" s="4" t="s">
        <v>147</v>
      </c>
      <c r="D69" s="4" t="s">
        <v>150</v>
      </c>
      <c r="E69" s="5" t="str">
        <f t="shared" si="8"/>
        <v>女</v>
      </c>
      <c r="F69" s="5" t="str">
        <f t="shared" si="9"/>
        <v>汉族</v>
      </c>
      <c r="G69" s="5" t="s">
        <v>18</v>
      </c>
      <c r="H69" s="5" t="str">
        <f>"东北师范大学"</f>
        <v>东北师范大学</v>
      </c>
    </row>
    <row r="70" ht="19.5" customHeight="1" spans="1:8">
      <c r="A70" s="4">
        <v>68</v>
      </c>
      <c r="B70" s="4" t="s">
        <v>151</v>
      </c>
      <c r="C70" s="4" t="s">
        <v>147</v>
      </c>
      <c r="D70" s="4" t="s">
        <v>152</v>
      </c>
      <c r="E70" s="5" t="str">
        <f t="shared" si="8"/>
        <v>女</v>
      </c>
      <c r="F70" s="5" t="str">
        <f t="shared" si="9"/>
        <v>汉族</v>
      </c>
      <c r="G70" s="5" t="s">
        <v>18</v>
      </c>
      <c r="H70" s="5" t="str">
        <f>"吉林大学"</f>
        <v>吉林大学</v>
      </c>
    </row>
    <row r="71" ht="19.5" customHeight="1" spans="1:8">
      <c r="A71" s="4">
        <v>69</v>
      </c>
      <c r="B71" s="4" t="s">
        <v>153</v>
      </c>
      <c r="C71" s="4" t="s">
        <v>147</v>
      </c>
      <c r="D71" s="4" t="s">
        <v>154</v>
      </c>
      <c r="E71" s="5" t="str">
        <f t="shared" si="8"/>
        <v>女</v>
      </c>
      <c r="F71" s="5" t="str">
        <f t="shared" si="9"/>
        <v>汉族</v>
      </c>
      <c r="G71" s="5" t="s">
        <v>18</v>
      </c>
      <c r="H71" s="5" t="str">
        <f>"韶关学院"</f>
        <v>韶关学院</v>
      </c>
    </row>
    <row r="72" ht="19.5" customHeight="1" spans="1:8">
      <c r="A72" s="4">
        <v>70</v>
      </c>
      <c r="B72" s="4" t="s">
        <v>155</v>
      </c>
      <c r="C72" s="4" t="s">
        <v>147</v>
      </c>
      <c r="D72" s="4" t="s">
        <v>156</v>
      </c>
      <c r="E72" s="5" t="str">
        <f t="shared" si="8"/>
        <v>女</v>
      </c>
      <c r="F72" s="5" t="str">
        <f t="shared" si="9"/>
        <v>汉族</v>
      </c>
      <c r="G72" s="5" t="s">
        <v>18</v>
      </c>
      <c r="H72" s="5" t="str">
        <f>"赣南师范大学"</f>
        <v>赣南师范大学</v>
      </c>
    </row>
    <row r="73" ht="19.5" customHeight="1" spans="1:8">
      <c r="A73" s="4">
        <v>71</v>
      </c>
      <c r="B73" s="4" t="s">
        <v>157</v>
      </c>
      <c r="C73" s="4" t="s">
        <v>147</v>
      </c>
      <c r="D73" s="4" t="s">
        <v>158</v>
      </c>
      <c r="E73" s="5" t="str">
        <f t="shared" si="8"/>
        <v>女</v>
      </c>
      <c r="F73" s="5" t="str">
        <f t="shared" si="9"/>
        <v>汉族</v>
      </c>
      <c r="G73" s="5" t="s">
        <v>18</v>
      </c>
      <c r="H73" s="5" t="str">
        <f>"江西师范大学"</f>
        <v>江西师范大学</v>
      </c>
    </row>
    <row r="74" ht="19.5" customHeight="1" spans="1:8">
      <c r="A74" s="4">
        <v>72</v>
      </c>
      <c r="B74" s="4" t="s">
        <v>159</v>
      </c>
      <c r="C74" s="4" t="s">
        <v>147</v>
      </c>
      <c r="D74" s="4" t="s">
        <v>160</v>
      </c>
      <c r="E74" s="5" t="str">
        <f t="shared" si="8"/>
        <v>女</v>
      </c>
      <c r="F74" s="5" t="str">
        <f t="shared" si="9"/>
        <v>汉族</v>
      </c>
      <c r="G74" s="5" t="s">
        <v>18</v>
      </c>
      <c r="H74" s="5" t="str">
        <f>"海南热带海洋学院"</f>
        <v>海南热带海洋学院</v>
      </c>
    </row>
    <row r="75" ht="19.5" customHeight="1" spans="1:8">
      <c r="A75" s="4">
        <v>73</v>
      </c>
      <c r="B75" s="4" t="s">
        <v>161</v>
      </c>
      <c r="C75" s="4" t="s">
        <v>147</v>
      </c>
      <c r="D75" s="4" t="s">
        <v>162</v>
      </c>
      <c r="E75" s="5" t="str">
        <f t="shared" si="8"/>
        <v>女</v>
      </c>
      <c r="F75" s="5" t="str">
        <f t="shared" si="9"/>
        <v>汉族</v>
      </c>
      <c r="G75" s="5" t="s">
        <v>18</v>
      </c>
      <c r="H75" s="5" t="str">
        <f>"山西大同大学"</f>
        <v>山西大同大学</v>
      </c>
    </row>
    <row r="76" ht="19.5" customHeight="1" spans="1:8">
      <c r="A76" s="4">
        <v>74</v>
      </c>
      <c r="B76" s="4" t="s">
        <v>163</v>
      </c>
      <c r="C76" s="4" t="s">
        <v>147</v>
      </c>
      <c r="D76" s="4" t="s">
        <v>164</v>
      </c>
      <c r="E76" s="5" t="str">
        <f t="shared" si="8"/>
        <v>女</v>
      </c>
      <c r="F76" s="5" t="str">
        <f t="shared" si="9"/>
        <v>汉族</v>
      </c>
      <c r="G76" s="5" t="s">
        <v>18</v>
      </c>
      <c r="H76" s="5" t="str">
        <f>"吉林师范大学博达学院"</f>
        <v>吉林师范大学博达学院</v>
      </c>
    </row>
    <row r="77" ht="19.5" customHeight="1" spans="1:8">
      <c r="A77" s="4">
        <v>75</v>
      </c>
      <c r="B77" s="4" t="s">
        <v>165</v>
      </c>
      <c r="C77" s="4" t="s">
        <v>147</v>
      </c>
      <c r="D77" s="4" t="s">
        <v>166</v>
      </c>
      <c r="E77" s="5" t="str">
        <f t="shared" si="8"/>
        <v>女</v>
      </c>
      <c r="F77" s="5" t="str">
        <f t="shared" si="9"/>
        <v>汉族</v>
      </c>
      <c r="G77" s="5" t="s">
        <v>18</v>
      </c>
      <c r="H77" s="5" t="str">
        <f>"海南大学"</f>
        <v>海南大学</v>
      </c>
    </row>
    <row r="78" ht="19.5" customHeight="1" spans="1:8">
      <c r="A78" s="4">
        <v>76</v>
      </c>
      <c r="B78" s="4" t="s">
        <v>167</v>
      </c>
      <c r="C78" s="4" t="s">
        <v>147</v>
      </c>
      <c r="D78" s="4" t="s">
        <v>168</v>
      </c>
      <c r="E78" s="5" t="str">
        <f t="shared" si="8"/>
        <v>女</v>
      </c>
      <c r="F78" s="5" t="str">
        <f t="shared" si="9"/>
        <v>汉族</v>
      </c>
      <c r="G78" s="5" t="s">
        <v>18</v>
      </c>
      <c r="H78" s="5" t="str">
        <f>"海口经济学院"</f>
        <v>海口经济学院</v>
      </c>
    </row>
    <row r="79" ht="19.5" customHeight="1" spans="1:8">
      <c r="A79" s="4">
        <v>77</v>
      </c>
      <c r="B79" s="4" t="s">
        <v>169</v>
      </c>
      <c r="C79" s="4" t="s">
        <v>147</v>
      </c>
      <c r="D79" s="4" t="s">
        <v>170</v>
      </c>
      <c r="E79" s="5" t="str">
        <f t="shared" si="8"/>
        <v>女</v>
      </c>
      <c r="F79" s="5" t="str">
        <f t="shared" si="9"/>
        <v>汉族</v>
      </c>
      <c r="G79" s="5" t="s">
        <v>18</v>
      </c>
      <c r="H79" s="5" t="str">
        <f>"中北大学（分校）"</f>
        <v>中北大学（分校）</v>
      </c>
    </row>
    <row r="80" ht="19.5" customHeight="1" spans="1:8">
      <c r="A80" s="4">
        <v>78</v>
      </c>
      <c r="B80" s="4" t="s">
        <v>171</v>
      </c>
      <c r="C80" s="4" t="s">
        <v>147</v>
      </c>
      <c r="D80" s="4" t="s">
        <v>172</v>
      </c>
      <c r="E80" s="5" t="str">
        <f t="shared" si="8"/>
        <v>女</v>
      </c>
      <c r="F80" s="5" t="str">
        <f t="shared" si="9"/>
        <v>汉族</v>
      </c>
      <c r="G80" s="5" t="s">
        <v>18</v>
      </c>
      <c r="H80" s="5" t="str">
        <f>"忻州师范学院"</f>
        <v>忻州师范学院</v>
      </c>
    </row>
    <row r="81" ht="19.5" customHeight="1" spans="1:8">
      <c r="A81" s="4">
        <v>79</v>
      </c>
      <c r="B81" s="4" t="s">
        <v>173</v>
      </c>
      <c r="C81" s="4" t="s">
        <v>147</v>
      </c>
      <c r="D81" s="4" t="s">
        <v>174</v>
      </c>
      <c r="E81" s="5" t="str">
        <f t="shared" si="8"/>
        <v>女</v>
      </c>
      <c r="F81" s="5" t="str">
        <f t="shared" si="9"/>
        <v>汉族</v>
      </c>
      <c r="G81" s="5" t="s">
        <v>18</v>
      </c>
      <c r="H81" s="5" t="str">
        <f>"衡阳师范学院"</f>
        <v>衡阳师范学院</v>
      </c>
    </row>
    <row r="82" ht="19.5" customHeight="1" spans="1:8">
      <c r="A82" s="4">
        <v>80</v>
      </c>
      <c r="B82" s="4" t="s">
        <v>175</v>
      </c>
      <c r="C82" s="4" t="s">
        <v>147</v>
      </c>
      <c r="D82" s="4" t="s">
        <v>176</v>
      </c>
      <c r="E82" s="5" t="str">
        <f t="shared" si="8"/>
        <v>女</v>
      </c>
      <c r="F82" s="5" t="str">
        <f t="shared" si="9"/>
        <v>汉族</v>
      </c>
      <c r="G82" s="5" t="s">
        <v>18</v>
      </c>
      <c r="H82" s="5" t="str">
        <f>"广西大学"</f>
        <v>广西大学</v>
      </c>
    </row>
    <row r="83" ht="19.5" customHeight="1" spans="1:8">
      <c r="A83" s="4">
        <v>81</v>
      </c>
      <c r="B83" s="4" t="s">
        <v>177</v>
      </c>
      <c r="C83" s="4" t="s">
        <v>147</v>
      </c>
      <c r="D83" s="4" t="s">
        <v>178</v>
      </c>
      <c r="E83" s="5" t="str">
        <f t="shared" si="8"/>
        <v>女</v>
      </c>
      <c r="F83" s="5" t="str">
        <f t="shared" si="9"/>
        <v>汉族</v>
      </c>
      <c r="G83" s="5" t="s">
        <v>18</v>
      </c>
      <c r="H83" s="5" t="str">
        <f>"安阳工学院"</f>
        <v>安阳工学院</v>
      </c>
    </row>
    <row r="84" ht="19.5" customHeight="1" spans="1:8">
      <c r="A84" s="4">
        <v>82</v>
      </c>
      <c r="B84" s="4" t="s">
        <v>179</v>
      </c>
      <c r="C84" s="4" t="s">
        <v>147</v>
      </c>
      <c r="D84" s="4" t="s">
        <v>180</v>
      </c>
      <c r="E84" s="5" t="str">
        <f t="shared" si="8"/>
        <v>女</v>
      </c>
      <c r="F84" s="5" t="str">
        <f t="shared" ref="F84:F89" si="10">"汉族"</f>
        <v>汉族</v>
      </c>
      <c r="G84" s="5" t="s">
        <v>18</v>
      </c>
      <c r="H84" s="5" t="str">
        <f>"北京工商大学"</f>
        <v>北京工商大学</v>
      </c>
    </row>
    <row r="85" ht="19.5" customHeight="1" spans="1:8">
      <c r="A85" s="4">
        <v>83</v>
      </c>
      <c r="B85" s="4" t="s">
        <v>181</v>
      </c>
      <c r="C85" s="4" t="s">
        <v>147</v>
      </c>
      <c r="D85" s="4" t="s">
        <v>182</v>
      </c>
      <c r="E85" s="5" t="str">
        <f t="shared" si="8"/>
        <v>女</v>
      </c>
      <c r="F85" s="5" t="str">
        <f t="shared" si="10"/>
        <v>汉族</v>
      </c>
      <c r="G85" s="5" t="s">
        <v>18</v>
      </c>
      <c r="H85" s="5" t="str">
        <f t="shared" ref="H85:H88" si="11">"海南大学"</f>
        <v>海南大学</v>
      </c>
    </row>
    <row r="86" ht="19.5" customHeight="1" spans="1:8">
      <c r="A86" s="4">
        <v>84</v>
      </c>
      <c r="B86" s="4" t="s">
        <v>183</v>
      </c>
      <c r="C86" s="4" t="s">
        <v>147</v>
      </c>
      <c r="D86" s="4" t="s">
        <v>184</v>
      </c>
      <c r="E86" s="5" t="str">
        <f t="shared" si="8"/>
        <v>女</v>
      </c>
      <c r="F86" s="5" t="str">
        <f t="shared" si="10"/>
        <v>汉族</v>
      </c>
      <c r="G86" s="5" t="s">
        <v>18</v>
      </c>
      <c r="H86" s="5" t="str">
        <f t="shared" si="11"/>
        <v>海南大学</v>
      </c>
    </row>
    <row r="87" ht="19.5" customHeight="1" spans="1:8">
      <c r="A87" s="4">
        <v>85</v>
      </c>
      <c r="B87" s="4" t="s">
        <v>185</v>
      </c>
      <c r="C87" s="4" t="s">
        <v>147</v>
      </c>
      <c r="D87" s="4" t="s">
        <v>186</v>
      </c>
      <c r="E87" s="5" t="str">
        <f t="shared" si="8"/>
        <v>女</v>
      </c>
      <c r="F87" s="5" t="str">
        <f t="shared" si="10"/>
        <v>汉族</v>
      </c>
      <c r="G87" s="5" t="s">
        <v>18</v>
      </c>
      <c r="H87" s="5" t="str">
        <f>"广西师范大学漓江学院"</f>
        <v>广西师范大学漓江学院</v>
      </c>
    </row>
    <row r="88" ht="19.5" customHeight="1" spans="1:8">
      <c r="A88" s="4">
        <v>86</v>
      </c>
      <c r="B88" s="4" t="s">
        <v>187</v>
      </c>
      <c r="C88" s="4" t="s">
        <v>147</v>
      </c>
      <c r="D88" s="4" t="s">
        <v>188</v>
      </c>
      <c r="E88" s="5" t="str">
        <f t="shared" si="8"/>
        <v>女</v>
      </c>
      <c r="F88" s="5" t="str">
        <f t="shared" si="10"/>
        <v>汉族</v>
      </c>
      <c r="G88" s="5" t="s">
        <v>18</v>
      </c>
      <c r="H88" s="5" t="str">
        <f t="shared" si="11"/>
        <v>海南大学</v>
      </c>
    </row>
    <row r="89" ht="19.5" customHeight="1" spans="1:8">
      <c r="A89" s="4">
        <v>87</v>
      </c>
      <c r="B89" s="4" t="s">
        <v>189</v>
      </c>
      <c r="C89" s="4" t="s">
        <v>147</v>
      </c>
      <c r="D89" s="6" t="s">
        <v>190</v>
      </c>
      <c r="E89" s="5" t="str">
        <f t="shared" si="8"/>
        <v>女</v>
      </c>
      <c r="F89" s="5" t="str">
        <f t="shared" si="10"/>
        <v>汉族</v>
      </c>
      <c r="G89" s="5" t="s">
        <v>18</v>
      </c>
      <c r="H89" s="5" t="str">
        <f>"河南农业大学"</f>
        <v>河南农业大学</v>
      </c>
    </row>
  </sheetData>
  <mergeCells count="1">
    <mergeCell ref="A1:H1"/>
  </mergeCells>
  <printOptions horizontalCentered="1"/>
  <pageMargins left="0.751388888888889" right="0.708333333333333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2019-02-22T07:28:00Z</dcterms:created>
  <dcterms:modified xsi:type="dcterms:W3CDTF">2020-02-14T04:23:32Z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ubyTemplateID" linkTarget="0">
    <vt:lpwstr>11</vt:lpwstr>
  </property>
</Properties>
</file>