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<sst xmlns="http://schemas.openxmlformats.org/spreadsheetml/2006/main" count="1018" uniqueCount="504">
  <si>
    <t>中共海南省委网络安全和信息化委员会办公室直属事业单位公开招聘工作人员资格初审通过人员名单</t>
  </si>
  <si>
    <t>序号</t>
  </si>
  <si>
    <t>报考岗位</t>
  </si>
  <si>
    <t>姓名</t>
  </si>
  <si>
    <t>性别</t>
  </si>
  <si>
    <t>身份证号码</t>
  </si>
  <si>
    <t>1001—管理岗</t>
  </si>
  <si>
    <t>460200****5129</t>
  </si>
  <si>
    <t>412722****2086</t>
  </si>
  <si>
    <t>460022****4528</t>
  </si>
  <si>
    <t>370124****1520</t>
  </si>
  <si>
    <t>460006****0417</t>
  </si>
  <si>
    <t>460025****0021</t>
  </si>
  <si>
    <t>460003****0621</t>
  </si>
  <si>
    <t>460200****4706</t>
  </si>
  <si>
    <t>460034****0444</t>
  </si>
  <si>
    <t>430602****0062</t>
  </si>
  <si>
    <t>440804****0285</t>
  </si>
  <si>
    <t>370124****7511</t>
  </si>
  <si>
    <t>620103****5022</t>
  </si>
  <si>
    <t>460103****0928</t>
  </si>
  <si>
    <t>460103****0040</t>
  </si>
  <si>
    <t>460028****1285</t>
  </si>
  <si>
    <t>460033****0048</t>
  </si>
  <si>
    <t>460036****1223</t>
  </si>
  <si>
    <t>460033****4507</t>
  </si>
  <si>
    <t>460004****0229</t>
  </si>
  <si>
    <t>460006****728X</t>
  </si>
  <si>
    <t>460036****124X</t>
  </si>
  <si>
    <t>460004****0420</t>
  </si>
  <si>
    <t>460027****6231</t>
  </si>
  <si>
    <t>460002****4645</t>
  </si>
  <si>
    <t>460102****2437</t>
  </si>
  <si>
    <t>460003****2620</t>
  </si>
  <si>
    <t>460004****6429</t>
  </si>
  <si>
    <t>210111****1040</t>
  </si>
  <si>
    <t>460200****5114</t>
  </si>
  <si>
    <t>460033****5985</t>
  </si>
  <si>
    <t>460025****2423</t>
  </si>
  <si>
    <t>460004****3621</t>
  </si>
  <si>
    <t>460025****2723</t>
  </si>
  <si>
    <t>231024****0025</t>
  </si>
  <si>
    <t>460027****4423</t>
  </si>
  <si>
    <t>460103****0621</t>
  </si>
  <si>
    <t>460102****2720</t>
  </si>
  <si>
    <t>340223****281X</t>
  </si>
  <si>
    <t>460033****3232</t>
  </si>
  <si>
    <t>460007****5371</t>
  </si>
  <si>
    <t>460033****4860</t>
  </si>
  <si>
    <t>460022****0543</t>
  </si>
  <si>
    <t>460200****006X</t>
  </si>
  <si>
    <t>370828****066X</t>
  </si>
  <si>
    <t>440981****0038</t>
  </si>
  <si>
    <t>460027****4128</t>
  </si>
  <si>
    <t>460003****0226</t>
  </si>
  <si>
    <t>220702****1220</t>
  </si>
  <si>
    <t>460200****0030</t>
  </si>
  <si>
    <t>460007****044X</t>
  </si>
  <si>
    <t>460004****0061</t>
  </si>
  <si>
    <t>460026****3922</t>
  </si>
  <si>
    <t>341002****0420</t>
  </si>
  <si>
    <t>460102****0626</t>
  </si>
  <si>
    <t>220802****0024</t>
  </si>
  <si>
    <t>460027****4711</t>
  </si>
  <si>
    <t>460006****2923</t>
  </si>
  <si>
    <t>460003****1493</t>
  </si>
  <si>
    <t>130929****260X</t>
  </si>
  <si>
    <t>460005****3922</t>
  </si>
  <si>
    <t>460004****0825</t>
  </si>
  <si>
    <t>460036****0020</t>
  </si>
  <si>
    <t>460200****0282</t>
  </si>
  <si>
    <t>460003****4260</t>
  </si>
  <si>
    <t>469027****0041</t>
  </si>
  <si>
    <t>460027****0040</t>
  </si>
  <si>
    <t>411422****4533</t>
  </si>
  <si>
    <t>460104****0029</t>
  </si>
  <si>
    <t>460034****0418</t>
  </si>
  <si>
    <t>460102****1258</t>
  </si>
  <si>
    <t>460001****0725</t>
  </si>
  <si>
    <t>130181****3024</t>
  </si>
  <si>
    <t>460033****4508</t>
  </si>
  <si>
    <t>452128****1023</t>
  </si>
  <si>
    <t>460200****4929</t>
  </si>
  <si>
    <t>460027****7022</t>
  </si>
  <si>
    <t>460036****482X</t>
  </si>
  <si>
    <t>460033****3227</t>
  </si>
  <si>
    <t>460002****2028</t>
  </si>
  <si>
    <t>412822****2707</t>
  </si>
  <si>
    <t>460033****0028</t>
  </si>
  <si>
    <t>460200****0027</t>
  </si>
  <si>
    <t>460103****0329</t>
  </si>
  <si>
    <t>460102****1248</t>
  </si>
  <si>
    <t>460004****662X</t>
  </si>
  <si>
    <t>412821****646X</t>
  </si>
  <si>
    <t>460025****0318</t>
  </si>
  <si>
    <t>460005****1526</t>
  </si>
  <si>
    <t>141130****0017</t>
  </si>
  <si>
    <t>460036****7523</t>
  </si>
  <si>
    <t>460003****0018</t>
  </si>
  <si>
    <t>460001****072X</t>
  </si>
  <si>
    <t>410711****9527</t>
  </si>
  <si>
    <t>460007****2015</t>
  </si>
  <si>
    <t>460028****2845</t>
  </si>
  <si>
    <t>460006****1322</t>
  </si>
  <si>
    <t>460006****0223</t>
  </si>
  <si>
    <t>460005****0060</t>
  </si>
  <si>
    <t>460200****5345</t>
  </si>
  <si>
    <t>142601****1340</t>
  </si>
  <si>
    <t>460031****5246</t>
  </si>
  <si>
    <t>460025****0027</t>
  </si>
  <si>
    <t>340826****344X</t>
  </si>
  <si>
    <t>460104****1227</t>
  </si>
  <si>
    <t>460102****1228</t>
  </si>
  <si>
    <t>460200****3362</t>
  </si>
  <si>
    <t>460027****8546</t>
  </si>
  <si>
    <t>460031****5255</t>
  </si>
  <si>
    <t>460006****446X</t>
  </si>
  <si>
    <t>460103****062X</t>
  </si>
  <si>
    <t>460007****0842</t>
  </si>
  <si>
    <t>622621****002X</t>
  </si>
  <si>
    <t>460027****2926</t>
  </si>
  <si>
    <t>460200****3346</t>
  </si>
  <si>
    <t>460022****0521</t>
  </si>
  <si>
    <t>460028****6428</t>
  </si>
  <si>
    <t>460006****4821</t>
  </si>
  <si>
    <t>460002****5647</t>
  </si>
  <si>
    <t>440882****3954</t>
  </si>
  <si>
    <t>460028****0066</t>
  </si>
  <si>
    <t>460004****4017</t>
  </si>
  <si>
    <t>460003****2874</t>
  </si>
  <si>
    <t>460102****061X</t>
  </si>
  <si>
    <t>460004****1229</t>
  </si>
  <si>
    <t>460200****4444</t>
  </si>
  <si>
    <t>511023****8768</t>
  </si>
  <si>
    <t>460026****0022</t>
  </si>
  <si>
    <t>460004****3818</t>
  </si>
  <si>
    <t>460034****0029</t>
  </si>
  <si>
    <t>410104****0025</t>
  </si>
  <si>
    <t>460032****6225</t>
  </si>
  <si>
    <t>460003****0624</t>
  </si>
  <si>
    <t>460007****0022</t>
  </si>
  <si>
    <t>469007****7621</t>
  </si>
  <si>
    <t>460103****1840</t>
  </si>
  <si>
    <t>460102****1823</t>
  </si>
  <si>
    <t>230103****5548</t>
  </si>
  <si>
    <t>460103****0629</t>
  </si>
  <si>
    <t>140107****1219</t>
  </si>
  <si>
    <t>610102****3542</t>
  </si>
  <si>
    <t>460007****2309</t>
  </si>
  <si>
    <t>460007****7225</t>
  </si>
  <si>
    <t>460102****2722</t>
  </si>
  <si>
    <t>460004****4042</t>
  </si>
  <si>
    <t>460102****0620</t>
  </si>
  <si>
    <t>511522****4561</t>
  </si>
  <si>
    <t>210423****3027</t>
  </si>
  <si>
    <t>412824****5520</t>
  </si>
  <si>
    <t>460006****7249</t>
  </si>
  <si>
    <t>460103****0320</t>
  </si>
  <si>
    <t>460025****2718</t>
  </si>
  <si>
    <t>460003****022X</t>
  </si>
  <si>
    <t>460027****0052</t>
  </si>
  <si>
    <t>460028****0416</t>
  </si>
  <si>
    <t>421302****8161</t>
  </si>
  <si>
    <t>460030****7227</t>
  </si>
  <si>
    <t>320882****0012</t>
  </si>
  <si>
    <t>420983****1866</t>
  </si>
  <si>
    <t>460030****0028</t>
  </si>
  <si>
    <t>460028****0846</t>
  </si>
  <si>
    <t>460033****8330</t>
  </si>
  <si>
    <t>460022****0045</t>
  </si>
  <si>
    <t>460003****8522</t>
  </si>
  <si>
    <t>460007****0425</t>
  </si>
  <si>
    <t>460103****1820</t>
  </si>
  <si>
    <t>370303****5423</t>
  </si>
  <si>
    <t>460103****0328</t>
  </si>
  <si>
    <t>460026****2749</t>
  </si>
  <si>
    <t>460102****3028</t>
  </si>
  <si>
    <t>460036****0022</t>
  </si>
  <si>
    <t>460027****0022</t>
  </si>
  <si>
    <t>460200****5126</t>
  </si>
  <si>
    <t>460036****4829</t>
  </si>
  <si>
    <t>460004****3023</t>
  </si>
  <si>
    <t>460003****7624</t>
  </si>
  <si>
    <t>460033****0021</t>
  </si>
  <si>
    <t>460022****0011</t>
  </si>
  <si>
    <t>460036****0042</t>
  </si>
  <si>
    <t>460003****1631</t>
  </si>
  <si>
    <t>460002****0046</t>
  </si>
  <si>
    <t>460103****1528</t>
  </si>
  <si>
    <t>469003****3926</t>
  </si>
  <si>
    <t>460102****0310</t>
  </si>
  <si>
    <t>460007****0028</t>
  </si>
  <si>
    <t>460033****4481</t>
  </si>
  <si>
    <t>460004****4226</t>
  </si>
  <si>
    <t>460030****5415</t>
  </si>
  <si>
    <t>460006****872X</t>
  </si>
  <si>
    <t>362204****6156</t>
  </si>
  <si>
    <t>460007****5810</t>
  </si>
  <si>
    <t>460004****5225</t>
  </si>
  <si>
    <t>460021****4421</t>
  </si>
  <si>
    <t>460027****7660</t>
  </si>
  <si>
    <t>460004****4028</t>
  </si>
  <si>
    <t>460030****5119</t>
  </si>
  <si>
    <t>220106****862X</t>
  </si>
  <si>
    <t>460036****7027</t>
  </si>
  <si>
    <t>460200****4726</t>
  </si>
  <si>
    <t>460003****3043</t>
  </si>
  <si>
    <t>460102****031X</t>
  </si>
  <si>
    <t>460003****1022</t>
  </si>
  <si>
    <t>469023****0028</t>
  </si>
  <si>
    <t>460004****3426</t>
  </si>
  <si>
    <t>460004****3226</t>
  </si>
  <si>
    <t>460031****0829</t>
  </si>
  <si>
    <t>460104****0324</t>
  </si>
  <si>
    <t>230125****2411</t>
  </si>
  <si>
    <t>460004****1241</t>
  </si>
  <si>
    <t>460025****0921</t>
  </si>
  <si>
    <t>460031****0021</t>
  </si>
  <si>
    <t>220302****0616</t>
  </si>
  <si>
    <t>460031****0026</t>
  </si>
  <si>
    <t>460033****3243</t>
  </si>
  <si>
    <t>460028****2024</t>
  </si>
  <si>
    <t>460003****2626</t>
  </si>
  <si>
    <t>460007****0038</t>
  </si>
  <si>
    <t>460003****1423</t>
  </si>
  <si>
    <t>460005****0029</t>
  </si>
  <si>
    <t>460004****066X</t>
  </si>
  <si>
    <t>410782****9564</t>
  </si>
  <si>
    <t>460102****0924</t>
  </si>
  <si>
    <t>460022****6248</t>
  </si>
  <si>
    <t>469003****6128</t>
  </si>
  <si>
    <t>460007****5360</t>
  </si>
  <si>
    <t>460003****2025</t>
  </si>
  <si>
    <t>460022****032X</t>
  </si>
  <si>
    <t>450923****5968</t>
  </si>
  <si>
    <t>460004****3827</t>
  </si>
  <si>
    <t>460031****0824</t>
  </si>
  <si>
    <t>460034****002X</t>
  </si>
  <si>
    <t>460007****4368</t>
  </si>
  <si>
    <t>460103****0322</t>
  </si>
  <si>
    <t>460030****032X</t>
  </si>
  <si>
    <t>210682****5461</t>
  </si>
  <si>
    <t>460007****4966</t>
  </si>
  <si>
    <t>460004****5823</t>
  </si>
  <si>
    <t>460004****4423</t>
  </si>
  <si>
    <t>460027****2629</t>
  </si>
  <si>
    <t>460031****562X</t>
  </si>
  <si>
    <t>460004****0024</t>
  </si>
  <si>
    <t>460104****1326</t>
  </si>
  <si>
    <t>460003****2414</t>
  </si>
  <si>
    <t>460200****0042</t>
  </si>
  <si>
    <t>460104****0929</t>
  </si>
  <si>
    <t>460031****0024</t>
  </si>
  <si>
    <t>460200****2722</t>
  </si>
  <si>
    <t>530381****0961</t>
  </si>
  <si>
    <t>460030****5428</t>
  </si>
  <si>
    <t>460034****1210</t>
  </si>
  <si>
    <t>460004****0013</t>
  </si>
  <si>
    <t>460200****5123</t>
  </si>
  <si>
    <t>460103****1220</t>
  </si>
  <si>
    <t>460102****0027</t>
  </si>
  <si>
    <t>460001****1029</t>
  </si>
  <si>
    <t>460028****6023</t>
  </si>
  <si>
    <t>460001****0716</t>
  </si>
  <si>
    <t>460004****5223</t>
  </si>
  <si>
    <t>460002****0517</t>
  </si>
  <si>
    <t>460003****3811</t>
  </si>
  <si>
    <t>460006****0037</t>
  </si>
  <si>
    <t>469003****2223</t>
  </si>
  <si>
    <t>460034****0028</t>
  </si>
  <si>
    <t>360403****0022</t>
  </si>
  <si>
    <t>460004****2643</t>
  </si>
  <si>
    <t>150102****5637</t>
  </si>
  <si>
    <t>460034****0049</t>
  </si>
  <si>
    <t>460026****0021</t>
  </si>
  <si>
    <t>460007****0423</t>
  </si>
  <si>
    <t>410381****5045</t>
  </si>
  <si>
    <t>460003****3042</t>
  </si>
  <si>
    <t>410728****0029</t>
  </si>
  <si>
    <t>460102****3320</t>
  </si>
  <si>
    <t>460036****7524</t>
  </si>
  <si>
    <t>460006****8724</t>
  </si>
  <si>
    <t>460102****0624</t>
  </si>
  <si>
    <t>460003****284X</t>
  </si>
  <si>
    <t>460102****1211</t>
  </si>
  <si>
    <t>460026****2422</t>
  </si>
  <si>
    <t>530302****0326</t>
  </si>
  <si>
    <t>460001****0713</t>
  </si>
  <si>
    <t>460004****0424</t>
  </si>
  <si>
    <t>430482****6569</t>
  </si>
  <si>
    <t>460031****0866</t>
  </si>
  <si>
    <t>460007****0420</t>
  </si>
  <si>
    <t>460004****1287</t>
  </si>
  <si>
    <t>460001****1028</t>
  </si>
  <si>
    <t>460033****0046</t>
  </si>
  <si>
    <t>460022****1215</t>
  </si>
  <si>
    <t>460027****4149</t>
  </si>
  <si>
    <t>460036****1819</t>
  </si>
  <si>
    <t>460200****3144</t>
  </si>
  <si>
    <t>460105****7527</t>
  </si>
  <si>
    <t>460102****2149</t>
  </si>
  <si>
    <t>362202****1022</t>
  </si>
  <si>
    <t>460004****1427</t>
  </si>
  <si>
    <t>440582****0107</t>
  </si>
  <si>
    <t>460004****4043</t>
  </si>
  <si>
    <t>460004****1224</t>
  </si>
  <si>
    <t>460102****1225</t>
  </si>
  <si>
    <t>460200****1441</t>
  </si>
  <si>
    <t>460003****0026</t>
  </si>
  <si>
    <t>460025****3328</t>
  </si>
  <si>
    <t>460003****4226</t>
  </si>
  <si>
    <t>460004****002X</t>
  </si>
  <si>
    <t>460025****3629</t>
  </si>
  <si>
    <t>232325****0047</t>
  </si>
  <si>
    <t>360424****4319</t>
  </si>
  <si>
    <t>460033****3883</t>
  </si>
  <si>
    <t>130282****3327</t>
  </si>
  <si>
    <t>420684****1025</t>
  </si>
  <si>
    <t>440513****294X</t>
  </si>
  <si>
    <t>460003****0262</t>
  </si>
  <si>
    <t>460103****2749</t>
  </si>
  <si>
    <t>460022****0010</t>
  </si>
  <si>
    <t>460027****0403</t>
  </si>
  <si>
    <t>460003****7644</t>
  </si>
  <si>
    <t>460003****2825</t>
  </si>
  <si>
    <t>230402****0322</t>
  </si>
  <si>
    <t>460003****4613</t>
  </si>
  <si>
    <t>460003****2289</t>
  </si>
  <si>
    <t>460032****7673</t>
  </si>
  <si>
    <t>460030****0323</t>
  </si>
  <si>
    <t>460007****2044</t>
  </si>
  <si>
    <t>460003****0467</t>
  </si>
  <si>
    <t>460025****0020</t>
  </si>
  <si>
    <t>460030****4511</t>
  </si>
  <si>
    <t>210221****6320</t>
  </si>
  <si>
    <t>460035****0035</t>
  </si>
  <si>
    <t>460102****1218</t>
  </si>
  <si>
    <t>460026****0943</t>
  </si>
  <si>
    <t>460027****2023</t>
  </si>
  <si>
    <t>460036****4523</t>
  </si>
  <si>
    <t>460025****4827</t>
  </si>
  <si>
    <t>430602****1128</t>
  </si>
  <si>
    <t>460003****5417</t>
  </si>
  <si>
    <t>460001****0740</t>
  </si>
  <si>
    <t>460103****094X</t>
  </si>
  <si>
    <t>1002—专技岗（文员）</t>
  </si>
  <si>
    <t>460103****1868</t>
  </si>
  <si>
    <t>460034****0921</t>
  </si>
  <si>
    <t>460006****7524</t>
  </si>
  <si>
    <t>440825****3457</t>
  </si>
  <si>
    <t>460103****0023</t>
  </si>
  <si>
    <t>460026****0325</t>
  </si>
  <si>
    <t>211481****4842</t>
  </si>
  <si>
    <t>460007****0411</t>
  </si>
  <si>
    <t>460006****7516</t>
  </si>
  <si>
    <t>460104****0985</t>
  </si>
  <si>
    <t>460200****5542</t>
  </si>
  <si>
    <t>362232****0014</t>
  </si>
  <si>
    <t>412829****5644</t>
  </si>
  <si>
    <t>460006****8150</t>
  </si>
  <si>
    <t>460004****0640</t>
  </si>
  <si>
    <t>460033****3912</t>
  </si>
  <si>
    <t>460103****1251</t>
  </si>
  <si>
    <t>460004****0226</t>
  </si>
  <si>
    <t>460007****7618</t>
  </si>
  <si>
    <t>362322****6015</t>
  </si>
  <si>
    <t>370725****001X</t>
  </si>
  <si>
    <t>460004****5613</t>
  </si>
  <si>
    <t>460102****2129</t>
  </si>
  <si>
    <t>460102****1525</t>
  </si>
  <si>
    <t>460027****3722</t>
  </si>
  <si>
    <t>460004****262X</t>
  </si>
  <si>
    <t>469003****2213</t>
  </si>
  <si>
    <t>232101****0616</t>
  </si>
  <si>
    <t>460004****0055</t>
  </si>
  <si>
    <t>412822****0515</t>
  </si>
  <si>
    <t>460002****493X</t>
  </si>
  <si>
    <t>610623****1437</t>
  </si>
  <si>
    <t>460200****2298</t>
  </si>
  <si>
    <t>460102****0623</t>
  </si>
  <si>
    <t>460007****7220</t>
  </si>
  <si>
    <t>460028****0028</t>
  </si>
  <si>
    <t>460003****522X</t>
  </si>
  <si>
    <t>460002****4120</t>
  </si>
  <si>
    <t>460103****0920</t>
  </si>
  <si>
    <t>460003****482X</t>
  </si>
  <si>
    <t>370828****1322</t>
  </si>
  <si>
    <t>460003****5611</t>
  </si>
  <si>
    <t>460031****3618</t>
  </si>
  <si>
    <t>460003****0444</t>
  </si>
  <si>
    <t>460004****5628</t>
  </si>
  <si>
    <t>460022****0562</t>
  </si>
  <si>
    <t>513901****5525</t>
  </si>
  <si>
    <t>460006****1470</t>
  </si>
  <si>
    <t>370302****252X</t>
  </si>
  <si>
    <t>440882****0713</t>
  </si>
  <si>
    <t>460034****0024</t>
  </si>
  <si>
    <t>460007****7210</t>
  </si>
  <si>
    <t>460102****331X</t>
  </si>
  <si>
    <t>460200****446X</t>
  </si>
  <si>
    <t>362202****1519</t>
  </si>
  <si>
    <t>371502****115X</t>
  </si>
  <si>
    <t>460104****0986</t>
  </si>
  <si>
    <t>469023****0029</t>
  </si>
  <si>
    <t>220723****304X</t>
  </si>
  <si>
    <t>460003****0446</t>
  </si>
  <si>
    <t>532925****0556</t>
  </si>
  <si>
    <t>460022****4349</t>
  </si>
  <si>
    <t>130433****0026</t>
  </si>
  <si>
    <t>340221****8235</t>
  </si>
  <si>
    <t>370213****5221</t>
  </si>
  <si>
    <t>460022****5123</t>
  </si>
  <si>
    <t>659001****0345</t>
  </si>
  <si>
    <t>460104****0923</t>
  </si>
  <si>
    <t>460027****1013</t>
  </si>
  <si>
    <t>460033****4487</t>
  </si>
  <si>
    <t>460006****2329</t>
  </si>
  <si>
    <t>460003****6678</t>
  </si>
  <si>
    <t>469003****6418</t>
  </si>
  <si>
    <t>130683****7623</t>
  </si>
  <si>
    <t>460003****4823</t>
  </si>
  <si>
    <t>460200****0261</t>
  </si>
  <si>
    <t>460006****1659</t>
  </si>
  <si>
    <t>460035****0043</t>
  </si>
  <si>
    <t>460200****1403</t>
  </si>
  <si>
    <t>460200****3161</t>
  </si>
  <si>
    <t>460004****4818</t>
  </si>
  <si>
    <t>510302****1067</t>
  </si>
  <si>
    <t>362528****5058</t>
  </si>
  <si>
    <t>460006****021X</t>
  </si>
  <si>
    <t>460103****0926</t>
  </si>
  <si>
    <t>460033****3583</t>
  </si>
  <si>
    <t>362103****0816</t>
  </si>
  <si>
    <t>460004****4218</t>
  </si>
  <si>
    <t>450404****002X</t>
  </si>
  <si>
    <t>220621****0021</t>
  </si>
  <si>
    <t>460004****0220</t>
  </si>
  <si>
    <t>460102****1829</t>
  </si>
  <si>
    <t>142730****0021</t>
  </si>
  <si>
    <t>230823****228X</t>
  </si>
  <si>
    <t>460027****2630</t>
  </si>
  <si>
    <t>460003****6236</t>
  </si>
  <si>
    <t>362330****659X</t>
  </si>
  <si>
    <t>210212****5429</t>
  </si>
  <si>
    <t>460200****0066</t>
  </si>
  <si>
    <t>460004****5047</t>
  </si>
  <si>
    <t>640322****0043</t>
  </si>
  <si>
    <t>142601****7618</t>
  </si>
  <si>
    <t>460006****372X</t>
  </si>
  <si>
    <t>2001—管理岗</t>
  </si>
  <si>
    <t>460026****0928</t>
  </si>
  <si>
    <t>140109****1543</t>
  </si>
  <si>
    <t>460022****5134</t>
  </si>
  <si>
    <t>360902****0215</t>
  </si>
  <si>
    <t>341225****6342</t>
  </si>
  <si>
    <t>430529****6284</t>
  </si>
  <si>
    <t>460006****0429</t>
  </si>
  <si>
    <t>440804****1173</t>
  </si>
  <si>
    <t>460026****0017</t>
  </si>
  <si>
    <t>210682****006X</t>
  </si>
  <si>
    <t>340603****4028</t>
  </si>
  <si>
    <t>460034****1510</t>
  </si>
  <si>
    <t>460006****4041</t>
  </si>
  <si>
    <t>460007****0012</t>
  </si>
  <si>
    <t>350500****5018</t>
  </si>
  <si>
    <t>342426****0021</t>
  </si>
  <si>
    <t>460027****8544</t>
  </si>
  <si>
    <t>460003****6630</t>
  </si>
  <si>
    <t>440882****5064</t>
  </si>
  <si>
    <t>460003****2461</t>
  </si>
  <si>
    <t>469024****0029</t>
  </si>
  <si>
    <t>460007****4960</t>
  </si>
  <si>
    <t>460036****0025</t>
  </si>
  <si>
    <t>412805****0015</t>
  </si>
  <si>
    <t>610124****3936</t>
  </si>
  <si>
    <t>460102****152X</t>
  </si>
  <si>
    <t>150302****4038</t>
  </si>
  <si>
    <t>460103****0346</t>
  </si>
  <si>
    <t>460025****1525</t>
  </si>
  <si>
    <t>460006****6218</t>
  </si>
  <si>
    <t>460103****1523</t>
  </si>
  <si>
    <t>460004****0843</t>
  </si>
  <si>
    <t>460033****3253</t>
  </si>
  <si>
    <t>460036****0829</t>
  </si>
  <si>
    <t>460105****7521</t>
  </si>
  <si>
    <t>460028****6828</t>
  </si>
  <si>
    <t>460007****0026</t>
  </si>
  <si>
    <t>460004****0426</t>
  </si>
  <si>
    <t>460033****3277</t>
  </si>
  <si>
    <t>469022****2427</t>
  </si>
  <si>
    <t>2002—专技岗</t>
  </si>
  <si>
    <t>460006****2321</t>
  </si>
  <si>
    <t>460025****2123</t>
  </si>
  <si>
    <t>220702****9712</t>
  </si>
  <si>
    <t>440881****3515</t>
  </si>
  <si>
    <t>460200****051X</t>
  </si>
  <si>
    <t>142601****2635</t>
  </si>
  <si>
    <t>460004****0866</t>
  </si>
  <si>
    <t>460102****2415</t>
  </si>
  <si>
    <t>469007****0018</t>
  </si>
  <si>
    <t>130802****0818</t>
  </si>
  <si>
    <t>469027****7485</t>
  </si>
  <si>
    <t>460005****4812</t>
  </si>
  <si>
    <t>522527****0010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</si>
</sst>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sz val="18"/>
      <color indexed="8"/>
      <name val="方正小标宋简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0" fillId="0" borderId="0" xfId="0" applyAlignment="1">
      <alignment vertical="center"/>
    </xf>
    <xf numFmtId="0" fontId="37" fillId="0" borderId="9" xfId="0" applyFont="1" applyBorder="1" applyAlignment="1">
      <alignment horizontal="center" vertical="center"/>
    </xf>
    <xf numFmtId="0" fontId="37"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37"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8"/>
  <sheetViews>
    <sheetView tabSelected="1" zoomScaleSheetLayoutView="100" workbookViewId="0" topLeftCell="A1">
      <selection activeCell="F1" sqref="F1"/>
    </sheetView>
  </sheetViews>
  <sheetFormatPr defaultColWidth="9.00390625" defaultRowHeight="15"/>
  <cols>
    <col min="1" max="1" width="9.00390625" style="2" customWidth="1"/>
    <col min="2" max="2" width="21.421875" style="2" customWidth="1"/>
    <col min="3" max="3" width="13.140625" style="2" customWidth="1"/>
    <col min="4" max="4" width="14.7109375" style="2" customWidth="1"/>
    <col min="5" max="5" width="28.00390625" style="2" customWidth="1"/>
    <col min="6" max="6" width="16.00390625" style="0" customWidth="1"/>
    <col min="11" max="12" width="9.00390625" style="3" customWidth="1"/>
  </cols>
  <sheetData>
    <row r="1" spans="1:8" ht="60" customHeight="1">
      <c r="A1" s="4" t="s">
        <v>0</v>
      </c>
      <c r="B1" s="5"/>
      <c r="C1" s="5"/>
      <c r="D1" s="5"/>
      <c r="E1" s="5"/>
      <c r="F1" s="6"/>
      <c r="G1" s="6"/>
      <c r="H1" s="6"/>
    </row>
    <row r="2" spans="1:12" s="1" customFormat="1" ht="24.75" customHeight="1">
      <c r="A2" s="7" t="s">
        <v>1</v>
      </c>
      <c r="B2" s="8" t="s">
        <v>2</v>
      </c>
      <c r="C2" s="8" t="s">
        <v>3</v>
      </c>
      <c r="D2" s="8" t="s">
        <v>4</v>
      </c>
      <c r="E2" s="8" t="s">
        <v>5</v>
      </c>
      <c r="K2" s="11"/>
      <c r="L2" s="11"/>
    </row>
    <row r="3" spans="1:5" ht="24.75" customHeight="1">
      <c r="A3" s="9">
        <v>1</v>
      </c>
      <c r="B3" s="10" t="s">
        <v>6</v>
      </c>
      <c r="C3" s="10" t="str">
        <f>"曾珊珊"</f>
        <v>曾珊珊</v>
      </c>
      <c r="D3" s="10" t="str">
        <f aca="true" t="shared" si="0" ref="D3:D6">"女"</f>
        <v>女</v>
      </c>
      <c r="E3" s="10" t="s">
        <v>7</v>
      </c>
    </row>
    <row r="4" spans="1:5" ht="24.75" customHeight="1">
      <c r="A4" s="9">
        <v>2</v>
      </c>
      <c r="B4" s="10" t="s">
        <v>6</v>
      </c>
      <c r="C4" s="10" t="str">
        <f>"杨俊美"</f>
        <v>杨俊美</v>
      </c>
      <c r="D4" s="10" t="str">
        <f t="shared" si="0"/>
        <v>女</v>
      </c>
      <c r="E4" s="10" t="s">
        <v>8</v>
      </c>
    </row>
    <row r="5" spans="1:5" ht="24.75" customHeight="1">
      <c r="A5" s="9">
        <v>3</v>
      </c>
      <c r="B5" s="10" t="s">
        <v>6</v>
      </c>
      <c r="C5" s="10" t="str">
        <f>"符纳"</f>
        <v>符纳</v>
      </c>
      <c r="D5" s="10" t="str">
        <f t="shared" si="0"/>
        <v>女</v>
      </c>
      <c r="E5" s="10" t="s">
        <v>9</v>
      </c>
    </row>
    <row r="6" spans="1:5" ht="24.75" customHeight="1">
      <c r="A6" s="9">
        <v>4</v>
      </c>
      <c r="B6" s="10" t="s">
        <v>6</v>
      </c>
      <c r="C6" s="10" t="str">
        <f>"刘肖肖"</f>
        <v>刘肖肖</v>
      </c>
      <c r="D6" s="10" t="str">
        <f t="shared" si="0"/>
        <v>女</v>
      </c>
      <c r="E6" s="10" t="s">
        <v>10</v>
      </c>
    </row>
    <row r="7" spans="1:5" ht="24.75" customHeight="1">
      <c r="A7" s="9">
        <v>5</v>
      </c>
      <c r="B7" s="10" t="s">
        <v>6</v>
      </c>
      <c r="C7" s="10" t="str">
        <f>"陈大卫"</f>
        <v>陈大卫</v>
      </c>
      <c r="D7" s="10" t="str">
        <f>"男"</f>
        <v>男</v>
      </c>
      <c r="E7" s="10" t="s">
        <v>11</v>
      </c>
    </row>
    <row r="8" spans="1:5" ht="24.75" customHeight="1">
      <c r="A8" s="9">
        <v>6</v>
      </c>
      <c r="B8" s="10" t="s">
        <v>6</v>
      </c>
      <c r="C8" s="10" t="str">
        <f>"陆莹"</f>
        <v>陆莹</v>
      </c>
      <c r="D8" s="10" t="str">
        <f aca="true" t="shared" si="1" ref="D8:D13">"女"</f>
        <v>女</v>
      </c>
      <c r="E8" s="10" t="s">
        <v>12</v>
      </c>
    </row>
    <row r="9" spans="1:5" ht="24.75" customHeight="1">
      <c r="A9" s="9">
        <v>7</v>
      </c>
      <c r="B9" s="10" t="s">
        <v>6</v>
      </c>
      <c r="C9" s="10" t="str">
        <f>"万佳华"</f>
        <v>万佳华</v>
      </c>
      <c r="D9" s="10" t="str">
        <f t="shared" si="1"/>
        <v>女</v>
      </c>
      <c r="E9" s="10" t="s">
        <v>13</v>
      </c>
    </row>
    <row r="10" spans="1:5" ht="24.75" customHeight="1">
      <c r="A10" s="9">
        <v>8</v>
      </c>
      <c r="B10" s="10" t="s">
        <v>6</v>
      </c>
      <c r="C10" s="10" t="str">
        <f>"苏统丹"</f>
        <v>苏统丹</v>
      </c>
      <c r="D10" s="10" t="str">
        <f t="shared" si="1"/>
        <v>女</v>
      </c>
      <c r="E10" s="10" t="s">
        <v>14</v>
      </c>
    </row>
    <row r="11" spans="1:5" ht="24.75" customHeight="1">
      <c r="A11" s="9">
        <v>9</v>
      </c>
      <c r="B11" s="10" t="s">
        <v>6</v>
      </c>
      <c r="C11" s="10" t="str">
        <f>"邓金雪"</f>
        <v>邓金雪</v>
      </c>
      <c r="D11" s="10" t="str">
        <f t="shared" si="1"/>
        <v>女</v>
      </c>
      <c r="E11" s="10" t="s">
        <v>15</v>
      </c>
    </row>
    <row r="12" spans="1:5" ht="24.75" customHeight="1">
      <c r="A12" s="9">
        <v>10</v>
      </c>
      <c r="B12" s="10" t="s">
        <v>6</v>
      </c>
      <c r="C12" s="10" t="str">
        <f>"彭莎"</f>
        <v>彭莎</v>
      </c>
      <c r="D12" s="10" t="str">
        <f t="shared" si="1"/>
        <v>女</v>
      </c>
      <c r="E12" s="10" t="s">
        <v>16</v>
      </c>
    </row>
    <row r="13" spans="1:5" ht="24.75" customHeight="1">
      <c r="A13" s="9">
        <v>11</v>
      </c>
      <c r="B13" s="10" t="s">
        <v>6</v>
      </c>
      <c r="C13" s="10" t="str">
        <f>"廖玉微"</f>
        <v>廖玉微</v>
      </c>
      <c r="D13" s="10" t="str">
        <f t="shared" si="1"/>
        <v>女</v>
      </c>
      <c r="E13" s="10" t="s">
        <v>17</v>
      </c>
    </row>
    <row r="14" spans="1:5" ht="24.75" customHeight="1">
      <c r="A14" s="9">
        <v>12</v>
      </c>
      <c r="B14" s="10" t="s">
        <v>6</v>
      </c>
      <c r="C14" s="10" t="str">
        <f>"刘发明"</f>
        <v>刘发明</v>
      </c>
      <c r="D14" s="10" t="str">
        <f>"男"</f>
        <v>男</v>
      </c>
      <c r="E14" s="10" t="s">
        <v>18</v>
      </c>
    </row>
    <row r="15" spans="1:5" ht="24.75" customHeight="1">
      <c r="A15" s="9">
        <v>13</v>
      </c>
      <c r="B15" s="10" t="s">
        <v>6</v>
      </c>
      <c r="C15" s="10" t="str">
        <f>"史淋璐"</f>
        <v>史淋璐</v>
      </c>
      <c r="D15" s="10" t="str">
        <f aca="true" t="shared" si="2" ref="D15:D25">"女"</f>
        <v>女</v>
      </c>
      <c r="E15" s="10" t="s">
        <v>19</v>
      </c>
    </row>
    <row r="16" spans="1:5" ht="24.75" customHeight="1">
      <c r="A16" s="9">
        <v>14</v>
      </c>
      <c r="B16" s="10" t="s">
        <v>6</v>
      </c>
      <c r="C16" s="10" t="str">
        <f>"姜秋宏"</f>
        <v>姜秋宏</v>
      </c>
      <c r="D16" s="10" t="str">
        <f t="shared" si="2"/>
        <v>女</v>
      </c>
      <c r="E16" s="10" t="s">
        <v>20</v>
      </c>
    </row>
    <row r="17" spans="1:5" ht="24.75" customHeight="1">
      <c r="A17" s="9">
        <v>15</v>
      </c>
      <c r="B17" s="10" t="s">
        <v>6</v>
      </c>
      <c r="C17" s="10" t="str">
        <f>"何琪"</f>
        <v>何琪</v>
      </c>
      <c r="D17" s="10" t="str">
        <f t="shared" si="2"/>
        <v>女</v>
      </c>
      <c r="E17" s="10" t="s">
        <v>21</v>
      </c>
    </row>
    <row r="18" spans="1:5" ht="24.75" customHeight="1">
      <c r="A18" s="9">
        <v>16</v>
      </c>
      <c r="B18" s="10" t="s">
        <v>6</v>
      </c>
      <c r="C18" s="10" t="str">
        <f>"黄竺桥"</f>
        <v>黄竺桥</v>
      </c>
      <c r="D18" s="10" t="str">
        <f t="shared" si="2"/>
        <v>女</v>
      </c>
      <c r="E18" s="10" t="s">
        <v>22</v>
      </c>
    </row>
    <row r="19" spans="1:5" ht="24.75" customHeight="1">
      <c r="A19" s="9">
        <v>17</v>
      </c>
      <c r="B19" s="10" t="s">
        <v>6</v>
      </c>
      <c r="C19" s="10" t="str">
        <f>"陈南南"</f>
        <v>陈南南</v>
      </c>
      <c r="D19" s="10" t="str">
        <f t="shared" si="2"/>
        <v>女</v>
      </c>
      <c r="E19" s="10" t="s">
        <v>23</v>
      </c>
    </row>
    <row r="20" spans="1:5" ht="24.75" customHeight="1">
      <c r="A20" s="9">
        <v>18</v>
      </c>
      <c r="B20" s="10" t="s">
        <v>6</v>
      </c>
      <c r="C20" s="10" t="str">
        <f>"林晓"</f>
        <v>林晓</v>
      </c>
      <c r="D20" s="10" t="str">
        <f t="shared" si="2"/>
        <v>女</v>
      </c>
      <c r="E20" s="10" t="s">
        <v>24</v>
      </c>
    </row>
    <row r="21" spans="1:5" ht="24.75" customHeight="1">
      <c r="A21" s="9">
        <v>19</v>
      </c>
      <c r="B21" s="10" t="s">
        <v>6</v>
      </c>
      <c r="C21" s="10" t="str">
        <f>"陈娜"</f>
        <v>陈娜</v>
      </c>
      <c r="D21" s="10" t="str">
        <f t="shared" si="2"/>
        <v>女</v>
      </c>
      <c r="E21" s="10" t="s">
        <v>25</v>
      </c>
    </row>
    <row r="22" spans="1:5" ht="24.75" customHeight="1">
      <c r="A22" s="9">
        <v>20</v>
      </c>
      <c r="B22" s="10" t="s">
        <v>6</v>
      </c>
      <c r="C22" s="10" t="str">
        <f>"叶晓雯"</f>
        <v>叶晓雯</v>
      </c>
      <c r="D22" s="10" t="str">
        <f t="shared" si="2"/>
        <v>女</v>
      </c>
      <c r="E22" s="10" t="s">
        <v>26</v>
      </c>
    </row>
    <row r="23" spans="1:5" ht="24.75" customHeight="1">
      <c r="A23" s="9">
        <v>21</v>
      </c>
      <c r="B23" s="10" t="s">
        <v>6</v>
      </c>
      <c r="C23" s="10" t="str">
        <f>"梁艺"</f>
        <v>梁艺</v>
      </c>
      <c r="D23" s="10" t="str">
        <f t="shared" si="2"/>
        <v>女</v>
      </c>
      <c r="E23" s="10" t="s">
        <v>27</v>
      </c>
    </row>
    <row r="24" spans="1:5" ht="24.75" customHeight="1">
      <c r="A24" s="9">
        <v>22</v>
      </c>
      <c r="B24" s="10" t="s">
        <v>6</v>
      </c>
      <c r="C24" s="10" t="str">
        <f>"林静"</f>
        <v>林静</v>
      </c>
      <c r="D24" s="10" t="str">
        <f t="shared" si="2"/>
        <v>女</v>
      </c>
      <c r="E24" s="10" t="s">
        <v>28</v>
      </c>
    </row>
    <row r="25" spans="1:5" ht="24.75" customHeight="1">
      <c r="A25" s="9">
        <v>23</v>
      </c>
      <c r="B25" s="10" t="s">
        <v>6</v>
      </c>
      <c r="C25" s="10" t="str">
        <f>"韩文婷"</f>
        <v>韩文婷</v>
      </c>
      <c r="D25" s="10" t="str">
        <f t="shared" si="2"/>
        <v>女</v>
      </c>
      <c r="E25" s="10" t="s">
        <v>29</v>
      </c>
    </row>
    <row r="26" spans="1:5" ht="24.75" customHeight="1">
      <c r="A26" s="9">
        <v>24</v>
      </c>
      <c r="B26" s="10" t="s">
        <v>6</v>
      </c>
      <c r="C26" s="10" t="str">
        <f>"王兴鹏"</f>
        <v>王兴鹏</v>
      </c>
      <c r="D26" s="10" t="str">
        <f>"男"</f>
        <v>男</v>
      </c>
      <c r="E26" s="10" t="s">
        <v>30</v>
      </c>
    </row>
    <row r="27" spans="1:5" ht="24.75" customHeight="1">
      <c r="A27" s="9">
        <v>25</v>
      </c>
      <c r="B27" s="10" t="s">
        <v>6</v>
      </c>
      <c r="C27" s="10" t="str">
        <f>"黄微"</f>
        <v>黄微</v>
      </c>
      <c r="D27" s="10" t="str">
        <f aca="true" t="shared" si="3" ref="D27:D31">"女"</f>
        <v>女</v>
      </c>
      <c r="E27" s="10" t="s">
        <v>31</v>
      </c>
    </row>
    <row r="28" spans="1:5" ht="24.75" customHeight="1">
      <c r="A28" s="9">
        <v>26</v>
      </c>
      <c r="B28" s="10" t="s">
        <v>6</v>
      </c>
      <c r="C28" s="10" t="str">
        <f>"杨至诚"</f>
        <v>杨至诚</v>
      </c>
      <c r="D28" s="10" t="str">
        <f>"男"</f>
        <v>男</v>
      </c>
      <c r="E28" s="10" t="s">
        <v>32</v>
      </c>
    </row>
    <row r="29" spans="1:5" ht="24.75" customHeight="1">
      <c r="A29" s="9">
        <v>27</v>
      </c>
      <c r="B29" s="10" t="s">
        <v>6</v>
      </c>
      <c r="C29" s="10" t="str">
        <f>"王惠珠"</f>
        <v>王惠珠</v>
      </c>
      <c r="D29" s="10" t="str">
        <f t="shared" si="3"/>
        <v>女</v>
      </c>
      <c r="E29" s="10" t="s">
        <v>33</v>
      </c>
    </row>
    <row r="30" spans="1:5" ht="24.75" customHeight="1">
      <c r="A30" s="9">
        <v>28</v>
      </c>
      <c r="B30" s="10" t="s">
        <v>6</v>
      </c>
      <c r="C30" s="10" t="str">
        <f>"林惠芸"</f>
        <v>林惠芸</v>
      </c>
      <c r="D30" s="10" t="str">
        <f t="shared" si="3"/>
        <v>女</v>
      </c>
      <c r="E30" s="10" t="s">
        <v>34</v>
      </c>
    </row>
    <row r="31" spans="1:5" ht="24.75" customHeight="1">
      <c r="A31" s="9">
        <v>29</v>
      </c>
      <c r="B31" s="10" t="s">
        <v>6</v>
      </c>
      <c r="C31" s="10" t="str">
        <f>"桑叶"</f>
        <v>桑叶</v>
      </c>
      <c r="D31" s="10" t="str">
        <f t="shared" si="3"/>
        <v>女</v>
      </c>
      <c r="E31" s="10" t="s">
        <v>35</v>
      </c>
    </row>
    <row r="32" spans="1:5" ht="24.75" customHeight="1">
      <c r="A32" s="9">
        <v>30</v>
      </c>
      <c r="B32" s="10" t="s">
        <v>6</v>
      </c>
      <c r="C32" s="10" t="str">
        <f>"杨昌锦"</f>
        <v>杨昌锦</v>
      </c>
      <c r="D32" s="10" t="str">
        <f>"男"</f>
        <v>男</v>
      </c>
      <c r="E32" s="10" t="s">
        <v>36</v>
      </c>
    </row>
    <row r="33" spans="1:5" ht="24.75" customHeight="1">
      <c r="A33" s="9">
        <v>31</v>
      </c>
      <c r="B33" s="10" t="s">
        <v>6</v>
      </c>
      <c r="C33" s="10" t="str">
        <f>"黎秀虹"</f>
        <v>黎秀虹</v>
      </c>
      <c r="D33" s="10" t="str">
        <f aca="true" t="shared" si="4" ref="D33:D40">"女"</f>
        <v>女</v>
      </c>
      <c r="E33" s="10" t="s">
        <v>37</v>
      </c>
    </row>
    <row r="34" spans="1:5" ht="24.75" customHeight="1">
      <c r="A34" s="9">
        <v>32</v>
      </c>
      <c r="B34" s="10" t="s">
        <v>6</v>
      </c>
      <c r="C34" s="10" t="str">
        <f>"王文叶"</f>
        <v>王文叶</v>
      </c>
      <c r="D34" s="10" t="str">
        <f t="shared" si="4"/>
        <v>女</v>
      </c>
      <c r="E34" s="10" t="s">
        <v>38</v>
      </c>
    </row>
    <row r="35" spans="1:5" ht="24.75" customHeight="1">
      <c r="A35" s="9">
        <v>33</v>
      </c>
      <c r="B35" s="10" t="s">
        <v>6</v>
      </c>
      <c r="C35" s="10" t="str">
        <f>"吴秀川"</f>
        <v>吴秀川</v>
      </c>
      <c r="D35" s="10" t="str">
        <f t="shared" si="4"/>
        <v>女</v>
      </c>
      <c r="E35" s="10" t="s">
        <v>39</v>
      </c>
    </row>
    <row r="36" spans="1:5" ht="24.75" customHeight="1">
      <c r="A36" s="9">
        <v>34</v>
      </c>
      <c r="B36" s="10" t="s">
        <v>6</v>
      </c>
      <c r="C36" s="10" t="str">
        <f>"林道娇"</f>
        <v>林道娇</v>
      </c>
      <c r="D36" s="10" t="str">
        <f t="shared" si="4"/>
        <v>女</v>
      </c>
      <c r="E36" s="10" t="s">
        <v>40</v>
      </c>
    </row>
    <row r="37" spans="1:5" ht="24.75" customHeight="1">
      <c r="A37" s="9">
        <v>35</v>
      </c>
      <c r="B37" s="10" t="s">
        <v>6</v>
      </c>
      <c r="C37" s="10" t="str">
        <f>"胡宁宁"</f>
        <v>胡宁宁</v>
      </c>
      <c r="D37" s="10" t="str">
        <f t="shared" si="4"/>
        <v>女</v>
      </c>
      <c r="E37" s="10" t="s">
        <v>41</v>
      </c>
    </row>
    <row r="38" spans="1:5" ht="24.75" customHeight="1">
      <c r="A38" s="9">
        <v>36</v>
      </c>
      <c r="B38" s="10" t="s">
        <v>6</v>
      </c>
      <c r="C38" s="10" t="str">
        <f>"陈捷"</f>
        <v>陈捷</v>
      </c>
      <c r="D38" s="10" t="str">
        <f t="shared" si="4"/>
        <v>女</v>
      </c>
      <c r="E38" s="10" t="s">
        <v>42</v>
      </c>
    </row>
    <row r="39" spans="1:5" ht="24.75" customHeight="1">
      <c r="A39" s="9">
        <v>37</v>
      </c>
      <c r="B39" s="10" t="s">
        <v>6</v>
      </c>
      <c r="C39" s="10" t="str">
        <f>"林之雯"</f>
        <v>林之雯</v>
      </c>
      <c r="D39" s="10" t="str">
        <f t="shared" si="4"/>
        <v>女</v>
      </c>
      <c r="E39" s="10" t="s">
        <v>43</v>
      </c>
    </row>
    <row r="40" spans="1:5" ht="24.75" customHeight="1">
      <c r="A40" s="9">
        <v>38</v>
      </c>
      <c r="B40" s="10" t="s">
        <v>6</v>
      </c>
      <c r="C40" s="10" t="str">
        <f>"王馨"</f>
        <v>王馨</v>
      </c>
      <c r="D40" s="10" t="str">
        <f t="shared" si="4"/>
        <v>女</v>
      </c>
      <c r="E40" s="10" t="s">
        <v>44</v>
      </c>
    </row>
    <row r="41" spans="1:5" ht="24.75" customHeight="1">
      <c r="A41" s="9">
        <v>39</v>
      </c>
      <c r="B41" s="10" t="s">
        <v>6</v>
      </c>
      <c r="C41" s="10" t="str">
        <f>"朱骏"</f>
        <v>朱骏</v>
      </c>
      <c r="D41" s="10" t="str">
        <f aca="true" t="shared" si="5" ref="D41:D43">"男"</f>
        <v>男</v>
      </c>
      <c r="E41" s="10" t="s">
        <v>45</v>
      </c>
    </row>
    <row r="42" spans="1:5" ht="24.75" customHeight="1">
      <c r="A42" s="9">
        <v>40</v>
      </c>
      <c r="B42" s="10" t="s">
        <v>6</v>
      </c>
      <c r="C42" s="10" t="str">
        <f>"邢福凯"</f>
        <v>邢福凯</v>
      </c>
      <c r="D42" s="10" t="str">
        <f t="shared" si="5"/>
        <v>男</v>
      </c>
      <c r="E42" s="10" t="s">
        <v>46</v>
      </c>
    </row>
    <row r="43" spans="1:5" ht="24.75" customHeight="1">
      <c r="A43" s="9">
        <v>41</v>
      </c>
      <c r="B43" s="10" t="s">
        <v>6</v>
      </c>
      <c r="C43" s="10" t="str">
        <f>"苏代"</f>
        <v>苏代</v>
      </c>
      <c r="D43" s="10" t="str">
        <f t="shared" si="5"/>
        <v>男</v>
      </c>
      <c r="E43" s="10" t="s">
        <v>47</v>
      </c>
    </row>
    <row r="44" spans="1:5" ht="24.75" customHeight="1">
      <c r="A44" s="9">
        <v>42</v>
      </c>
      <c r="B44" s="10" t="s">
        <v>6</v>
      </c>
      <c r="C44" s="10" t="str">
        <f>"张旅"</f>
        <v>张旅</v>
      </c>
      <c r="D44" s="10" t="str">
        <f aca="true" t="shared" si="6" ref="D44:D47">"女"</f>
        <v>女</v>
      </c>
      <c r="E44" s="10" t="s">
        <v>48</v>
      </c>
    </row>
    <row r="45" spans="1:5" ht="24.75" customHeight="1">
      <c r="A45" s="9">
        <v>43</v>
      </c>
      <c r="B45" s="10" t="s">
        <v>6</v>
      </c>
      <c r="C45" s="10" t="str">
        <f>"翁花玉"</f>
        <v>翁花玉</v>
      </c>
      <c r="D45" s="10" t="str">
        <f t="shared" si="6"/>
        <v>女</v>
      </c>
      <c r="E45" s="10" t="s">
        <v>49</v>
      </c>
    </row>
    <row r="46" spans="1:5" ht="24.75" customHeight="1">
      <c r="A46" s="9">
        <v>44</v>
      </c>
      <c r="B46" s="10" t="s">
        <v>6</v>
      </c>
      <c r="C46" s="10" t="str">
        <f>"曹文静"</f>
        <v>曹文静</v>
      </c>
      <c r="D46" s="10" t="str">
        <f t="shared" si="6"/>
        <v>女</v>
      </c>
      <c r="E46" s="10" t="s">
        <v>50</v>
      </c>
    </row>
    <row r="47" spans="1:5" ht="24.75" customHeight="1">
      <c r="A47" s="9">
        <v>45</v>
      </c>
      <c r="B47" s="10" t="s">
        <v>6</v>
      </c>
      <c r="C47" s="10" t="str">
        <f>"张慧"</f>
        <v>张慧</v>
      </c>
      <c r="D47" s="10" t="str">
        <f t="shared" si="6"/>
        <v>女</v>
      </c>
      <c r="E47" s="10" t="s">
        <v>51</v>
      </c>
    </row>
    <row r="48" spans="1:5" ht="24.75" customHeight="1">
      <c r="A48" s="9">
        <v>46</v>
      </c>
      <c r="B48" s="10" t="s">
        <v>6</v>
      </c>
      <c r="C48" s="10" t="str">
        <f>"吴承桓"</f>
        <v>吴承桓</v>
      </c>
      <c r="D48" s="10" t="str">
        <f>"男"</f>
        <v>男</v>
      </c>
      <c r="E48" s="10" t="s">
        <v>52</v>
      </c>
    </row>
    <row r="49" spans="1:5" ht="24.75" customHeight="1">
      <c r="A49" s="9">
        <v>47</v>
      </c>
      <c r="B49" s="10" t="s">
        <v>6</v>
      </c>
      <c r="C49" s="10" t="str">
        <f>"李颖"</f>
        <v>李颖</v>
      </c>
      <c r="D49" s="10" t="str">
        <f aca="true" t="shared" si="7" ref="D49:D51">"女"</f>
        <v>女</v>
      </c>
      <c r="E49" s="10" t="s">
        <v>53</v>
      </c>
    </row>
    <row r="50" spans="1:5" ht="24.75" customHeight="1">
      <c r="A50" s="9">
        <v>48</v>
      </c>
      <c r="B50" s="10" t="s">
        <v>6</v>
      </c>
      <c r="C50" s="10" t="str">
        <f>"温慧雯"</f>
        <v>温慧雯</v>
      </c>
      <c r="D50" s="10" t="str">
        <f t="shared" si="7"/>
        <v>女</v>
      </c>
      <c r="E50" s="10" t="s">
        <v>54</v>
      </c>
    </row>
    <row r="51" spans="1:5" ht="24.75" customHeight="1">
      <c r="A51" s="9">
        <v>49</v>
      </c>
      <c r="B51" s="10" t="s">
        <v>6</v>
      </c>
      <c r="C51" s="10" t="str">
        <f>"刘青阳"</f>
        <v>刘青阳</v>
      </c>
      <c r="D51" s="10" t="str">
        <f t="shared" si="7"/>
        <v>女</v>
      </c>
      <c r="E51" s="10" t="s">
        <v>55</v>
      </c>
    </row>
    <row r="52" spans="1:5" ht="24.75" customHeight="1">
      <c r="A52" s="9">
        <v>50</v>
      </c>
      <c r="B52" s="10" t="s">
        <v>6</v>
      </c>
      <c r="C52" s="10" t="str">
        <f>"黄允"</f>
        <v>黄允</v>
      </c>
      <c r="D52" s="10" t="str">
        <f>"男"</f>
        <v>男</v>
      </c>
      <c r="E52" s="10" t="s">
        <v>56</v>
      </c>
    </row>
    <row r="53" spans="1:5" ht="24.75" customHeight="1">
      <c r="A53" s="9">
        <v>51</v>
      </c>
      <c r="B53" s="10" t="s">
        <v>6</v>
      </c>
      <c r="C53" s="10" t="str">
        <f>"赵毓炎"</f>
        <v>赵毓炎</v>
      </c>
      <c r="D53" s="10" t="str">
        <f aca="true" t="shared" si="8" ref="D53:D58">"女"</f>
        <v>女</v>
      </c>
      <c r="E53" s="10" t="s">
        <v>57</v>
      </c>
    </row>
    <row r="54" spans="1:5" ht="24.75" customHeight="1">
      <c r="A54" s="9">
        <v>52</v>
      </c>
      <c r="B54" s="10" t="s">
        <v>6</v>
      </c>
      <c r="C54" s="10" t="str">
        <f>"王雅"</f>
        <v>王雅</v>
      </c>
      <c r="D54" s="10" t="str">
        <f t="shared" si="8"/>
        <v>女</v>
      </c>
      <c r="E54" s="10" t="s">
        <v>58</v>
      </c>
    </row>
    <row r="55" spans="1:5" ht="24.75" customHeight="1">
      <c r="A55" s="9">
        <v>53</v>
      </c>
      <c r="B55" s="10" t="s">
        <v>6</v>
      </c>
      <c r="C55" s="10" t="str">
        <f>"丁紫欣"</f>
        <v>丁紫欣</v>
      </c>
      <c r="D55" s="10" t="str">
        <f t="shared" si="8"/>
        <v>女</v>
      </c>
      <c r="E55" s="10" t="s">
        <v>59</v>
      </c>
    </row>
    <row r="56" spans="1:5" ht="24.75" customHeight="1">
      <c r="A56" s="9">
        <v>54</v>
      </c>
      <c r="B56" s="10" t="s">
        <v>6</v>
      </c>
      <c r="C56" s="10" t="str">
        <f>"柯晨"</f>
        <v>柯晨</v>
      </c>
      <c r="D56" s="10" t="str">
        <f t="shared" si="8"/>
        <v>女</v>
      </c>
      <c r="E56" s="10" t="s">
        <v>60</v>
      </c>
    </row>
    <row r="57" spans="1:5" ht="24.75" customHeight="1">
      <c r="A57" s="9">
        <v>55</v>
      </c>
      <c r="B57" s="10" t="s">
        <v>6</v>
      </c>
      <c r="C57" s="10" t="str">
        <f>"戴晓敏"</f>
        <v>戴晓敏</v>
      </c>
      <c r="D57" s="10" t="str">
        <f t="shared" si="8"/>
        <v>女</v>
      </c>
      <c r="E57" s="10" t="s">
        <v>61</v>
      </c>
    </row>
    <row r="58" spans="1:5" ht="24.75" customHeight="1">
      <c r="A58" s="9">
        <v>56</v>
      </c>
      <c r="B58" s="10" t="s">
        <v>6</v>
      </c>
      <c r="C58" s="10" t="str">
        <f>"王微"</f>
        <v>王微</v>
      </c>
      <c r="D58" s="10" t="str">
        <f t="shared" si="8"/>
        <v>女</v>
      </c>
      <c r="E58" s="10" t="s">
        <v>62</v>
      </c>
    </row>
    <row r="59" spans="1:5" ht="24.75" customHeight="1">
      <c r="A59" s="9">
        <v>57</v>
      </c>
      <c r="B59" s="10" t="s">
        <v>6</v>
      </c>
      <c r="C59" s="10" t="str">
        <f>"庞炜"</f>
        <v>庞炜</v>
      </c>
      <c r="D59" s="10" t="str">
        <f>"男"</f>
        <v>男</v>
      </c>
      <c r="E59" s="10" t="s">
        <v>63</v>
      </c>
    </row>
    <row r="60" spans="1:5" ht="24.75" customHeight="1">
      <c r="A60" s="9">
        <v>58</v>
      </c>
      <c r="B60" s="10" t="s">
        <v>6</v>
      </c>
      <c r="C60" s="10" t="str">
        <f>"林椿丽"</f>
        <v>林椿丽</v>
      </c>
      <c r="D60" s="10" t="str">
        <f aca="true" t="shared" si="9" ref="D60:D69">"女"</f>
        <v>女</v>
      </c>
      <c r="E60" s="10" t="s">
        <v>64</v>
      </c>
    </row>
    <row r="61" spans="1:5" ht="24.75" customHeight="1">
      <c r="A61" s="9">
        <v>59</v>
      </c>
      <c r="B61" s="10" t="s">
        <v>6</v>
      </c>
      <c r="C61" s="10" t="str">
        <f>"万海波"</f>
        <v>万海波</v>
      </c>
      <c r="D61" s="10" t="str">
        <f>"男"</f>
        <v>男</v>
      </c>
      <c r="E61" s="10" t="s">
        <v>65</v>
      </c>
    </row>
    <row r="62" spans="1:5" ht="24.75" customHeight="1">
      <c r="A62" s="9">
        <v>60</v>
      </c>
      <c r="B62" s="10" t="s">
        <v>6</v>
      </c>
      <c r="C62" s="10" t="str">
        <f>"冯甜甜"</f>
        <v>冯甜甜</v>
      </c>
      <c r="D62" s="10" t="str">
        <f t="shared" si="9"/>
        <v>女</v>
      </c>
      <c r="E62" s="10" t="s">
        <v>66</v>
      </c>
    </row>
    <row r="63" spans="1:5" ht="24.75" customHeight="1">
      <c r="A63" s="9">
        <v>61</v>
      </c>
      <c r="B63" s="10" t="s">
        <v>6</v>
      </c>
      <c r="C63" s="10" t="str">
        <f>"邢丽丹"</f>
        <v>邢丽丹</v>
      </c>
      <c r="D63" s="10" t="str">
        <f t="shared" si="9"/>
        <v>女</v>
      </c>
      <c r="E63" s="10" t="s">
        <v>67</v>
      </c>
    </row>
    <row r="64" spans="1:5" ht="24.75" customHeight="1">
      <c r="A64" s="9">
        <v>62</v>
      </c>
      <c r="B64" s="10" t="s">
        <v>6</v>
      </c>
      <c r="C64" s="10" t="str">
        <f>"吴清娇"</f>
        <v>吴清娇</v>
      </c>
      <c r="D64" s="10" t="str">
        <f t="shared" si="9"/>
        <v>女</v>
      </c>
      <c r="E64" s="10" t="s">
        <v>68</v>
      </c>
    </row>
    <row r="65" spans="1:5" ht="24.75" customHeight="1">
      <c r="A65" s="9">
        <v>63</v>
      </c>
      <c r="B65" s="10" t="s">
        <v>6</v>
      </c>
      <c r="C65" s="10" t="str">
        <f>"蔡嘉露"</f>
        <v>蔡嘉露</v>
      </c>
      <c r="D65" s="10" t="str">
        <f t="shared" si="9"/>
        <v>女</v>
      </c>
      <c r="E65" s="10" t="s">
        <v>69</v>
      </c>
    </row>
    <row r="66" spans="1:5" ht="24.75" customHeight="1">
      <c r="A66" s="9">
        <v>64</v>
      </c>
      <c r="B66" s="10" t="s">
        <v>6</v>
      </c>
      <c r="C66" s="10" t="str">
        <f>"陈坚"</f>
        <v>陈坚</v>
      </c>
      <c r="D66" s="10" t="str">
        <f t="shared" si="9"/>
        <v>女</v>
      </c>
      <c r="E66" s="10" t="s">
        <v>70</v>
      </c>
    </row>
    <row r="67" spans="1:5" ht="24.75" customHeight="1">
      <c r="A67" s="9">
        <v>65</v>
      </c>
      <c r="B67" s="10" t="s">
        <v>6</v>
      </c>
      <c r="C67" s="10" t="str">
        <f>"王春玉"</f>
        <v>王春玉</v>
      </c>
      <c r="D67" s="10" t="str">
        <f t="shared" si="9"/>
        <v>女</v>
      </c>
      <c r="E67" s="10" t="s">
        <v>71</v>
      </c>
    </row>
    <row r="68" spans="1:5" ht="24.75" customHeight="1">
      <c r="A68" s="9">
        <v>66</v>
      </c>
      <c r="B68" s="10" t="s">
        <v>6</v>
      </c>
      <c r="C68" s="10" t="str">
        <f>"尹惠"</f>
        <v>尹惠</v>
      </c>
      <c r="D68" s="10" t="str">
        <f t="shared" si="9"/>
        <v>女</v>
      </c>
      <c r="E68" s="10" t="s">
        <v>72</v>
      </c>
    </row>
    <row r="69" spans="1:5" ht="24.75" customHeight="1">
      <c r="A69" s="9">
        <v>67</v>
      </c>
      <c r="B69" s="10" t="s">
        <v>6</v>
      </c>
      <c r="C69" s="10" t="str">
        <f>"李靖"</f>
        <v>李靖</v>
      </c>
      <c r="D69" s="10" t="str">
        <f t="shared" si="9"/>
        <v>女</v>
      </c>
      <c r="E69" s="10" t="s">
        <v>73</v>
      </c>
    </row>
    <row r="70" spans="1:5" ht="24.75" customHeight="1">
      <c r="A70" s="9">
        <v>68</v>
      </c>
      <c r="B70" s="10" t="s">
        <v>6</v>
      </c>
      <c r="C70" s="10" t="str">
        <f>"杜林冲"</f>
        <v>杜林冲</v>
      </c>
      <c r="D70" s="10" t="str">
        <f aca="true" t="shared" si="10" ref="D70:D73">"男"</f>
        <v>男</v>
      </c>
      <c r="E70" s="10" t="s">
        <v>74</v>
      </c>
    </row>
    <row r="71" spans="1:5" ht="24.75" customHeight="1">
      <c r="A71" s="9">
        <v>69</v>
      </c>
      <c r="B71" s="10" t="s">
        <v>6</v>
      </c>
      <c r="C71" s="10" t="str">
        <f>"丁璧君"</f>
        <v>丁璧君</v>
      </c>
      <c r="D71" s="10" t="str">
        <f aca="true" t="shared" si="11" ref="D71:D89">"女"</f>
        <v>女</v>
      </c>
      <c r="E71" s="10" t="s">
        <v>75</v>
      </c>
    </row>
    <row r="72" spans="1:5" ht="24.75" customHeight="1">
      <c r="A72" s="9">
        <v>70</v>
      </c>
      <c r="B72" s="10" t="s">
        <v>6</v>
      </c>
      <c r="C72" s="10" t="str">
        <f>"丰圣振"</f>
        <v>丰圣振</v>
      </c>
      <c r="D72" s="10" t="str">
        <f t="shared" si="10"/>
        <v>男</v>
      </c>
      <c r="E72" s="10" t="s">
        <v>76</v>
      </c>
    </row>
    <row r="73" spans="1:5" ht="24.75" customHeight="1">
      <c r="A73" s="9">
        <v>71</v>
      </c>
      <c r="B73" s="10" t="s">
        <v>6</v>
      </c>
      <c r="C73" s="10" t="str">
        <f>"陈雷"</f>
        <v>陈雷</v>
      </c>
      <c r="D73" s="10" t="str">
        <f t="shared" si="10"/>
        <v>男</v>
      </c>
      <c r="E73" s="10" t="s">
        <v>77</v>
      </c>
    </row>
    <row r="74" spans="1:5" ht="24.75" customHeight="1">
      <c r="A74" s="9">
        <v>72</v>
      </c>
      <c r="B74" s="10" t="s">
        <v>6</v>
      </c>
      <c r="C74" s="10" t="str">
        <f>"韩茹霜"</f>
        <v>韩茹霜</v>
      </c>
      <c r="D74" s="10" t="str">
        <f t="shared" si="11"/>
        <v>女</v>
      </c>
      <c r="E74" s="10" t="s">
        <v>78</v>
      </c>
    </row>
    <row r="75" spans="1:5" ht="24.75" customHeight="1">
      <c r="A75" s="9">
        <v>73</v>
      </c>
      <c r="B75" s="10" t="s">
        <v>6</v>
      </c>
      <c r="C75" s="10" t="str">
        <f>"李雅竹"</f>
        <v>李雅竹</v>
      </c>
      <c r="D75" s="10" t="str">
        <f t="shared" si="11"/>
        <v>女</v>
      </c>
      <c r="E75" s="10" t="s">
        <v>79</v>
      </c>
    </row>
    <row r="76" spans="1:5" ht="24.75" customHeight="1">
      <c r="A76" s="9">
        <v>74</v>
      </c>
      <c r="B76" s="10" t="s">
        <v>6</v>
      </c>
      <c r="C76" s="10" t="str">
        <f>"杨育菁"</f>
        <v>杨育菁</v>
      </c>
      <c r="D76" s="10" t="str">
        <f t="shared" si="11"/>
        <v>女</v>
      </c>
      <c r="E76" s="10" t="s">
        <v>80</v>
      </c>
    </row>
    <row r="77" spans="1:5" ht="24.75" customHeight="1">
      <c r="A77" s="9">
        <v>75</v>
      </c>
      <c r="B77" s="10" t="s">
        <v>6</v>
      </c>
      <c r="C77" s="10" t="str">
        <f>"卢进梅"</f>
        <v>卢进梅</v>
      </c>
      <c r="D77" s="10" t="str">
        <f t="shared" si="11"/>
        <v>女</v>
      </c>
      <c r="E77" s="10" t="s">
        <v>81</v>
      </c>
    </row>
    <row r="78" spans="1:5" ht="24.75" customHeight="1">
      <c r="A78" s="9">
        <v>76</v>
      </c>
      <c r="B78" s="10" t="s">
        <v>6</v>
      </c>
      <c r="C78" s="10" t="str">
        <f>"陈少琴"</f>
        <v>陈少琴</v>
      </c>
      <c r="D78" s="10" t="str">
        <f t="shared" si="11"/>
        <v>女</v>
      </c>
      <c r="E78" s="10" t="s">
        <v>82</v>
      </c>
    </row>
    <row r="79" spans="1:5" ht="24.75" customHeight="1">
      <c r="A79" s="9">
        <v>77</v>
      </c>
      <c r="B79" s="10" t="s">
        <v>6</v>
      </c>
      <c r="C79" s="10" t="str">
        <f>"谢彬彬"</f>
        <v>谢彬彬</v>
      </c>
      <c r="D79" s="10" t="str">
        <f t="shared" si="11"/>
        <v>女</v>
      </c>
      <c r="E79" s="10" t="s">
        <v>83</v>
      </c>
    </row>
    <row r="80" spans="1:5" ht="24.75" customHeight="1">
      <c r="A80" s="9">
        <v>78</v>
      </c>
      <c r="B80" s="10" t="s">
        <v>6</v>
      </c>
      <c r="C80" s="10" t="str">
        <f>"陈欢欢"</f>
        <v>陈欢欢</v>
      </c>
      <c r="D80" s="10" t="str">
        <f t="shared" si="11"/>
        <v>女</v>
      </c>
      <c r="E80" s="10" t="s">
        <v>84</v>
      </c>
    </row>
    <row r="81" spans="1:5" ht="24.75" customHeight="1">
      <c r="A81" s="9">
        <v>79</v>
      </c>
      <c r="B81" s="10" t="s">
        <v>6</v>
      </c>
      <c r="C81" s="10" t="str">
        <f>"陈贤萍"</f>
        <v>陈贤萍</v>
      </c>
      <c r="D81" s="10" t="str">
        <f t="shared" si="11"/>
        <v>女</v>
      </c>
      <c r="E81" s="10" t="s">
        <v>85</v>
      </c>
    </row>
    <row r="82" spans="1:5" ht="24.75" customHeight="1">
      <c r="A82" s="9">
        <v>80</v>
      </c>
      <c r="B82" s="10" t="s">
        <v>6</v>
      </c>
      <c r="C82" s="10" t="str">
        <f>"王舒仪"</f>
        <v>王舒仪</v>
      </c>
      <c r="D82" s="10" t="str">
        <f t="shared" si="11"/>
        <v>女</v>
      </c>
      <c r="E82" s="10" t="s">
        <v>86</v>
      </c>
    </row>
    <row r="83" spans="1:5" ht="24.75" customHeight="1">
      <c r="A83" s="9">
        <v>81</v>
      </c>
      <c r="B83" s="10" t="s">
        <v>6</v>
      </c>
      <c r="C83" s="10" t="str">
        <f>"孙圆圆"</f>
        <v>孙圆圆</v>
      </c>
      <c r="D83" s="10" t="str">
        <f t="shared" si="11"/>
        <v>女</v>
      </c>
      <c r="E83" s="10" t="s">
        <v>87</v>
      </c>
    </row>
    <row r="84" spans="1:5" ht="24.75" customHeight="1">
      <c r="A84" s="9">
        <v>82</v>
      </c>
      <c r="B84" s="10" t="s">
        <v>6</v>
      </c>
      <c r="C84" s="10" t="str">
        <f>"周静"</f>
        <v>周静</v>
      </c>
      <c r="D84" s="10" t="str">
        <f t="shared" si="11"/>
        <v>女</v>
      </c>
      <c r="E84" s="10" t="s">
        <v>88</v>
      </c>
    </row>
    <row r="85" spans="1:5" ht="24.75" customHeight="1">
      <c r="A85" s="9">
        <v>83</v>
      </c>
      <c r="B85" s="10" t="s">
        <v>6</v>
      </c>
      <c r="C85" s="10" t="str">
        <f>"陈文榆"</f>
        <v>陈文榆</v>
      </c>
      <c r="D85" s="10" t="str">
        <f t="shared" si="11"/>
        <v>女</v>
      </c>
      <c r="E85" s="10" t="s">
        <v>89</v>
      </c>
    </row>
    <row r="86" spans="1:5" ht="24.75" customHeight="1">
      <c r="A86" s="9">
        <v>84</v>
      </c>
      <c r="B86" s="10" t="s">
        <v>6</v>
      </c>
      <c r="C86" s="10" t="str">
        <f>"黎晓莹"</f>
        <v>黎晓莹</v>
      </c>
      <c r="D86" s="10" t="str">
        <f t="shared" si="11"/>
        <v>女</v>
      </c>
      <c r="E86" s="10" t="s">
        <v>90</v>
      </c>
    </row>
    <row r="87" spans="1:5" ht="24.75" customHeight="1">
      <c r="A87" s="9">
        <v>85</v>
      </c>
      <c r="B87" s="10" t="s">
        <v>6</v>
      </c>
      <c r="C87" s="10" t="str">
        <f>"陈铭蔚"</f>
        <v>陈铭蔚</v>
      </c>
      <c r="D87" s="10" t="str">
        <f t="shared" si="11"/>
        <v>女</v>
      </c>
      <c r="E87" s="10" t="s">
        <v>91</v>
      </c>
    </row>
    <row r="88" spans="1:5" ht="24.75" customHeight="1">
      <c r="A88" s="9">
        <v>86</v>
      </c>
      <c r="B88" s="10" t="s">
        <v>6</v>
      </c>
      <c r="C88" s="10" t="str">
        <f>"袁芳芳"</f>
        <v>袁芳芳</v>
      </c>
      <c r="D88" s="10" t="str">
        <f t="shared" si="11"/>
        <v>女</v>
      </c>
      <c r="E88" s="10" t="s">
        <v>92</v>
      </c>
    </row>
    <row r="89" spans="1:5" ht="24.75" customHeight="1">
      <c r="A89" s="9">
        <v>87</v>
      </c>
      <c r="B89" s="10" t="s">
        <v>6</v>
      </c>
      <c r="C89" s="10" t="str">
        <f>"王淑贤"</f>
        <v>王淑贤</v>
      </c>
      <c r="D89" s="10" t="str">
        <f t="shared" si="11"/>
        <v>女</v>
      </c>
      <c r="E89" s="10" t="s">
        <v>93</v>
      </c>
    </row>
    <row r="90" spans="1:5" ht="24.75" customHeight="1">
      <c r="A90" s="9">
        <v>88</v>
      </c>
      <c r="B90" s="10" t="s">
        <v>6</v>
      </c>
      <c r="C90" s="10" t="str">
        <f>"莫家阳"</f>
        <v>莫家阳</v>
      </c>
      <c r="D90" s="10" t="str">
        <f aca="true" t="shared" si="12" ref="D90:D94">"男"</f>
        <v>男</v>
      </c>
      <c r="E90" s="10" t="s">
        <v>94</v>
      </c>
    </row>
    <row r="91" spans="1:5" ht="24.75" customHeight="1">
      <c r="A91" s="9">
        <v>89</v>
      </c>
      <c r="B91" s="10" t="s">
        <v>6</v>
      </c>
      <c r="C91" s="10" t="str">
        <f>"陈声"</f>
        <v>陈声</v>
      </c>
      <c r="D91" s="10" t="str">
        <f aca="true" t="shared" si="13" ref="D91:D96">"女"</f>
        <v>女</v>
      </c>
      <c r="E91" s="10" t="s">
        <v>95</v>
      </c>
    </row>
    <row r="92" spans="1:5" ht="24.75" customHeight="1">
      <c r="A92" s="9">
        <v>90</v>
      </c>
      <c r="B92" s="10" t="s">
        <v>6</v>
      </c>
      <c r="C92" s="10" t="str">
        <f>"李运珩"</f>
        <v>李运珩</v>
      </c>
      <c r="D92" s="10" t="str">
        <f t="shared" si="12"/>
        <v>男</v>
      </c>
      <c r="E92" s="10" t="s">
        <v>96</v>
      </c>
    </row>
    <row r="93" spans="1:5" ht="24.75" customHeight="1">
      <c r="A93" s="9">
        <v>91</v>
      </c>
      <c r="B93" s="10" t="s">
        <v>6</v>
      </c>
      <c r="C93" s="10" t="str">
        <f>"曾小欢"</f>
        <v>曾小欢</v>
      </c>
      <c r="D93" s="10" t="str">
        <f t="shared" si="13"/>
        <v>女</v>
      </c>
      <c r="E93" s="10" t="s">
        <v>97</v>
      </c>
    </row>
    <row r="94" spans="1:5" ht="24.75" customHeight="1">
      <c r="A94" s="9">
        <v>92</v>
      </c>
      <c r="B94" s="10" t="s">
        <v>6</v>
      </c>
      <c r="C94" s="10" t="str">
        <f>"吴斌"</f>
        <v>吴斌</v>
      </c>
      <c r="D94" s="10" t="str">
        <f t="shared" si="12"/>
        <v>男</v>
      </c>
      <c r="E94" s="10" t="s">
        <v>98</v>
      </c>
    </row>
    <row r="95" spans="1:5" ht="24.75" customHeight="1">
      <c r="A95" s="9">
        <v>93</v>
      </c>
      <c r="B95" s="10" t="s">
        <v>6</v>
      </c>
      <c r="C95" s="10" t="str">
        <f>"文雅婷"</f>
        <v>文雅婷</v>
      </c>
      <c r="D95" s="10" t="str">
        <f t="shared" si="13"/>
        <v>女</v>
      </c>
      <c r="E95" s="10" t="s">
        <v>99</v>
      </c>
    </row>
    <row r="96" spans="1:5" ht="24.75" customHeight="1">
      <c r="A96" s="9">
        <v>94</v>
      </c>
      <c r="B96" s="10" t="s">
        <v>6</v>
      </c>
      <c r="C96" s="10" t="str">
        <f>"段萤雪"</f>
        <v>段萤雪</v>
      </c>
      <c r="D96" s="10" t="str">
        <f t="shared" si="13"/>
        <v>女</v>
      </c>
      <c r="E96" s="10" t="s">
        <v>100</v>
      </c>
    </row>
    <row r="97" spans="1:5" ht="24.75" customHeight="1">
      <c r="A97" s="9">
        <v>95</v>
      </c>
      <c r="B97" s="10" t="s">
        <v>6</v>
      </c>
      <c r="C97" s="10" t="str">
        <f>"陈世逸"</f>
        <v>陈世逸</v>
      </c>
      <c r="D97" s="10" t="str">
        <f>"男"</f>
        <v>男</v>
      </c>
      <c r="E97" s="10" t="s">
        <v>101</v>
      </c>
    </row>
    <row r="98" spans="1:5" ht="24.75" customHeight="1">
      <c r="A98" s="9">
        <v>96</v>
      </c>
      <c r="B98" s="10" t="s">
        <v>6</v>
      </c>
      <c r="C98" s="10" t="str">
        <f>"吴剑玲"</f>
        <v>吴剑玲</v>
      </c>
      <c r="D98" s="10" t="str">
        <f aca="true" t="shared" si="14" ref="D98:D110">"女"</f>
        <v>女</v>
      </c>
      <c r="E98" s="10" t="s">
        <v>102</v>
      </c>
    </row>
    <row r="99" spans="1:5" ht="24.75" customHeight="1">
      <c r="A99" s="9">
        <v>97</v>
      </c>
      <c r="B99" s="10" t="s">
        <v>6</v>
      </c>
      <c r="C99" s="10" t="str">
        <f>"林媛媛"</f>
        <v>林媛媛</v>
      </c>
      <c r="D99" s="10" t="str">
        <f t="shared" si="14"/>
        <v>女</v>
      </c>
      <c r="E99" s="10" t="s">
        <v>103</v>
      </c>
    </row>
    <row r="100" spans="1:5" ht="24.75" customHeight="1">
      <c r="A100" s="9">
        <v>98</v>
      </c>
      <c r="B100" s="10" t="s">
        <v>6</v>
      </c>
      <c r="C100" s="10" t="str">
        <f>"夏源"</f>
        <v>夏源</v>
      </c>
      <c r="D100" s="10" t="str">
        <f t="shared" si="14"/>
        <v>女</v>
      </c>
      <c r="E100" s="10" t="s">
        <v>104</v>
      </c>
    </row>
    <row r="101" spans="1:5" ht="24.75" customHeight="1">
      <c r="A101" s="9">
        <v>99</v>
      </c>
      <c r="B101" s="10" t="s">
        <v>6</v>
      </c>
      <c r="C101" s="10" t="str">
        <f>"翁美玲"</f>
        <v>翁美玲</v>
      </c>
      <c r="D101" s="10" t="str">
        <f t="shared" si="14"/>
        <v>女</v>
      </c>
      <c r="E101" s="10" t="s">
        <v>105</v>
      </c>
    </row>
    <row r="102" spans="1:5" ht="24.75" customHeight="1">
      <c r="A102" s="9">
        <v>100</v>
      </c>
      <c r="B102" s="10" t="s">
        <v>6</v>
      </c>
      <c r="C102" s="10" t="str">
        <f>"黄小畅"</f>
        <v>黄小畅</v>
      </c>
      <c r="D102" s="10" t="str">
        <f t="shared" si="14"/>
        <v>女</v>
      </c>
      <c r="E102" s="10" t="s">
        <v>106</v>
      </c>
    </row>
    <row r="103" spans="1:5" ht="24.75" customHeight="1">
      <c r="A103" s="9">
        <v>101</v>
      </c>
      <c r="B103" s="10" t="s">
        <v>6</v>
      </c>
      <c r="C103" s="10" t="str">
        <f>"赵颖"</f>
        <v>赵颖</v>
      </c>
      <c r="D103" s="10" t="str">
        <f t="shared" si="14"/>
        <v>女</v>
      </c>
      <c r="E103" s="10" t="s">
        <v>107</v>
      </c>
    </row>
    <row r="104" spans="1:5" ht="24.75" customHeight="1">
      <c r="A104" s="9">
        <v>102</v>
      </c>
      <c r="B104" s="10" t="s">
        <v>6</v>
      </c>
      <c r="C104" s="10" t="str">
        <f>"林瑞桃"</f>
        <v>林瑞桃</v>
      </c>
      <c r="D104" s="10" t="str">
        <f t="shared" si="14"/>
        <v>女</v>
      </c>
      <c r="E104" s="10" t="s">
        <v>108</v>
      </c>
    </row>
    <row r="105" spans="1:5" ht="24.75" customHeight="1">
      <c r="A105" s="9">
        <v>103</v>
      </c>
      <c r="B105" s="10" t="s">
        <v>6</v>
      </c>
      <c r="C105" s="10" t="str">
        <f>"郑倩钰"</f>
        <v>郑倩钰</v>
      </c>
      <c r="D105" s="10" t="str">
        <f t="shared" si="14"/>
        <v>女</v>
      </c>
      <c r="E105" s="10" t="s">
        <v>109</v>
      </c>
    </row>
    <row r="106" spans="1:5" ht="24.75" customHeight="1">
      <c r="A106" s="9">
        <v>104</v>
      </c>
      <c r="B106" s="10" t="s">
        <v>6</v>
      </c>
      <c r="C106" s="10" t="str">
        <f>"唐海红"</f>
        <v>唐海红</v>
      </c>
      <c r="D106" s="10" t="str">
        <f t="shared" si="14"/>
        <v>女</v>
      </c>
      <c r="E106" s="10" t="s">
        <v>110</v>
      </c>
    </row>
    <row r="107" spans="1:5" ht="24.75" customHeight="1">
      <c r="A107" s="9">
        <v>105</v>
      </c>
      <c r="B107" s="10" t="s">
        <v>6</v>
      </c>
      <c r="C107" s="10" t="str">
        <f>"蔡丁青"</f>
        <v>蔡丁青</v>
      </c>
      <c r="D107" s="10" t="str">
        <f t="shared" si="14"/>
        <v>女</v>
      </c>
      <c r="E107" s="10" t="s">
        <v>111</v>
      </c>
    </row>
    <row r="108" spans="1:5" ht="24.75" customHeight="1">
      <c r="A108" s="9">
        <v>106</v>
      </c>
      <c r="B108" s="10" t="s">
        <v>6</v>
      </c>
      <c r="C108" s="10" t="str">
        <f>"吴佩婷"</f>
        <v>吴佩婷</v>
      </c>
      <c r="D108" s="10" t="str">
        <f t="shared" si="14"/>
        <v>女</v>
      </c>
      <c r="E108" s="10" t="s">
        <v>112</v>
      </c>
    </row>
    <row r="109" spans="1:5" ht="24.75" customHeight="1">
      <c r="A109" s="9">
        <v>107</v>
      </c>
      <c r="B109" s="10" t="s">
        <v>6</v>
      </c>
      <c r="C109" s="10" t="str">
        <f>"黎俊希"</f>
        <v>黎俊希</v>
      </c>
      <c r="D109" s="10" t="str">
        <f t="shared" si="14"/>
        <v>女</v>
      </c>
      <c r="E109" s="10" t="s">
        <v>113</v>
      </c>
    </row>
    <row r="110" spans="1:5" ht="24.75" customHeight="1">
      <c r="A110" s="9">
        <v>108</v>
      </c>
      <c r="B110" s="10" t="s">
        <v>6</v>
      </c>
      <c r="C110" s="10" t="str">
        <f>"符丽丽"</f>
        <v>符丽丽</v>
      </c>
      <c r="D110" s="10" t="str">
        <f t="shared" si="14"/>
        <v>女</v>
      </c>
      <c r="E110" s="10" t="s">
        <v>114</v>
      </c>
    </row>
    <row r="111" spans="1:5" ht="24.75" customHeight="1">
      <c r="A111" s="9">
        <v>109</v>
      </c>
      <c r="B111" s="10" t="s">
        <v>6</v>
      </c>
      <c r="C111" s="10" t="str">
        <f>"冯世祯"</f>
        <v>冯世祯</v>
      </c>
      <c r="D111" s="10" t="str">
        <f>"男"</f>
        <v>男</v>
      </c>
      <c r="E111" s="10" t="s">
        <v>115</v>
      </c>
    </row>
    <row r="112" spans="1:5" ht="24.75" customHeight="1">
      <c r="A112" s="9">
        <v>110</v>
      </c>
      <c r="B112" s="10" t="s">
        <v>6</v>
      </c>
      <c r="C112" s="10" t="str">
        <f>"陶玲玲"</f>
        <v>陶玲玲</v>
      </c>
      <c r="D112" s="10" t="str">
        <f aca="true" t="shared" si="15" ref="D112:D121">"女"</f>
        <v>女</v>
      </c>
      <c r="E112" s="10" t="s">
        <v>116</v>
      </c>
    </row>
    <row r="113" spans="1:5" ht="24.75" customHeight="1">
      <c r="A113" s="9">
        <v>111</v>
      </c>
      <c r="B113" s="10" t="s">
        <v>6</v>
      </c>
      <c r="C113" s="10" t="str">
        <f>"周俞彤"</f>
        <v>周俞彤</v>
      </c>
      <c r="D113" s="10" t="str">
        <f t="shared" si="15"/>
        <v>女</v>
      </c>
      <c r="E113" s="10" t="s">
        <v>117</v>
      </c>
    </row>
    <row r="114" spans="1:5" ht="24.75" customHeight="1">
      <c r="A114" s="9">
        <v>112</v>
      </c>
      <c r="B114" s="10" t="s">
        <v>6</v>
      </c>
      <c r="C114" s="10" t="str">
        <f>"汤表叶"</f>
        <v>汤表叶</v>
      </c>
      <c r="D114" s="10" t="str">
        <f t="shared" si="15"/>
        <v>女</v>
      </c>
      <c r="E114" s="10" t="s">
        <v>118</v>
      </c>
    </row>
    <row r="115" spans="1:5" ht="24.75" customHeight="1">
      <c r="A115" s="9">
        <v>113</v>
      </c>
      <c r="B115" s="10" t="s">
        <v>6</v>
      </c>
      <c r="C115" s="10" t="str">
        <f>"贺怡然"</f>
        <v>贺怡然</v>
      </c>
      <c r="D115" s="10" t="str">
        <f t="shared" si="15"/>
        <v>女</v>
      </c>
      <c r="E115" s="10" t="s">
        <v>119</v>
      </c>
    </row>
    <row r="116" spans="1:5" ht="24.75" customHeight="1">
      <c r="A116" s="9">
        <v>114</v>
      </c>
      <c r="B116" s="10" t="s">
        <v>6</v>
      </c>
      <c r="C116" s="10" t="str">
        <f>"刘斯"</f>
        <v>刘斯</v>
      </c>
      <c r="D116" s="10" t="str">
        <f t="shared" si="15"/>
        <v>女</v>
      </c>
      <c r="E116" s="10" t="s">
        <v>120</v>
      </c>
    </row>
    <row r="117" spans="1:5" ht="24.75" customHeight="1">
      <c r="A117" s="9">
        <v>115</v>
      </c>
      <c r="B117" s="10" t="s">
        <v>6</v>
      </c>
      <c r="C117" s="10" t="str">
        <f>"蒲颖莹"</f>
        <v>蒲颖莹</v>
      </c>
      <c r="D117" s="10" t="str">
        <f t="shared" si="15"/>
        <v>女</v>
      </c>
      <c r="E117" s="10" t="s">
        <v>121</v>
      </c>
    </row>
    <row r="118" spans="1:5" ht="24.75" customHeight="1">
      <c r="A118" s="9">
        <v>116</v>
      </c>
      <c r="B118" s="10" t="s">
        <v>6</v>
      </c>
      <c r="C118" s="10" t="str">
        <f>"王引玉"</f>
        <v>王引玉</v>
      </c>
      <c r="D118" s="10" t="str">
        <f t="shared" si="15"/>
        <v>女</v>
      </c>
      <c r="E118" s="10" t="s">
        <v>122</v>
      </c>
    </row>
    <row r="119" spans="1:5" ht="24.75" customHeight="1">
      <c r="A119" s="9">
        <v>117</v>
      </c>
      <c r="B119" s="10" t="s">
        <v>6</v>
      </c>
      <c r="C119" s="10" t="str">
        <f>"陈子静"</f>
        <v>陈子静</v>
      </c>
      <c r="D119" s="10" t="str">
        <f t="shared" si="15"/>
        <v>女</v>
      </c>
      <c r="E119" s="10" t="s">
        <v>123</v>
      </c>
    </row>
    <row r="120" spans="1:5" ht="24.75" customHeight="1">
      <c r="A120" s="9">
        <v>118</v>
      </c>
      <c r="B120" s="10" t="s">
        <v>6</v>
      </c>
      <c r="C120" s="10" t="str">
        <f>"曹珊丽"</f>
        <v>曹珊丽</v>
      </c>
      <c r="D120" s="10" t="str">
        <f t="shared" si="15"/>
        <v>女</v>
      </c>
      <c r="E120" s="10" t="s">
        <v>124</v>
      </c>
    </row>
    <row r="121" spans="1:5" ht="24.75" customHeight="1">
      <c r="A121" s="9">
        <v>119</v>
      </c>
      <c r="B121" s="10" t="s">
        <v>6</v>
      </c>
      <c r="C121" s="10" t="str">
        <f>"马丽娜"</f>
        <v>马丽娜</v>
      </c>
      <c r="D121" s="10" t="str">
        <f t="shared" si="15"/>
        <v>女</v>
      </c>
      <c r="E121" s="10" t="s">
        <v>125</v>
      </c>
    </row>
    <row r="122" spans="1:5" ht="24.75" customHeight="1">
      <c r="A122" s="9">
        <v>120</v>
      </c>
      <c r="B122" s="10" t="s">
        <v>6</v>
      </c>
      <c r="C122" s="10" t="str">
        <f>"林程鼎"</f>
        <v>林程鼎</v>
      </c>
      <c r="D122" s="10" t="str">
        <f aca="true" t="shared" si="16" ref="D122:D126">"男"</f>
        <v>男</v>
      </c>
      <c r="E122" s="10" t="s">
        <v>126</v>
      </c>
    </row>
    <row r="123" spans="1:5" ht="24.75" customHeight="1">
      <c r="A123" s="9">
        <v>121</v>
      </c>
      <c r="B123" s="10" t="s">
        <v>6</v>
      </c>
      <c r="C123" s="10" t="str">
        <f>"代美妹"</f>
        <v>代美妹</v>
      </c>
      <c r="D123" s="10" t="str">
        <f aca="true" t="shared" si="17" ref="D123:D130">"女"</f>
        <v>女</v>
      </c>
      <c r="E123" s="10" t="s">
        <v>127</v>
      </c>
    </row>
    <row r="124" spans="1:5" ht="24.75" customHeight="1">
      <c r="A124" s="9">
        <v>122</v>
      </c>
      <c r="B124" s="10" t="s">
        <v>6</v>
      </c>
      <c r="C124" s="10" t="str">
        <f>"王朝富"</f>
        <v>王朝富</v>
      </c>
      <c r="D124" s="10" t="str">
        <f t="shared" si="16"/>
        <v>男</v>
      </c>
      <c r="E124" s="10" t="s">
        <v>128</v>
      </c>
    </row>
    <row r="125" spans="1:5" ht="24.75" customHeight="1">
      <c r="A125" s="9">
        <v>123</v>
      </c>
      <c r="B125" s="10" t="s">
        <v>6</v>
      </c>
      <c r="C125" s="10" t="str">
        <f>"许卓翼"</f>
        <v>许卓翼</v>
      </c>
      <c r="D125" s="10" t="str">
        <f t="shared" si="16"/>
        <v>男</v>
      </c>
      <c r="E125" s="10" t="s">
        <v>129</v>
      </c>
    </row>
    <row r="126" spans="1:5" ht="24.75" customHeight="1">
      <c r="A126" s="9">
        <v>124</v>
      </c>
      <c r="B126" s="10" t="s">
        <v>6</v>
      </c>
      <c r="C126" s="10" t="str">
        <f>"郑渊彬"</f>
        <v>郑渊彬</v>
      </c>
      <c r="D126" s="10" t="str">
        <f t="shared" si="16"/>
        <v>男</v>
      </c>
      <c r="E126" s="10" t="s">
        <v>130</v>
      </c>
    </row>
    <row r="127" spans="1:5" ht="24.75" customHeight="1">
      <c r="A127" s="9">
        <v>125</v>
      </c>
      <c r="B127" s="10" t="s">
        <v>6</v>
      </c>
      <c r="C127" s="10" t="str">
        <f>"薛夏诗"</f>
        <v>薛夏诗</v>
      </c>
      <c r="D127" s="10" t="str">
        <f t="shared" si="17"/>
        <v>女</v>
      </c>
      <c r="E127" s="10" t="s">
        <v>131</v>
      </c>
    </row>
    <row r="128" spans="1:5" ht="24.75" customHeight="1">
      <c r="A128" s="9">
        <v>126</v>
      </c>
      <c r="B128" s="10" t="s">
        <v>6</v>
      </c>
      <c r="C128" s="10" t="str">
        <f>"黄道微"</f>
        <v>黄道微</v>
      </c>
      <c r="D128" s="10" t="str">
        <f t="shared" si="17"/>
        <v>女</v>
      </c>
      <c r="E128" s="10" t="s">
        <v>132</v>
      </c>
    </row>
    <row r="129" spans="1:5" ht="24.75" customHeight="1">
      <c r="A129" s="9">
        <v>127</v>
      </c>
      <c r="B129" s="10" t="s">
        <v>6</v>
      </c>
      <c r="C129" s="10" t="str">
        <f>"文欢"</f>
        <v>文欢</v>
      </c>
      <c r="D129" s="10" t="str">
        <f t="shared" si="17"/>
        <v>女</v>
      </c>
      <c r="E129" s="10" t="s">
        <v>133</v>
      </c>
    </row>
    <row r="130" spans="1:5" ht="24.75" customHeight="1">
      <c r="A130" s="9">
        <v>128</v>
      </c>
      <c r="B130" s="10" t="s">
        <v>6</v>
      </c>
      <c r="C130" s="10" t="str">
        <f>"林慧"</f>
        <v>林慧</v>
      </c>
      <c r="D130" s="10" t="str">
        <f t="shared" si="17"/>
        <v>女</v>
      </c>
      <c r="E130" s="10" t="s">
        <v>134</v>
      </c>
    </row>
    <row r="131" spans="1:5" ht="24.75" customHeight="1">
      <c r="A131" s="9">
        <v>129</v>
      </c>
      <c r="B131" s="10" t="s">
        <v>6</v>
      </c>
      <c r="C131" s="10" t="str">
        <f>"吴隆"</f>
        <v>吴隆</v>
      </c>
      <c r="D131" s="10" t="str">
        <f>"男"</f>
        <v>男</v>
      </c>
      <c r="E131" s="10" t="s">
        <v>135</v>
      </c>
    </row>
    <row r="132" spans="1:5" ht="24.75" customHeight="1">
      <c r="A132" s="9">
        <v>130</v>
      </c>
      <c r="B132" s="10" t="s">
        <v>6</v>
      </c>
      <c r="C132" s="10" t="str">
        <f>"王晓丹"</f>
        <v>王晓丹</v>
      </c>
      <c r="D132" s="10" t="str">
        <f aca="true" t="shared" si="18" ref="D132:D141">"女"</f>
        <v>女</v>
      </c>
      <c r="E132" s="10" t="s">
        <v>136</v>
      </c>
    </row>
    <row r="133" spans="1:5" ht="24.75" customHeight="1">
      <c r="A133" s="9">
        <v>131</v>
      </c>
      <c r="B133" s="10" t="s">
        <v>6</v>
      </c>
      <c r="C133" s="10" t="str">
        <f>"吴昊"</f>
        <v>吴昊</v>
      </c>
      <c r="D133" s="10" t="str">
        <f t="shared" si="18"/>
        <v>女</v>
      </c>
      <c r="E133" s="10" t="s">
        <v>137</v>
      </c>
    </row>
    <row r="134" spans="1:5" ht="24.75" customHeight="1">
      <c r="A134" s="9">
        <v>132</v>
      </c>
      <c r="B134" s="10" t="s">
        <v>6</v>
      </c>
      <c r="C134" s="10" t="str">
        <f>"王秀婷"</f>
        <v>王秀婷</v>
      </c>
      <c r="D134" s="10" t="str">
        <f t="shared" si="18"/>
        <v>女</v>
      </c>
      <c r="E134" s="10" t="s">
        <v>138</v>
      </c>
    </row>
    <row r="135" spans="1:5" ht="24.75" customHeight="1">
      <c r="A135" s="9">
        <v>133</v>
      </c>
      <c r="B135" s="10" t="s">
        <v>6</v>
      </c>
      <c r="C135" s="10" t="str">
        <f>"李春颖"</f>
        <v>李春颖</v>
      </c>
      <c r="D135" s="10" t="str">
        <f t="shared" si="18"/>
        <v>女</v>
      </c>
      <c r="E135" s="10" t="s">
        <v>139</v>
      </c>
    </row>
    <row r="136" spans="1:5" ht="24.75" customHeight="1">
      <c r="A136" s="9">
        <v>134</v>
      </c>
      <c r="B136" s="10" t="s">
        <v>6</v>
      </c>
      <c r="C136" s="10" t="str">
        <f>"李佳佳"</f>
        <v>李佳佳</v>
      </c>
      <c r="D136" s="10" t="str">
        <f t="shared" si="18"/>
        <v>女</v>
      </c>
      <c r="E136" s="10" t="s">
        <v>140</v>
      </c>
    </row>
    <row r="137" spans="1:5" ht="24.75" customHeight="1">
      <c r="A137" s="9">
        <v>135</v>
      </c>
      <c r="B137" s="10" t="s">
        <v>6</v>
      </c>
      <c r="C137" s="10" t="str">
        <f>"符蕊"</f>
        <v>符蕊</v>
      </c>
      <c r="D137" s="10" t="str">
        <f t="shared" si="18"/>
        <v>女</v>
      </c>
      <c r="E137" s="10" t="s">
        <v>141</v>
      </c>
    </row>
    <row r="138" spans="1:5" ht="24.75" customHeight="1">
      <c r="A138" s="9">
        <v>136</v>
      </c>
      <c r="B138" s="10" t="s">
        <v>6</v>
      </c>
      <c r="C138" s="10" t="str">
        <f>"符小丹"</f>
        <v>符小丹</v>
      </c>
      <c r="D138" s="10" t="str">
        <f t="shared" si="18"/>
        <v>女</v>
      </c>
      <c r="E138" s="10" t="s">
        <v>142</v>
      </c>
    </row>
    <row r="139" spans="1:5" ht="24.75" customHeight="1">
      <c r="A139" s="9">
        <v>137</v>
      </c>
      <c r="B139" s="10" t="s">
        <v>6</v>
      </c>
      <c r="C139" s="10" t="str">
        <f>"林哲屹"</f>
        <v>林哲屹</v>
      </c>
      <c r="D139" s="10" t="str">
        <f t="shared" si="18"/>
        <v>女</v>
      </c>
      <c r="E139" s="10" t="s">
        <v>143</v>
      </c>
    </row>
    <row r="140" spans="1:5" ht="24.75" customHeight="1">
      <c r="A140" s="9">
        <v>138</v>
      </c>
      <c r="B140" s="10" t="s">
        <v>6</v>
      </c>
      <c r="C140" s="10" t="str">
        <f>"张雅楠"</f>
        <v>张雅楠</v>
      </c>
      <c r="D140" s="10" t="str">
        <f t="shared" si="18"/>
        <v>女</v>
      </c>
      <c r="E140" s="10" t="s">
        <v>144</v>
      </c>
    </row>
    <row r="141" spans="1:5" ht="24.75" customHeight="1">
      <c r="A141" s="9">
        <v>139</v>
      </c>
      <c r="B141" s="10" t="s">
        <v>6</v>
      </c>
      <c r="C141" s="10" t="str">
        <f>"占子寒"</f>
        <v>占子寒</v>
      </c>
      <c r="D141" s="10" t="str">
        <f t="shared" si="18"/>
        <v>女</v>
      </c>
      <c r="E141" s="10" t="s">
        <v>145</v>
      </c>
    </row>
    <row r="142" spans="1:5" ht="24.75" customHeight="1">
      <c r="A142" s="9">
        <v>140</v>
      </c>
      <c r="B142" s="10" t="s">
        <v>6</v>
      </c>
      <c r="C142" s="10" t="str">
        <f>"吴昊"</f>
        <v>吴昊</v>
      </c>
      <c r="D142" s="10" t="str">
        <f>"男"</f>
        <v>男</v>
      </c>
      <c r="E142" s="10" t="s">
        <v>146</v>
      </c>
    </row>
    <row r="143" spans="1:5" ht="24.75" customHeight="1">
      <c r="A143" s="9">
        <v>141</v>
      </c>
      <c r="B143" s="10" t="s">
        <v>6</v>
      </c>
      <c r="C143" s="10" t="str">
        <f>"杨宇瑶"</f>
        <v>杨宇瑶</v>
      </c>
      <c r="D143" s="10" t="str">
        <f aca="true" t="shared" si="19" ref="D143:D153">"女"</f>
        <v>女</v>
      </c>
      <c r="E143" s="10" t="s">
        <v>147</v>
      </c>
    </row>
    <row r="144" spans="1:5" ht="24.75" customHeight="1">
      <c r="A144" s="9">
        <v>142</v>
      </c>
      <c r="B144" s="10" t="s">
        <v>6</v>
      </c>
      <c r="C144" s="10" t="str">
        <f>"欧阳丽娜"</f>
        <v>欧阳丽娜</v>
      </c>
      <c r="D144" s="10" t="str">
        <f t="shared" si="19"/>
        <v>女</v>
      </c>
      <c r="E144" s="10" t="s">
        <v>148</v>
      </c>
    </row>
    <row r="145" spans="1:5" ht="24.75" customHeight="1">
      <c r="A145" s="9">
        <v>143</v>
      </c>
      <c r="B145" s="10" t="s">
        <v>6</v>
      </c>
      <c r="C145" s="10" t="str">
        <f>"符文英"</f>
        <v>符文英</v>
      </c>
      <c r="D145" s="10" t="str">
        <f t="shared" si="19"/>
        <v>女</v>
      </c>
      <c r="E145" s="10" t="s">
        <v>149</v>
      </c>
    </row>
    <row r="146" spans="1:5" ht="24.75" customHeight="1">
      <c r="A146" s="9">
        <v>144</v>
      </c>
      <c r="B146" s="10" t="s">
        <v>6</v>
      </c>
      <c r="C146" s="10" t="str">
        <f>"孙秋寒"</f>
        <v>孙秋寒</v>
      </c>
      <c r="D146" s="10" t="str">
        <f t="shared" si="19"/>
        <v>女</v>
      </c>
      <c r="E146" s="10" t="s">
        <v>150</v>
      </c>
    </row>
    <row r="147" spans="1:5" ht="24.75" customHeight="1">
      <c r="A147" s="9">
        <v>145</v>
      </c>
      <c r="B147" s="10" t="s">
        <v>6</v>
      </c>
      <c r="C147" s="10" t="str">
        <f>"吴喜娟"</f>
        <v>吴喜娟</v>
      </c>
      <c r="D147" s="10" t="str">
        <f t="shared" si="19"/>
        <v>女</v>
      </c>
      <c r="E147" s="10" t="s">
        <v>151</v>
      </c>
    </row>
    <row r="148" spans="1:5" ht="24.75" customHeight="1">
      <c r="A148" s="9">
        <v>146</v>
      </c>
      <c r="B148" s="10" t="s">
        <v>6</v>
      </c>
      <c r="C148" s="10" t="str">
        <f>"王嘉仪"</f>
        <v>王嘉仪</v>
      </c>
      <c r="D148" s="10" t="str">
        <f t="shared" si="19"/>
        <v>女</v>
      </c>
      <c r="E148" s="10" t="s">
        <v>152</v>
      </c>
    </row>
    <row r="149" spans="1:5" ht="24.75" customHeight="1">
      <c r="A149" s="9">
        <v>147</v>
      </c>
      <c r="B149" s="10" t="s">
        <v>6</v>
      </c>
      <c r="C149" s="10" t="str">
        <f>"刘媛媛"</f>
        <v>刘媛媛</v>
      </c>
      <c r="D149" s="10" t="str">
        <f t="shared" si="19"/>
        <v>女</v>
      </c>
      <c r="E149" s="10" t="s">
        <v>153</v>
      </c>
    </row>
    <row r="150" spans="1:5" ht="24.75" customHeight="1">
      <c r="A150" s="9">
        <v>148</v>
      </c>
      <c r="B150" s="10" t="s">
        <v>6</v>
      </c>
      <c r="C150" s="10" t="str">
        <f>"孙冰冰"</f>
        <v>孙冰冰</v>
      </c>
      <c r="D150" s="10" t="str">
        <f t="shared" si="19"/>
        <v>女</v>
      </c>
      <c r="E150" s="10" t="s">
        <v>154</v>
      </c>
    </row>
    <row r="151" spans="1:5" ht="24.75" customHeight="1">
      <c r="A151" s="9">
        <v>149</v>
      </c>
      <c r="B151" s="10" t="s">
        <v>6</v>
      </c>
      <c r="C151" s="10" t="str">
        <f>"于倩倩"</f>
        <v>于倩倩</v>
      </c>
      <c r="D151" s="10" t="str">
        <f t="shared" si="19"/>
        <v>女</v>
      </c>
      <c r="E151" s="10" t="s">
        <v>155</v>
      </c>
    </row>
    <row r="152" spans="1:5" ht="24.75" customHeight="1">
      <c r="A152" s="9">
        <v>150</v>
      </c>
      <c r="B152" s="10" t="s">
        <v>6</v>
      </c>
      <c r="C152" s="10" t="str">
        <f>"陈彦宇"</f>
        <v>陈彦宇</v>
      </c>
      <c r="D152" s="10" t="str">
        <f t="shared" si="19"/>
        <v>女</v>
      </c>
      <c r="E152" s="10" t="s">
        <v>156</v>
      </c>
    </row>
    <row r="153" spans="1:5" ht="24.75" customHeight="1">
      <c r="A153" s="9">
        <v>151</v>
      </c>
      <c r="B153" s="10" t="s">
        <v>6</v>
      </c>
      <c r="C153" s="10" t="str">
        <f>"陈小宇"</f>
        <v>陈小宇</v>
      </c>
      <c r="D153" s="10" t="str">
        <f t="shared" si="19"/>
        <v>女</v>
      </c>
      <c r="E153" s="10" t="s">
        <v>157</v>
      </c>
    </row>
    <row r="154" spans="1:5" ht="24.75" customHeight="1">
      <c r="A154" s="9">
        <v>152</v>
      </c>
      <c r="B154" s="10" t="s">
        <v>6</v>
      </c>
      <c r="C154" s="10" t="str">
        <f>"王石"</f>
        <v>王石</v>
      </c>
      <c r="D154" s="10" t="str">
        <f aca="true" t="shared" si="20" ref="D154:D157">"男"</f>
        <v>男</v>
      </c>
      <c r="E154" s="10" t="s">
        <v>158</v>
      </c>
    </row>
    <row r="155" spans="1:5" ht="24.75" customHeight="1">
      <c r="A155" s="9">
        <v>153</v>
      </c>
      <c r="B155" s="10" t="s">
        <v>6</v>
      </c>
      <c r="C155" s="10" t="str">
        <f>"谢张慧"</f>
        <v>谢张慧</v>
      </c>
      <c r="D155" s="10" t="str">
        <f aca="true" t="shared" si="21" ref="D155:D159">"女"</f>
        <v>女</v>
      </c>
      <c r="E155" s="10" t="s">
        <v>159</v>
      </c>
    </row>
    <row r="156" spans="1:5" ht="24.75" customHeight="1">
      <c r="A156" s="9">
        <v>154</v>
      </c>
      <c r="B156" s="10" t="s">
        <v>6</v>
      </c>
      <c r="C156" s="10" t="str">
        <f>"王诒旭"</f>
        <v>王诒旭</v>
      </c>
      <c r="D156" s="10" t="str">
        <f t="shared" si="20"/>
        <v>男</v>
      </c>
      <c r="E156" s="10" t="s">
        <v>160</v>
      </c>
    </row>
    <row r="157" spans="1:5" ht="24.75" customHeight="1">
      <c r="A157" s="9">
        <v>155</v>
      </c>
      <c r="B157" s="10" t="s">
        <v>6</v>
      </c>
      <c r="C157" s="10" t="str">
        <f>"吴燕锋"</f>
        <v>吴燕锋</v>
      </c>
      <c r="D157" s="10" t="str">
        <f t="shared" si="20"/>
        <v>男</v>
      </c>
      <c r="E157" s="10" t="s">
        <v>161</v>
      </c>
    </row>
    <row r="158" spans="1:5" ht="24.75" customHeight="1">
      <c r="A158" s="9">
        <v>156</v>
      </c>
      <c r="B158" s="10" t="s">
        <v>6</v>
      </c>
      <c r="C158" s="10" t="str">
        <f>"揭玉"</f>
        <v>揭玉</v>
      </c>
      <c r="D158" s="10" t="str">
        <f t="shared" si="21"/>
        <v>女</v>
      </c>
      <c r="E158" s="10" t="s">
        <v>162</v>
      </c>
    </row>
    <row r="159" spans="1:5" ht="24.75" customHeight="1">
      <c r="A159" s="9">
        <v>157</v>
      </c>
      <c r="B159" s="10" t="s">
        <v>6</v>
      </c>
      <c r="C159" s="10" t="str">
        <f>"符朝霜"</f>
        <v>符朝霜</v>
      </c>
      <c r="D159" s="10" t="str">
        <f t="shared" si="21"/>
        <v>女</v>
      </c>
      <c r="E159" s="10" t="s">
        <v>163</v>
      </c>
    </row>
    <row r="160" spans="1:5" ht="24.75" customHeight="1">
      <c r="A160" s="9">
        <v>158</v>
      </c>
      <c r="B160" s="10" t="s">
        <v>6</v>
      </c>
      <c r="C160" s="10" t="str">
        <f>"邵影和"</f>
        <v>邵影和</v>
      </c>
      <c r="D160" s="10" t="str">
        <f>"男"</f>
        <v>男</v>
      </c>
      <c r="E160" s="10" t="s">
        <v>164</v>
      </c>
    </row>
    <row r="161" spans="1:5" ht="24.75" customHeight="1">
      <c r="A161" s="9">
        <v>159</v>
      </c>
      <c r="B161" s="10" t="s">
        <v>6</v>
      </c>
      <c r="C161" s="10" t="str">
        <f>"刘萍"</f>
        <v>刘萍</v>
      </c>
      <c r="D161" s="10" t="str">
        <f aca="true" t="shared" si="22" ref="D161:D163">"女"</f>
        <v>女</v>
      </c>
      <c r="E161" s="10" t="s">
        <v>165</v>
      </c>
    </row>
    <row r="162" spans="1:5" ht="24.75" customHeight="1">
      <c r="A162" s="9">
        <v>160</v>
      </c>
      <c r="B162" s="10" t="s">
        <v>6</v>
      </c>
      <c r="C162" s="10" t="str">
        <f>"羊晓颖"</f>
        <v>羊晓颖</v>
      </c>
      <c r="D162" s="10" t="str">
        <f t="shared" si="22"/>
        <v>女</v>
      </c>
      <c r="E162" s="10" t="s">
        <v>166</v>
      </c>
    </row>
    <row r="163" spans="1:5" ht="24.75" customHeight="1">
      <c r="A163" s="9">
        <v>161</v>
      </c>
      <c r="B163" s="10" t="s">
        <v>6</v>
      </c>
      <c r="C163" s="10" t="str">
        <f>"梁慧"</f>
        <v>梁慧</v>
      </c>
      <c r="D163" s="10" t="str">
        <f t="shared" si="22"/>
        <v>女</v>
      </c>
      <c r="E163" s="10" t="s">
        <v>167</v>
      </c>
    </row>
    <row r="164" spans="1:5" ht="24.75" customHeight="1">
      <c r="A164" s="9">
        <v>162</v>
      </c>
      <c r="B164" s="10" t="s">
        <v>6</v>
      </c>
      <c r="C164" s="10" t="str">
        <f>"洪志锋"</f>
        <v>洪志锋</v>
      </c>
      <c r="D164" s="10" t="str">
        <f>"男"</f>
        <v>男</v>
      </c>
      <c r="E164" s="10" t="s">
        <v>168</v>
      </c>
    </row>
    <row r="165" spans="1:5" ht="24.75" customHeight="1">
      <c r="A165" s="9">
        <v>163</v>
      </c>
      <c r="B165" s="10" t="s">
        <v>6</v>
      </c>
      <c r="C165" s="10" t="str">
        <f>"潘静"</f>
        <v>潘静</v>
      </c>
      <c r="D165" s="10" t="str">
        <f aca="true" t="shared" si="23" ref="D165:D181">"女"</f>
        <v>女</v>
      </c>
      <c r="E165" s="10" t="s">
        <v>169</v>
      </c>
    </row>
    <row r="166" spans="1:5" ht="24.75" customHeight="1">
      <c r="A166" s="9">
        <v>164</v>
      </c>
      <c r="B166" s="10" t="s">
        <v>6</v>
      </c>
      <c r="C166" s="10" t="str">
        <f>"曾蔚玲"</f>
        <v>曾蔚玲</v>
      </c>
      <c r="D166" s="10" t="str">
        <f t="shared" si="23"/>
        <v>女</v>
      </c>
      <c r="E166" s="10" t="s">
        <v>170</v>
      </c>
    </row>
    <row r="167" spans="1:5" ht="24.75" customHeight="1">
      <c r="A167" s="9">
        <v>165</v>
      </c>
      <c r="B167" s="10" t="s">
        <v>6</v>
      </c>
      <c r="C167" s="10" t="str">
        <f>"欧琳琳"</f>
        <v>欧琳琳</v>
      </c>
      <c r="D167" s="10" t="str">
        <f t="shared" si="23"/>
        <v>女</v>
      </c>
      <c r="E167" s="10" t="s">
        <v>171</v>
      </c>
    </row>
    <row r="168" spans="1:5" ht="24.75" customHeight="1">
      <c r="A168" s="9">
        <v>166</v>
      </c>
      <c r="B168" s="10" t="s">
        <v>6</v>
      </c>
      <c r="C168" s="10" t="str">
        <f>"潘玉婷"</f>
        <v>潘玉婷</v>
      </c>
      <c r="D168" s="10" t="str">
        <f t="shared" si="23"/>
        <v>女</v>
      </c>
      <c r="E168" s="10" t="s">
        <v>172</v>
      </c>
    </row>
    <row r="169" spans="1:5" ht="24.75" customHeight="1">
      <c r="A169" s="9">
        <v>167</v>
      </c>
      <c r="B169" s="10" t="s">
        <v>6</v>
      </c>
      <c r="C169" s="10" t="str">
        <f>"曹程程"</f>
        <v>曹程程</v>
      </c>
      <c r="D169" s="10" t="str">
        <f t="shared" si="23"/>
        <v>女</v>
      </c>
      <c r="E169" s="10" t="s">
        <v>173</v>
      </c>
    </row>
    <row r="170" spans="1:5" ht="24.75" customHeight="1">
      <c r="A170" s="9">
        <v>168</v>
      </c>
      <c r="B170" s="10" t="s">
        <v>6</v>
      </c>
      <c r="C170" s="10" t="str">
        <f>"蔡佳倩"</f>
        <v>蔡佳倩</v>
      </c>
      <c r="D170" s="10" t="str">
        <f t="shared" si="23"/>
        <v>女</v>
      </c>
      <c r="E170" s="10" t="s">
        <v>174</v>
      </c>
    </row>
    <row r="171" spans="1:5" ht="24.75" customHeight="1">
      <c r="A171" s="9">
        <v>169</v>
      </c>
      <c r="B171" s="10" t="s">
        <v>6</v>
      </c>
      <c r="C171" s="10" t="str">
        <f>"王丽婷"</f>
        <v>王丽婷</v>
      </c>
      <c r="D171" s="10" t="str">
        <f t="shared" si="23"/>
        <v>女</v>
      </c>
      <c r="E171" s="10" t="s">
        <v>175</v>
      </c>
    </row>
    <row r="172" spans="1:5" ht="24.75" customHeight="1">
      <c r="A172" s="9">
        <v>170</v>
      </c>
      <c r="B172" s="10" t="s">
        <v>6</v>
      </c>
      <c r="C172" s="10" t="str">
        <f>"陈淑欢"</f>
        <v>陈淑欢</v>
      </c>
      <c r="D172" s="10" t="str">
        <f t="shared" si="23"/>
        <v>女</v>
      </c>
      <c r="E172" s="10" t="s">
        <v>176</v>
      </c>
    </row>
    <row r="173" spans="1:5" ht="24.75" customHeight="1">
      <c r="A173" s="9">
        <v>171</v>
      </c>
      <c r="B173" s="10" t="s">
        <v>6</v>
      </c>
      <c r="C173" s="10" t="str">
        <f>"王杰仪"</f>
        <v>王杰仪</v>
      </c>
      <c r="D173" s="10" t="str">
        <f t="shared" si="23"/>
        <v>女</v>
      </c>
      <c r="E173" s="10" t="s">
        <v>177</v>
      </c>
    </row>
    <row r="174" spans="1:5" ht="24.75" customHeight="1">
      <c r="A174" s="9">
        <v>172</v>
      </c>
      <c r="B174" s="10" t="s">
        <v>6</v>
      </c>
      <c r="C174" s="10" t="str">
        <f>"王晓佳"</f>
        <v>王晓佳</v>
      </c>
      <c r="D174" s="10" t="str">
        <f t="shared" si="23"/>
        <v>女</v>
      </c>
      <c r="E174" s="10" t="s">
        <v>178</v>
      </c>
    </row>
    <row r="175" spans="1:5" ht="24.75" customHeight="1">
      <c r="A175" s="9">
        <v>173</v>
      </c>
      <c r="B175" s="10" t="s">
        <v>6</v>
      </c>
      <c r="C175" s="10" t="str">
        <f>"陈虹"</f>
        <v>陈虹</v>
      </c>
      <c r="D175" s="10" t="str">
        <f t="shared" si="23"/>
        <v>女</v>
      </c>
      <c r="E175" s="10" t="s">
        <v>179</v>
      </c>
    </row>
    <row r="176" spans="1:5" ht="24.75" customHeight="1">
      <c r="A176" s="9">
        <v>174</v>
      </c>
      <c r="B176" s="10" t="s">
        <v>6</v>
      </c>
      <c r="C176" s="10" t="str">
        <f>"王宇"</f>
        <v>王宇</v>
      </c>
      <c r="D176" s="10" t="str">
        <f t="shared" si="23"/>
        <v>女</v>
      </c>
      <c r="E176" s="10" t="s">
        <v>172</v>
      </c>
    </row>
    <row r="177" spans="1:5" ht="24.75" customHeight="1">
      <c r="A177" s="9">
        <v>175</v>
      </c>
      <c r="B177" s="10" t="s">
        <v>6</v>
      </c>
      <c r="C177" s="10" t="str">
        <f>"李明钰"</f>
        <v>李明钰</v>
      </c>
      <c r="D177" s="10" t="str">
        <f t="shared" si="23"/>
        <v>女</v>
      </c>
      <c r="E177" s="10" t="s">
        <v>180</v>
      </c>
    </row>
    <row r="178" spans="1:5" ht="24.75" customHeight="1">
      <c r="A178" s="9">
        <v>176</v>
      </c>
      <c r="B178" s="10" t="s">
        <v>6</v>
      </c>
      <c r="C178" s="10" t="str">
        <f>"陈婧"</f>
        <v>陈婧</v>
      </c>
      <c r="D178" s="10" t="str">
        <f t="shared" si="23"/>
        <v>女</v>
      </c>
      <c r="E178" s="10" t="s">
        <v>181</v>
      </c>
    </row>
    <row r="179" spans="1:5" ht="24.75" customHeight="1">
      <c r="A179" s="9">
        <v>177</v>
      </c>
      <c r="B179" s="10" t="s">
        <v>6</v>
      </c>
      <c r="C179" s="10" t="str">
        <f>"陈丹女"</f>
        <v>陈丹女</v>
      </c>
      <c r="D179" s="10" t="str">
        <f t="shared" si="23"/>
        <v>女</v>
      </c>
      <c r="E179" s="10" t="s">
        <v>182</v>
      </c>
    </row>
    <row r="180" spans="1:5" ht="24.75" customHeight="1">
      <c r="A180" s="9">
        <v>178</v>
      </c>
      <c r="B180" s="10" t="s">
        <v>6</v>
      </c>
      <c r="C180" s="10" t="str">
        <f>"唐皭琪"</f>
        <v>唐皭琪</v>
      </c>
      <c r="D180" s="10" t="str">
        <f t="shared" si="23"/>
        <v>女</v>
      </c>
      <c r="E180" s="10" t="s">
        <v>159</v>
      </c>
    </row>
    <row r="181" spans="1:5" ht="24.75" customHeight="1">
      <c r="A181" s="9">
        <v>179</v>
      </c>
      <c r="B181" s="10" t="s">
        <v>6</v>
      </c>
      <c r="C181" s="10" t="str">
        <f>"赖舒愉"</f>
        <v>赖舒愉</v>
      </c>
      <c r="D181" s="10" t="str">
        <f t="shared" si="23"/>
        <v>女</v>
      </c>
      <c r="E181" s="10" t="s">
        <v>183</v>
      </c>
    </row>
    <row r="182" spans="1:5" ht="24.75" customHeight="1">
      <c r="A182" s="9">
        <v>180</v>
      </c>
      <c r="B182" s="10" t="s">
        <v>6</v>
      </c>
      <c r="C182" s="10" t="str">
        <f>"赖树溥"</f>
        <v>赖树溥</v>
      </c>
      <c r="D182" s="10" t="str">
        <f>"男"</f>
        <v>男</v>
      </c>
      <c r="E182" s="10" t="s">
        <v>184</v>
      </c>
    </row>
    <row r="183" spans="1:5" ht="24.75" customHeight="1">
      <c r="A183" s="9">
        <v>181</v>
      </c>
      <c r="B183" s="10" t="s">
        <v>6</v>
      </c>
      <c r="C183" s="10" t="str">
        <f>"黄振雅"</f>
        <v>黄振雅</v>
      </c>
      <c r="D183" s="10" t="str">
        <f aca="true" t="shared" si="24" ref="D183:D187">"女"</f>
        <v>女</v>
      </c>
      <c r="E183" s="10" t="s">
        <v>185</v>
      </c>
    </row>
    <row r="184" spans="1:5" ht="24.75" customHeight="1">
      <c r="A184" s="9">
        <v>182</v>
      </c>
      <c r="B184" s="10" t="s">
        <v>6</v>
      </c>
      <c r="C184" s="10" t="str">
        <f>"温子烨"</f>
        <v>温子烨</v>
      </c>
      <c r="D184" s="10" t="str">
        <f>"男"</f>
        <v>男</v>
      </c>
      <c r="E184" s="10" t="s">
        <v>186</v>
      </c>
    </row>
    <row r="185" spans="1:5" ht="24.75" customHeight="1">
      <c r="A185" s="9">
        <v>183</v>
      </c>
      <c r="B185" s="10" t="s">
        <v>6</v>
      </c>
      <c r="C185" s="10" t="str">
        <f>"张雯"</f>
        <v>张雯</v>
      </c>
      <c r="D185" s="10" t="str">
        <f t="shared" si="24"/>
        <v>女</v>
      </c>
      <c r="E185" s="10" t="s">
        <v>187</v>
      </c>
    </row>
    <row r="186" spans="1:5" ht="24.75" customHeight="1">
      <c r="A186" s="9">
        <v>184</v>
      </c>
      <c r="B186" s="10" t="s">
        <v>6</v>
      </c>
      <c r="C186" s="10" t="str">
        <f>"陈晓静"</f>
        <v>陈晓静</v>
      </c>
      <c r="D186" s="10" t="str">
        <f t="shared" si="24"/>
        <v>女</v>
      </c>
      <c r="E186" s="10" t="s">
        <v>188</v>
      </c>
    </row>
    <row r="187" spans="1:5" ht="24.75" customHeight="1">
      <c r="A187" s="9">
        <v>185</v>
      </c>
      <c r="B187" s="10" t="s">
        <v>6</v>
      </c>
      <c r="C187" s="10" t="str">
        <f>"符前音"</f>
        <v>符前音</v>
      </c>
      <c r="D187" s="10" t="str">
        <f t="shared" si="24"/>
        <v>女</v>
      </c>
      <c r="E187" s="10" t="s">
        <v>189</v>
      </c>
    </row>
    <row r="188" spans="1:5" ht="24.75" customHeight="1">
      <c r="A188" s="9">
        <v>186</v>
      </c>
      <c r="B188" s="10" t="s">
        <v>6</v>
      </c>
      <c r="C188" s="10" t="str">
        <f>"吴洋帆"</f>
        <v>吴洋帆</v>
      </c>
      <c r="D188" s="10" t="str">
        <f>"男"</f>
        <v>男</v>
      </c>
      <c r="E188" s="10" t="s">
        <v>190</v>
      </c>
    </row>
    <row r="189" spans="1:5" ht="24.75" customHeight="1">
      <c r="A189" s="9">
        <v>187</v>
      </c>
      <c r="B189" s="10" t="s">
        <v>6</v>
      </c>
      <c r="C189" s="10" t="str">
        <f>"黄甜甜"</f>
        <v>黄甜甜</v>
      </c>
      <c r="D189" s="10" t="str">
        <f aca="true" t="shared" si="25" ref="D189:D191">"女"</f>
        <v>女</v>
      </c>
      <c r="E189" s="10" t="s">
        <v>191</v>
      </c>
    </row>
    <row r="190" spans="1:5" ht="24.75" customHeight="1">
      <c r="A190" s="9">
        <v>188</v>
      </c>
      <c r="B190" s="10" t="s">
        <v>6</v>
      </c>
      <c r="C190" s="10" t="str">
        <f>"罗九舒"</f>
        <v>罗九舒</v>
      </c>
      <c r="D190" s="10" t="str">
        <f t="shared" si="25"/>
        <v>女</v>
      </c>
      <c r="E190" s="10" t="s">
        <v>192</v>
      </c>
    </row>
    <row r="191" spans="1:5" ht="24.75" customHeight="1">
      <c r="A191" s="9">
        <v>189</v>
      </c>
      <c r="B191" s="10" t="s">
        <v>6</v>
      </c>
      <c r="C191" s="10" t="str">
        <f>"黄海玲"</f>
        <v>黄海玲</v>
      </c>
      <c r="D191" s="10" t="str">
        <f t="shared" si="25"/>
        <v>女</v>
      </c>
      <c r="E191" s="10" t="s">
        <v>193</v>
      </c>
    </row>
    <row r="192" spans="1:5" ht="24.75" customHeight="1">
      <c r="A192" s="9">
        <v>190</v>
      </c>
      <c r="B192" s="10" t="s">
        <v>6</v>
      </c>
      <c r="C192" s="10" t="str">
        <f>" 张宇"</f>
        <v> 张宇</v>
      </c>
      <c r="D192" s="10" t="str">
        <f aca="true" t="shared" si="26" ref="D192:D195">"男"</f>
        <v>男</v>
      </c>
      <c r="E192" s="10" t="s">
        <v>194</v>
      </c>
    </row>
    <row r="193" spans="1:5" ht="24.75" customHeight="1">
      <c r="A193" s="9">
        <v>191</v>
      </c>
      <c r="B193" s="10" t="s">
        <v>6</v>
      </c>
      <c r="C193" s="10" t="str">
        <f>"蔡桥月"</f>
        <v>蔡桥月</v>
      </c>
      <c r="D193" s="10" t="str">
        <f aca="true" t="shared" si="27" ref="D193:D199">"女"</f>
        <v>女</v>
      </c>
      <c r="E193" s="10" t="s">
        <v>195</v>
      </c>
    </row>
    <row r="194" spans="1:5" ht="24.75" customHeight="1">
      <c r="A194" s="9">
        <v>192</v>
      </c>
      <c r="B194" s="10" t="s">
        <v>6</v>
      </c>
      <c r="C194" s="10" t="str">
        <f>"周益辉"</f>
        <v>周益辉</v>
      </c>
      <c r="D194" s="10" t="str">
        <f t="shared" si="26"/>
        <v>男</v>
      </c>
      <c r="E194" s="10" t="s">
        <v>196</v>
      </c>
    </row>
    <row r="195" spans="1:5" ht="24.75" customHeight="1">
      <c r="A195" s="9">
        <v>193</v>
      </c>
      <c r="B195" s="10" t="s">
        <v>6</v>
      </c>
      <c r="C195" s="10" t="str">
        <f>"王惠浪"</f>
        <v>王惠浪</v>
      </c>
      <c r="D195" s="10" t="str">
        <f t="shared" si="26"/>
        <v>男</v>
      </c>
      <c r="E195" s="10" t="s">
        <v>197</v>
      </c>
    </row>
    <row r="196" spans="1:5" ht="24.75" customHeight="1">
      <c r="A196" s="9">
        <v>194</v>
      </c>
      <c r="B196" s="10" t="s">
        <v>6</v>
      </c>
      <c r="C196" s="10" t="str">
        <f>"许妙平"</f>
        <v>许妙平</v>
      </c>
      <c r="D196" s="10" t="str">
        <f t="shared" si="27"/>
        <v>女</v>
      </c>
      <c r="E196" s="10" t="s">
        <v>198</v>
      </c>
    </row>
    <row r="197" spans="1:5" ht="24.75" customHeight="1">
      <c r="A197" s="9">
        <v>195</v>
      </c>
      <c r="B197" s="10" t="s">
        <v>6</v>
      </c>
      <c r="C197" s="10" t="str">
        <f>"洪霞"</f>
        <v>洪霞</v>
      </c>
      <c r="D197" s="10" t="str">
        <f t="shared" si="27"/>
        <v>女</v>
      </c>
      <c r="E197" s="10" t="s">
        <v>199</v>
      </c>
    </row>
    <row r="198" spans="1:5" ht="24.75" customHeight="1">
      <c r="A198" s="9">
        <v>196</v>
      </c>
      <c r="B198" s="10" t="s">
        <v>6</v>
      </c>
      <c r="C198" s="10" t="str">
        <f>"吴亭"</f>
        <v>吴亭</v>
      </c>
      <c r="D198" s="10" t="str">
        <f t="shared" si="27"/>
        <v>女</v>
      </c>
      <c r="E198" s="10" t="s">
        <v>200</v>
      </c>
    </row>
    <row r="199" spans="1:5" ht="24.75" customHeight="1">
      <c r="A199" s="9">
        <v>197</v>
      </c>
      <c r="B199" s="10" t="s">
        <v>6</v>
      </c>
      <c r="C199" s="10" t="str">
        <f>"王孟香"</f>
        <v>王孟香</v>
      </c>
      <c r="D199" s="10" t="str">
        <f t="shared" si="27"/>
        <v>女</v>
      </c>
      <c r="E199" s="10" t="s">
        <v>201</v>
      </c>
    </row>
    <row r="200" spans="1:5" ht="24.75" customHeight="1">
      <c r="A200" s="9">
        <v>198</v>
      </c>
      <c r="B200" s="10" t="s">
        <v>6</v>
      </c>
      <c r="C200" s="10" t="str">
        <f>"陈伟铭"</f>
        <v>陈伟铭</v>
      </c>
      <c r="D200" s="10" t="str">
        <f>"男"</f>
        <v>男</v>
      </c>
      <c r="E200" s="10" t="s">
        <v>202</v>
      </c>
    </row>
    <row r="201" spans="1:5" ht="24.75" customHeight="1">
      <c r="A201" s="9">
        <v>199</v>
      </c>
      <c r="B201" s="10" t="s">
        <v>6</v>
      </c>
      <c r="C201" s="10" t="str">
        <f>"云楠"</f>
        <v>云楠</v>
      </c>
      <c r="D201" s="10" t="str">
        <f aca="true" t="shared" si="28" ref="D201:D204">"女"</f>
        <v>女</v>
      </c>
      <c r="E201" s="10" t="s">
        <v>203</v>
      </c>
    </row>
    <row r="202" spans="1:5" ht="24.75" customHeight="1">
      <c r="A202" s="9">
        <v>200</v>
      </c>
      <c r="B202" s="10" t="s">
        <v>6</v>
      </c>
      <c r="C202" s="10" t="str">
        <f>"钟又桦"</f>
        <v>钟又桦</v>
      </c>
      <c r="D202" s="10" t="str">
        <f t="shared" si="28"/>
        <v>女</v>
      </c>
      <c r="E202" s="10" t="s">
        <v>204</v>
      </c>
    </row>
    <row r="203" spans="1:5" ht="24.75" customHeight="1">
      <c r="A203" s="9">
        <v>201</v>
      </c>
      <c r="B203" s="10" t="s">
        <v>6</v>
      </c>
      <c r="C203" s="10" t="str">
        <f>"黎棉棉"</f>
        <v>黎棉棉</v>
      </c>
      <c r="D203" s="10" t="str">
        <f t="shared" si="28"/>
        <v>女</v>
      </c>
      <c r="E203" s="10" t="s">
        <v>205</v>
      </c>
    </row>
    <row r="204" spans="1:5" ht="24.75" customHeight="1">
      <c r="A204" s="9">
        <v>202</v>
      </c>
      <c r="B204" s="10" t="s">
        <v>6</v>
      </c>
      <c r="C204" s="10" t="str">
        <f>"唐丽丹"</f>
        <v>唐丽丹</v>
      </c>
      <c r="D204" s="10" t="str">
        <f t="shared" si="28"/>
        <v>女</v>
      </c>
      <c r="E204" s="10" t="s">
        <v>206</v>
      </c>
    </row>
    <row r="205" spans="1:5" ht="24.75" customHeight="1">
      <c r="A205" s="9">
        <v>203</v>
      </c>
      <c r="B205" s="10" t="s">
        <v>6</v>
      </c>
      <c r="C205" s="10" t="str">
        <f>"蔡於良"</f>
        <v>蔡於良</v>
      </c>
      <c r="D205" s="10" t="str">
        <f>"男"</f>
        <v>男</v>
      </c>
      <c r="E205" s="10" t="s">
        <v>207</v>
      </c>
    </row>
    <row r="206" spans="1:5" ht="24.75" customHeight="1">
      <c r="A206" s="9">
        <v>204</v>
      </c>
      <c r="B206" s="10" t="s">
        <v>6</v>
      </c>
      <c r="C206" s="10" t="str">
        <f>"陆梅"</f>
        <v>陆梅</v>
      </c>
      <c r="D206" s="10" t="str">
        <f aca="true" t="shared" si="29" ref="D206:D212">"女"</f>
        <v>女</v>
      </c>
      <c r="E206" s="10" t="s">
        <v>54</v>
      </c>
    </row>
    <row r="207" spans="1:5" ht="24.75" customHeight="1">
      <c r="A207" s="9">
        <v>205</v>
      </c>
      <c r="B207" s="10" t="s">
        <v>6</v>
      </c>
      <c r="C207" s="10" t="str">
        <f>"张春丽"</f>
        <v>张春丽</v>
      </c>
      <c r="D207" s="10" t="str">
        <f t="shared" si="29"/>
        <v>女</v>
      </c>
      <c r="E207" s="10" t="s">
        <v>208</v>
      </c>
    </row>
    <row r="208" spans="1:5" ht="24.75" customHeight="1">
      <c r="A208" s="9">
        <v>206</v>
      </c>
      <c r="B208" s="10" t="s">
        <v>6</v>
      </c>
      <c r="C208" s="10" t="str">
        <f>"蔡佳芮"</f>
        <v>蔡佳芮</v>
      </c>
      <c r="D208" s="10" t="str">
        <f t="shared" si="29"/>
        <v>女</v>
      </c>
      <c r="E208" s="10" t="s">
        <v>209</v>
      </c>
    </row>
    <row r="209" spans="1:5" ht="24.75" customHeight="1">
      <c r="A209" s="9">
        <v>207</v>
      </c>
      <c r="B209" s="10" t="s">
        <v>6</v>
      </c>
      <c r="C209" s="10" t="str">
        <f>"郑惠"</f>
        <v>郑惠</v>
      </c>
      <c r="D209" s="10" t="str">
        <f t="shared" si="29"/>
        <v>女</v>
      </c>
      <c r="E209" s="10" t="s">
        <v>210</v>
      </c>
    </row>
    <row r="210" spans="1:5" ht="24.75" customHeight="1">
      <c r="A210" s="9">
        <v>208</v>
      </c>
      <c r="B210" s="10" t="s">
        <v>6</v>
      </c>
      <c r="C210" s="10" t="str">
        <f>"符云枭"</f>
        <v>符云枭</v>
      </c>
      <c r="D210" s="10" t="str">
        <f t="shared" si="29"/>
        <v>女</v>
      </c>
      <c r="E210" s="10" t="s">
        <v>211</v>
      </c>
    </row>
    <row r="211" spans="1:5" ht="24.75" customHeight="1">
      <c r="A211" s="9">
        <v>209</v>
      </c>
      <c r="B211" s="10" t="s">
        <v>6</v>
      </c>
      <c r="C211" s="10" t="str">
        <f>"黄慧"</f>
        <v>黄慧</v>
      </c>
      <c r="D211" s="10" t="str">
        <f t="shared" si="29"/>
        <v>女</v>
      </c>
      <c r="E211" s="10" t="s">
        <v>212</v>
      </c>
    </row>
    <row r="212" spans="1:5" ht="24.75" customHeight="1">
      <c r="A212" s="9">
        <v>210</v>
      </c>
      <c r="B212" s="10" t="s">
        <v>6</v>
      </c>
      <c r="C212" s="10" t="str">
        <f>"李彬彬"</f>
        <v>李彬彬</v>
      </c>
      <c r="D212" s="10" t="str">
        <f t="shared" si="29"/>
        <v>女</v>
      </c>
      <c r="E212" s="10" t="s">
        <v>213</v>
      </c>
    </row>
    <row r="213" spans="1:5" ht="24.75" customHeight="1">
      <c r="A213" s="9">
        <v>211</v>
      </c>
      <c r="B213" s="10" t="s">
        <v>6</v>
      </c>
      <c r="C213" s="10" t="str">
        <f>"丁阳"</f>
        <v>丁阳</v>
      </c>
      <c r="D213" s="10" t="str">
        <f>"男"</f>
        <v>男</v>
      </c>
      <c r="E213" s="10" t="s">
        <v>214</v>
      </c>
    </row>
    <row r="214" spans="1:5" ht="24.75" customHeight="1">
      <c r="A214" s="9">
        <v>212</v>
      </c>
      <c r="B214" s="10" t="s">
        <v>6</v>
      </c>
      <c r="C214" s="10" t="str">
        <f>"冯朝静"</f>
        <v>冯朝静</v>
      </c>
      <c r="D214" s="10" t="str">
        <f aca="true" t="shared" si="30" ref="D214:D216">"女"</f>
        <v>女</v>
      </c>
      <c r="E214" s="10" t="s">
        <v>215</v>
      </c>
    </row>
    <row r="215" spans="1:5" ht="24.75" customHeight="1">
      <c r="A215" s="9">
        <v>213</v>
      </c>
      <c r="B215" s="10" t="s">
        <v>6</v>
      </c>
      <c r="C215" s="10" t="str">
        <f>"胡慧美"</f>
        <v>胡慧美</v>
      </c>
      <c r="D215" s="10" t="str">
        <f t="shared" si="30"/>
        <v>女</v>
      </c>
      <c r="E215" s="10" t="s">
        <v>216</v>
      </c>
    </row>
    <row r="216" spans="1:5" ht="24.75" customHeight="1">
      <c r="A216" s="9">
        <v>214</v>
      </c>
      <c r="B216" s="10" t="s">
        <v>6</v>
      </c>
      <c r="C216" s="10" t="str">
        <f>"李珊珊"</f>
        <v>李珊珊</v>
      </c>
      <c r="D216" s="10" t="str">
        <f t="shared" si="30"/>
        <v>女</v>
      </c>
      <c r="E216" s="10" t="s">
        <v>217</v>
      </c>
    </row>
    <row r="217" spans="1:5" ht="24.75" customHeight="1">
      <c r="A217" s="9">
        <v>215</v>
      </c>
      <c r="B217" s="10" t="s">
        <v>6</v>
      </c>
      <c r="C217" s="10" t="str">
        <f>"郭泓尧"</f>
        <v>郭泓尧</v>
      </c>
      <c r="D217" s="10" t="str">
        <f>"男"</f>
        <v>男</v>
      </c>
      <c r="E217" s="10" t="s">
        <v>218</v>
      </c>
    </row>
    <row r="218" spans="1:5" ht="24.75" customHeight="1">
      <c r="A218" s="9">
        <v>216</v>
      </c>
      <c r="B218" s="10" t="s">
        <v>6</v>
      </c>
      <c r="C218" s="10" t="str">
        <f>"李婧"</f>
        <v>李婧</v>
      </c>
      <c r="D218" s="10" t="str">
        <f aca="true" t="shared" si="31" ref="D218:D221">"女"</f>
        <v>女</v>
      </c>
      <c r="E218" s="10" t="s">
        <v>219</v>
      </c>
    </row>
    <row r="219" spans="1:5" ht="24.75" customHeight="1">
      <c r="A219" s="9">
        <v>217</v>
      </c>
      <c r="B219" s="10" t="s">
        <v>6</v>
      </c>
      <c r="C219" s="10" t="str">
        <f>"李婷"</f>
        <v>李婷</v>
      </c>
      <c r="D219" s="10" t="str">
        <f t="shared" si="31"/>
        <v>女</v>
      </c>
      <c r="E219" s="10" t="s">
        <v>220</v>
      </c>
    </row>
    <row r="220" spans="1:5" ht="24.75" customHeight="1">
      <c r="A220" s="9">
        <v>218</v>
      </c>
      <c r="B220" s="10" t="s">
        <v>6</v>
      </c>
      <c r="C220" s="10" t="str">
        <f>"张晓倩"</f>
        <v>张晓倩</v>
      </c>
      <c r="D220" s="10" t="str">
        <f t="shared" si="31"/>
        <v>女</v>
      </c>
      <c r="E220" s="10" t="s">
        <v>221</v>
      </c>
    </row>
    <row r="221" spans="1:5" ht="24.75" customHeight="1">
      <c r="A221" s="9">
        <v>219</v>
      </c>
      <c r="B221" s="10" t="s">
        <v>6</v>
      </c>
      <c r="C221" s="10" t="str">
        <f>"吴承精"</f>
        <v>吴承精</v>
      </c>
      <c r="D221" s="10" t="str">
        <f t="shared" si="31"/>
        <v>女</v>
      </c>
      <c r="E221" s="10" t="s">
        <v>222</v>
      </c>
    </row>
    <row r="222" spans="1:5" ht="24.75" customHeight="1">
      <c r="A222" s="9">
        <v>220</v>
      </c>
      <c r="B222" s="10" t="s">
        <v>6</v>
      </c>
      <c r="C222" s="10" t="str">
        <f>"包青旺"</f>
        <v>包青旺</v>
      </c>
      <c r="D222" s="10" t="str">
        <f>"男"</f>
        <v>男</v>
      </c>
      <c r="E222" s="10" t="s">
        <v>223</v>
      </c>
    </row>
    <row r="223" spans="1:5" ht="24.75" customHeight="1">
      <c r="A223" s="9">
        <v>221</v>
      </c>
      <c r="B223" s="10" t="s">
        <v>6</v>
      </c>
      <c r="C223" s="10" t="str">
        <f>"王芳玉"</f>
        <v>王芳玉</v>
      </c>
      <c r="D223" s="10" t="str">
        <f aca="true" t="shared" si="32" ref="D223:D247">"女"</f>
        <v>女</v>
      </c>
      <c r="E223" s="10" t="s">
        <v>224</v>
      </c>
    </row>
    <row r="224" spans="1:5" ht="24.75" customHeight="1">
      <c r="A224" s="9">
        <v>222</v>
      </c>
      <c r="B224" s="10" t="s">
        <v>6</v>
      </c>
      <c r="C224" s="10" t="str">
        <f>"符兰芬"</f>
        <v>符兰芬</v>
      </c>
      <c r="D224" s="10" t="str">
        <f t="shared" si="32"/>
        <v>女</v>
      </c>
      <c r="E224" s="10" t="s">
        <v>225</v>
      </c>
    </row>
    <row r="225" spans="1:5" ht="24.75" customHeight="1">
      <c r="A225" s="9">
        <v>223</v>
      </c>
      <c r="B225" s="10" t="s">
        <v>6</v>
      </c>
      <c r="C225" s="10" t="str">
        <f>"梁禹铭"</f>
        <v>梁禹铭</v>
      </c>
      <c r="D225" s="10" t="str">
        <f t="shared" si="32"/>
        <v>女</v>
      </c>
      <c r="E225" s="10" t="s">
        <v>226</v>
      </c>
    </row>
    <row r="226" spans="1:5" ht="24.75" customHeight="1">
      <c r="A226" s="9">
        <v>224</v>
      </c>
      <c r="B226" s="10" t="s">
        <v>6</v>
      </c>
      <c r="C226" s="10" t="str">
        <f>"陈蒙蒙"</f>
        <v>陈蒙蒙</v>
      </c>
      <c r="D226" s="10" t="str">
        <f t="shared" si="32"/>
        <v>女</v>
      </c>
      <c r="E226" s="10" t="s">
        <v>227</v>
      </c>
    </row>
    <row r="227" spans="1:5" ht="24.75" customHeight="1">
      <c r="A227" s="9">
        <v>225</v>
      </c>
      <c r="B227" s="10" t="s">
        <v>6</v>
      </c>
      <c r="C227" s="10" t="str">
        <f>"李雨芯"</f>
        <v>李雨芯</v>
      </c>
      <c r="D227" s="10" t="str">
        <f t="shared" si="32"/>
        <v>女</v>
      </c>
      <c r="E227" s="10" t="s">
        <v>228</v>
      </c>
    </row>
    <row r="228" spans="1:5" ht="24.75" customHeight="1">
      <c r="A228" s="9">
        <v>226</v>
      </c>
      <c r="B228" s="10" t="s">
        <v>6</v>
      </c>
      <c r="C228" s="10" t="str">
        <f>"林美秀"</f>
        <v>林美秀</v>
      </c>
      <c r="D228" s="10" t="str">
        <f t="shared" si="32"/>
        <v>女</v>
      </c>
      <c r="E228" s="10" t="s">
        <v>229</v>
      </c>
    </row>
    <row r="229" spans="1:5" ht="24.75" customHeight="1">
      <c r="A229" s="9">
        <v>227</v>
      </c>
      <c r="B229" s="10" t="s">
        <v>6</v>
      </c>
      <c r="C229" s="10" t="str">
        <f>"薛梅爱"</f>
        <v>薛梅爱</v>
      </c>
      <c r="D229" s="10" t="str">
        <f t="shared" si="32"/>
        <v>女</v>
      </c>
      <c r="E229" s="10" t="s">
        <v>230</v>
      </c>
    </row>
    <row r="230" spans="1:5" ht="24.75" customHeight="1">
      <c r="A230" s="9">
        <v>228</v>
      </c>
      <c r="B230" s="10" t="s">
        <v>6</v>
      </c>
      <c r="C230" s="10" t="str">
        <f>"高芳娇"</f>
        <v>高芳娇</v>
      </c>
      <c r="D230" s="10" t="str">
        <f t="shared" si="32"/>
        <v>女</v>
      </c>
      <c r="E230" s="10" t="s">
        <v>231</v>
      </c>
    </row>
    <row r="231" spans="1:5" ht="24.75" customHeight="1">
      <c r="A231" s="9">
        <v>229</v>
      </c>
      <c r="B231" s="10" t="s">
        <v>6</v>
      </c>
      <c r="C231" s="10" t="str">
        <f>"韦雪梅"</f>
        <v>韦雪梅</v>
      </c>
      <c r="D231" s="10" t="str">
        <f t="shared" si="32"/>
        <v>女</v>
      </c>
      <c r="E231" s="10" t="s">
        <v>232</v>
      </c>
    </row>
    <row r="232" spans="1:5" ht="24.75" customHeight="1">
      <c r="A232" s="9">
        <v>230</v>
      </c>
      <c r="B232" s="10" t="s">
        <v>6</v>
      </c>
      <c r="C232" s="10" t="str">
        <f>"邢瀚云"</f>
        <v>邢瀚云</v>
      </c>
      <c r="D232" s="10" t="str">
        <f t="shared" si="32"/>
        <v>女</v>
      </c>
      <c r="E232" s="10" t="s">
        <v>233</v>
      </c>
    </row>
    <row r="233" spans="1:5" ht="24.75" customHeight="1">
      <c r="A233" s="9">
        <v>231</v>
      </c>
      <c r="B233" s="10" t="s">
        <v>6</v>
      </c>
      <c r="C233" s="10" t="str">
        <f>"莫海媛"</f>
        <v>莫海媛</v>
      </c>
      <c r="D233" s="10" t="str">
        <f t="shared" si="32"/>
        <v>女</v>
      </c>
      <c r="E233" s="10" t="s">
        <v>234</v>
      </c>
    </row>
    <row r="234" spans="1:5" ht="24.75" customHeight="1">
      <c r="A234" s="9">
        <v>232</v>
      </c>
      <c r="B234" s="10" t="s">
        <v>6</v>
      </c>
      <c r="C234" s="10" t="str">
        <f>"吴洁飞"</f>
        <v>吴洁飞</v>
      </c>
      <c r="D234" s="10" t="str">
        <f t="shared" si="32"/>
        <v>女</v>
      </c>
      <c r="E234" s="10" t="s">
        <v>235</v>
      </c>
    </row>
    <row r="235" spans="1:5" ht="24.75" customHeight="1">
      <c r="A235" s="9">
        <v>233</v>
      </c>
      <c r="B235" s="10" t="s">
        <v>6</v>
      </c>
      <c r="C235" s="10" t="str">
        <f>"王璐颖"</f>
        <v>王璐颖</v>
      </c>
      <c r="D235" s="10" t="str">
        <f t="shared" si="32"/>
        <v>女</v>
      </c>
      <c r="E235" s="10" t="s">
        <v>236</v>
      </c>
    </row>
    <row r="236" spans="1:5" ht="24.75" customHeight="1">
      <c r="A236" s="9">
        <v>234</v>
      </c>
      <c r="B236" s="10" t="s">
        <v>6</v>
      </c>
      <c r="C236" s="10" t="str">
        <f>"苏炳兰"</f>
        <v>苏炳兰</v>
      </c>
      <c r="D236" s="10" t="str">
        <f t="shared" si="32"/>
        <v>女</v>
      </c>
      <c r="E236" s="10" t="s">
        <v>237</v>
      </c>
    </row>
    <row r="237" spans="1:5" ht="24.75" customHeight="1">
      <c r="A237" s="9">
        <v>235</v>
      </c>
      <c r="B237" s="10" t="s">
        <v>6</v>
      </c>
      <c r="C237" s="10" t="str">
        <f>"符慧"</f>
        <v>符慧</v>
      </c>
      <c r="D237" s="10" t="str">
        <f t="shared" si="32"/>
        <v>女</v>
      </c>
      <c r="E237" s="10" t="s">
        <v>238</v>
      </c>
    </row>
    <row r="238" spans="1:5" ht="24.75" customHeight="1">
      <c r="A238" s="9">
        <v>236</v>
      </c>
      <c r="B238" s="10" t="s">
        <v>6</v>
      </c>
      <c r="C238" s="10" t="str">
        <f>"冯吉晖"</f>
        <v>冯吉晖</v>
      </c>
      <c r="D238" s="10" t="str">
        <f t="shared" si="32"/>
        <v>女</v>
      </c>
      <c r="E238" s="10" t="s">
        <v>239</v>
      </c>
    </row>
    <row r="239" spans="1:5" ht="24.75" customHeight="1">
      <c r="A239" s="9">
        <v>237</v>
      </c>
      <c r="B239" s="10" t="s">
        <v>6</v>
      </c>
      <c r="C239" s="10" t="str">
        <f>"符丽星"</f>
        <v>符丽星</v>
      </c>
      <c r="D239" s="10" t="str">
        <f t="shared" si="32"/>
        <v>女</v>
      </c>
      <c r="E239" s="10" t="s">
        <v>240</v>
      </c>
    </row>
    <row r="240" spans="1:5" ht="24.75" customHeight="1">
      <c r="A240" s="9">
        <v>238</v>
      </c>
      <c r="B240" s="10" t="s">
        <v>6</v>
      </c>
      <c r="C240" s="10" t="str">
        <f>"王诗瑶"</f>
        <v>王诗瑶</v>
      </c>
      <c r="D240" s="10" t="str">
        <f t="shared" si="32"/>
        <v>女</v>
      </c>
      <c r="E240" s="10" t="s">
        <v>241</v>
      </c>
    </row>
    <row r="241" spans="1:5" ht="24.75" customHeight="1">
      <c r="A241" s="9">
        <v>239</v>
      </c>
      <c r="B241" s="10" t="s">
        <v>6</v>
      </c>
      <c r="C241" s="10" t="str">
        <f>"周亚贞"</f>
        <v>周亚贞</v>
      </c>
      <c r="D241" s="10" t="str">
        <f t="shared" si="32"/>
        <v>女</v>
      </c>
      <c r="E241" s="10" t="s">
        <v>242</v>
      </c>
    </row>
    <row r="242" spans="1:5" ht="24.75" customHeight="1">
      <c r="A242" s="9">
        <v>240</v>
      </c>
      <c r="B242" s="10" t="s">
        <v>6</v>
      </c>
      <c r="C242" s="10" t="str">
        <f>"蔡汝婷"</f>
        <v>蔡汝婷</v>
      </c>
      <c r="D242" s="10" t="str">
        <f t="shared" si="32"/>
        <v>女</v>
      </c>
      <c r="E242" s="10" t="s">
        <v>243</v>
      </c>
    </row>
    <row r="243" spans="1:5" ht="24.75" customHeight="1">
      <c r="A243" s="9">
        <v>241</v>
      </c>
      <c r="B243" s="10" t="s">
        <v>6</v>
      </c>
      <c r="C243" s="10" t="str">
        <f>"陈美琼"</f>
        <v>陈美琼</v>
      </c>
      <c r="D243" s="10" t="str">
        <f t="shared" si="32"/>
        <v>女</v>
      </c>
      <c r="E243" s="10" t="s">
        <v>244</v>
      </c>
    </row>
    <row r="244" spans="1:5" ht="24.75" customHeight="1">
      <c r="A244" s="9">
        <v>242</v>
      </c>
      <c r="B244" s="10" t="s">
        <v>6</v>
      </c>
      <c r="C244" s="10" t="str">
        <f>"王清香"</f>
        <v>王清香</v>
      </c>
      <c r="D244" s="10" t="str">
        <f t="shared" si="32"/>
        <v>女</v>
      </c>
      <c r="E244" s="10" t="s">
        <v>245</v>
      </c>
    </row>
    <row r="245" spans="1:5" ht="24.75" customHeight="1">
      <c r="A245" s="9">
        <v>243</v>
      </c>
      <c r="B245" s="10" t="s">
        <v>6</v>
      </c>
      <c r="C245" s="10" t="str">
        <f>"钟张娜"</f>
        <v>钟张娜</v>
      </c>
      <c r="D245" s="10" t="str">
        <f t="shared" si="32"/>
        <v>女</v>
      </c>
      <c r="E245" s="10" t="s">
        <v>246</v>
      </c>
    </row>
    <row r="246" spans="1:5" ht="24.75" customHeight="1">
      <c r="A246" s="9">
        <v>244</v>
      </c>
      <c r="B246" s="10" t="s">
        <v>6</v>
      </c>
      <c r="C246" s="10" t="str">
        <f>"黄梦琪"</f>
        <v>黄梦琪</v>
      </c>
      <c r="D246" s="10" t="str">
        <f t="shared" si="32"/>
        <v>女</v>
      </c>
      <c r="E246" s="10" t="s">
        <v>247</v>
      </c>
    </row>
    <row r="247" spans="1:5" ht="24.75" customHeight="1">
      <c r="A247" s="9">
        <v>245</v>
      </c>
      <c r="B247" s="10" t="s">
        <v>6</v>
      </c>
      <c r="C247" s="10" t="str">
        <f>"童瑞琼"</f>
        <v>童瑞琼</v>
      </c>
      <c r="D247" s="10" t="str">
        <f t="shared" si="32"/>
        <v>女</v>
      </c>
      <c r="E247" s="10" t="s">
        <v>248</v>
      </c>
    </row>
    <row r="248" spans="1:5" ht="24.75" customHeight="1">
      <c r="A248" s="9">
        <v>246</v>
      </c>
      <c r="B248" s="10" t="s">
        <v>6</v>
      </c>
      <c r="C248" s="10" t="str">
        <f>"石正儒"</f>
        <v>石正儒</v>
      </c>
      <c r="D248" s="10" t="str">
        <f>"男"</f>
        <v>男</v>
      </c>
      <c r="E248" s="10" t="s">
        <v>249</v>
      </c>
    </row>
    <row r="249" spans="1:5" ht="24.75" customHeight="1">
      <c r="A249" s="9">
        <v>247</v>
      </c>
      <c r="B249" s="10" t="s">
        <v>6</v>
      </c>
      <c r="C249" s="10" t="str">
        <f>"曾日花"</f>
        <v>曾日花</v>
      </c>
      <c r="D249" s="10" t="str">
        <f aca="true" t="shared" si="33" ref="D249:D254">"女"</f>
        <v>女</v>
      </c>
      <c r="E249" s="10" t="s">
        <v>250</v>
      </c>
    </row>
    <row r="250" spans="1:5" ht="24.75" customHeight="1">
      <c r="A250" s="9">
        <v>248</v>
      </c>
      <c r="B250" s="10" t="s">
        <v>6</v>
      </c>
      <c r="C250" s="10" t="str">
        <f>"谭樱艳"</f>
        <v>谭樱艳</v>
      </c>
      <c r="D250" s="10" t="str">
        <f t="shared" si="33"/>
        <v>女</v>
      </c>
      <c r="E250" s="10" t="s">
        <v>251</v>
      </c>
    </row>
    <row r="251" spans="1:5" ht="24.75" customHeight="1">
      <c r="A251" s="9">
        <v>249</v>
      </c>
      <c r="B251" s="10" t="s">
        <v>6</v>
      </c>
      <c r="C251" s="10" t="str">
        <f>"白政梅"</f>
        <v>白政梅</v>
      </c>
      <c r="D251" s="10" t="str">
        <f t="shared" si="33"/>
        <v>女</v>
      </c>
      <c r="E251" s="10" t="s">
        <v>252</v>
      </c>
    </row>
    <row r="252" spans="1:5" ht="24.75" customHeight="1">
      <c r="A252" s="9">
        <v>250</v>
      </c>
      <c r="B252" s="10" t="s">
        <v>6</v>
      </c>
      <c r="C252" s="10" t="str">
        <f>"黄琪恋"</f>
        <v>黄琪恋</v>
      </c>
      <c r="D252" s="10" t="str">
        <f t="shared" si="33"/>
        <v>女</v>
      </c>
      <c r="E252" s="10" t="s">
        <v>253</v>
      </c>
    </row>
    <row r="253" spans="1:5" ht="24.75" customHeight="1">
      <c r="A253" s="9">
        <v>251</v>
      </c>
      <c r="B253" s="10" t="s">
        <v>6</v>
      </c>
      <c r="C253" s="10" t="str">
        <f>"夏婷"</f>
        <v>夏婷</v>
      </c>
      <c r="D253" s="10" t="str">
        <f t="shared" si="33"/>
        <v>女</v>
      </c>
      <c r="E253" s="10" t="s">
        <v>254</v>
      </c>
    </row>
    <row r="254" spans="1:5" ht="24.75" customHeight="1">
      <c r="A254" s="9">
        <v>252</v>
      </c>
      <c r="B254" s="10" t="s">
        <v>6</v>
      </c>
      <c r="C254" s="10" t="str">
        <f>"陈俏枫"</f>
        <v>陈俏枫</v>
      </c>
      <c r="D254" s="10" t="str">
        <f t="shared" si="33"/>
        <v>女</v>
      </c>
      <c r="E254" s="10" t="s">
        <v>255</v>
      </c>
    </row>
    <row r="255" spans="1:5" ht="24.75" customHeight="1">
      <c r="A255" s="9">
        <v>253</v>
      </c>
      <c r="B255" s="10" t="s">
        <v>6</v>
      </c>
      <c r="C255" s="10" t="str">
        <f>"杨仁怀"</f>
        <v>杨仁怀</v>
      </c>
      <c r="D255" s="10" t="str">
        <f>"男"</f>
        <v>男</v>
      </c>
      <c r="E255" s="10" t="s">
        <v>256</v>
      </c>
    </row>
    <row r="256" spans="1:5" ht="24.75" customHeight="1">
      <c r="A256" s="9">
        <v>254</v>
      </c>
      <c r="B256" s="10" t="s">
        <v>6</v>
      </c>
      <c r="C256" s="10" t="str">
        <f>"符森"</f>
        <v>符森</v>
      </c>
      <c r="D256" s="10" t="str">
        <f>"男"</f>
        <v>男</v>
      </c>
      <c r="E256" s="10" t="s">
        <v>257</v>
      </c>
    </row>
    <row r="257" spans="1:5" ht="24.75" customHeight="1">
      <c r="A257" s="9">
        <v>255</v>
      </c>
      <c r="B257" s="10" t="s">
        <v>6</v>
      </c>
      <c r="C257" s="10" t="str">
        <f>"邹彤"</f>
        <v>邹彤</v>
      </c>
      <c r="D257" s="10" t="str">
        <f aca="true" t="shared" si="34" ref="D257:D261">"女"</f>
        <v>女</v>
      </c>
      <c r="E257" s="10" t="s">
        <v>258</v>
      </c>
    </row>
    <row r="258" spans="1:5" ht="24.75" customHeight="1">
      <c r="A258" s="9">
        <v>256</v>
      </c>
      <c r="B258" s="10" t="s">
        <v>6</v>
      </c>
      <c r="C258" s="10" t="str">
        <f>"王玉波"</f>
        <v>王玉波</v>
      </c>
      <c r="D258" s="10" t="str">
        <f t="shared" si="34"/>
        <v>女</v>
      </c>
      <c r="E258" s="10" t="s">
        <v>259</v>
      </c>
    </row>
    <row r="259" spans="1:5" ht="24.75" customHeight="1">
      <c r="A259" s="9">
        <v>257</v>
      </c>
      <c r="B259" s="10" t="s">
        <v>6</v>
      </c>
      <c r="C259" s="10" t="str">
        <f>"邢巧星"</f>
        <v>邢巧星</v>
      </c>
      <c r="D259" s="10" t="str">
        <f t="shared" si="34"/>
        <v>女</v>
      </c>
      <c r="E259" s="10" t="s">
        <v>260</v>
      </c>
    </row>
    <row r="260" spans="1:5" ht="24.75" customHeight="1">
      <c r="A260" s="9">
        <v>258</v>
      </c>
      <c r="B260" s="10" t="s">
        <v>6</v>
      </c>
      <c r="C260" s="10" t="str">
        <f>"陈江璟"</f>
        <v>陈江璟</v>
      </c>
      <c r="D260" s="10" t="str">
        <f t="shared" si="34"/>
        <v>女</v>
      </c>
      <c r="E260" s="10" t="s">
        <v>261</v>
      </c>
    </row>
    <row r="261" spans="1:5" ht="24.75" customHeight="1">
      <c r="A261" s="9">
        <v>259</v>
      </c>
      <c r="B261" s="10" t="s">
        <v>6</v>
      </c>
      <c r="C261" s="10" t="str">
        <f>"王雅婷"</f>
        <v>王雅婷</v>
      </c>
      <c r="D261" s="10" t="str">
        <f t="shared" si="34"/>
        <v>女</v>
      </c>
      <c r="E261" s="10" t="s">
        <v>262</v>
      </c>
    </row>
    <row r="262" spans="1:5" ht="24.75" customHeight="1">
      <c r="A262" s="9">
        <v>260</v>
      </c>
      <c r="B262" s="10" t="s">
        <v>6</v>
      </c>
      <c r="C262" s="10" t="str">
        <f>"朱成龙"</f>
        <v>朱成龙</v>
      </c>
      <c r="D262" s="10" t="str">
        <f aca="true" t="shared" si="35" ref="D262:D266">"男"</f>
        <v>男</v>
      </c>
      <c r="E262" s="10" t="s">
        <v>263</v>
      </c>
    </row>
    <row r="263" spans="1:5" ht="24.75" customHeight="1">
      <c r="A263" s="9">
        <v>261</v>
      </c>
      <c r="B263" s="10" t="s">
        <v>6</v>
      </c>
      <c r="C263" s="10" t="str">
        <f>"邱惠芳"</f>
        <v>邱惠芳</v>
      </c>
      <c r="D263" s="10" t="str">
        <f aca="true" t="shared" si="36" ref="D263:D270">"女"</f>
        <v>女</v>
      </c>
      <c r="E263" s="10" t="s">
        <v>264</v>
      </c>
    </row>
    <row r="264" spans="1:5" ht="24.75" customHeight="1">
      <c r="A264" s="9">
        <v>262</v>
      </c>
      <c r="B264" s="10" t="s">
        <v>6</v>
      </c>
      <c r="C264" s="10" t="str">
        <f>"王祖渊"</f>
        <v>王祖渊</v>
      </c>
      <c r="D264" s="10" t="str">
        <f t="shared" si="35"/>
        <v>男</v>
      </c>
      <c r="E264" s="10" t="s">
        <v>265</v>
      </c>
    </row>
    <row r="265" spans="1:5" ht="24.75" customHeight="1">
      <c r="A265" s="9">
        <v>263</v>
      </c>
      <c r="B265" s="10" t="s">
        <v>6</v>
      </c>
      <c r="C265" s="10" t="str">
        <f>"黎多江"</f>
        <v>黎多江</v>
      </c>
      <c r="D265" s="10" t="str">
        <f t="shared" si="35"/>
        <v>男</v>
      </c>
      <c r="E265" s="10" t="s">
        <v>266</v>
      </c>
    </row>
    <row r="266" spans="1:5" ht="24.75" customHeight="1">
      <c r="A266" s="9">
        <v>264</v>
      </c>
      <c r="B266" s="10" t="s">
        <v>6</v>
      </c>
      <c r="C266" s="10" t="str">
        <f>"杨杰"</f>
        <v>杨杰</v>
      </c>
      <c r="D266" s="10" t="str">
        <f t="shared" si="35"/>
        <v>男</v>
      </c>
      <c r="E266" s="10" t="s">
        <v>267</v>
      </c>
    </row>
    <row r="267" spans="1:5" ht="24.75" customHeight="1">
      <c r="A267" s="9">
        <v>265</v>
      </c>
      <c r="B267" s="10" t="s">
        <v>6</v>
      </c>
      <c r="C267" s="10" t="str">
        <f>"郑良妃"</f>
        <v>郑良妃</v>
      </c>
      <c r="D267" s="10" t="str">
        <f t="shared" si="36"/>
        <v>女</v>
      </c>
      <c r="E267" s="10" t="s">
        <v>268</v>
      </c>
    </row>
    <row r="268" spans="1:5" ht="24.75" customHeight="1">
      <c r="A268" s="9">
        <v>266</v>
      </c>
      <c r="B268" s="10" t="s">
        <v>6</v>
      </c>
      <c r="C268" s="10" t="str">
        <f>"林晶晶"</f>
        <v>林晶晶</v>
      </c>
      <c r="D268" s="10" t="str">
        <f t="shared" si="36"/>
        <v>女</v>
      </c>
      <c r="E268" s="10" t="s">
        <v>269</v>
      </c>
    </row>
    <row r="269" spans="1:5" ht="24.75" customHeight="1">
      <c r="A269" s="9">
        <v>267</v>
      </c>
      <c r="B269" s="10" t="s">
        <v>6</v>
      </c>
      <c r="C269" s="10" t="str">
        <f>"许易龙"</f>
        <v>许易龙</v>
      </c>
      <c r="D269" s="10" t="str">
        <f t="shared" si="36"/>
        <v>女</v>
      </c>
      <c r="E269" s="10" t="s">
        <v>270</v>
      </c>
    </row>
    <row r="270" spans="1:5" ht="24.75" customHeight="1">
      <c r="A270" s="9">
        <v>268</v>
      </c>
      <c r="B270" s="10" t="s">
        <v>6</v>
      </c>
      <c r="C270" s="10" t="str">
        <f>"杨乙萍"</f>
        <v>杨乙萍</v>
      </c>
      <c r="D270" s="10" t="str">
        <f t="shared" si="36"/>
        <v>女</v>
      </c>
      <c r="E270" s="10" t="s">
        <v>271</v>
      </c>
    </row>
    <row r="271" spans="1:5" ht="24.75" customHeight="1">
      <c r="A271" s="9">
        <v>269</v>
      </c>
      <c r="B271" s="10" t="s">
        <v>6</v>
      </c>
      <c r="C271" s="10" t="str">
        <f>"金浩田"</f>
        <v>金浩田</v>
      </c>
      <c r="D271" s="10" t="str">
        <f>"男"</f>
        <v>男</v>
      </c>
      <c r="E271" s="10" t="s">
        <v>272</v>
      </c>
    </row>
    <row r="272" spans="1:5" ht="24.75" customHeight="1">
      <c r="A272" s="9">
        <v>270</v>
      </c>
      <c r="B272" s="10" t="s">
        <v>6</v>
      </c>
      <c r="C272" s="10" t="str">
        <f>"廖晓彤"</f>
        <v>廖晓彤</v>
      </c>
      <c r="D272" s="10" t="str">
        <f aca="true" t="shared" si="37" ref="D272:D283">"女"</f>
        <v>女</v>
      </c>
      <c r="E272" s="10" t="s">
        <v>273</v>
      </c>
    </row>
    <row r="273" spans="1:5" ht="24.75" customHeight="1">
      <c r="A273" s="9">
        <v>271</v>
      </c>
      <c r="B273" s="10" t="s">
        <v>6</v>
      </c>
      <c r="C273" s="10" t="str">
        <f>"陈敏"</f>
        <v>陈敏</v>
      </c>
      <c r="D273" s="10" t="str">
        <f t="shared" si="37"/>
        <v>女</v>
      </c>
      <c r="E273" s="10" t="s">
        <v>274</v>
      </c>
    </row>
    <row r="274" spans="1:5" ht="24.75" customHeight="1">
      <c r="A274" s="9">
        <v>272</v>
      </c>
      <c r="B274" s="10" t="s">
        <v>6</v>
      </c>
      <c r="C274" s="10" t="str">
        <f>"陈佳景"</f>
        <v>陈佳景</v>
      </c>
      <c r="D274" s="10" t="str">
        <f t="shared" si="37"/>
        <v>女</v>
      </c>
      <c r="E274" s="10" t="s">
        <v>275</v>
      </c>
    </row>
    <row r="275" spans="1:5" ht="24.75" customHeight="1">
      <c r="A275" s="9">
        <v>273</v>
      </c>
      <c r="B275" s="10" t="s">
        <v>6</v>
      </c>
      <c r="C275" s="10" t="str">
        <f>"朱滢琳"</f>
        <v>朱滢琳</v>
      </c>
      <c r="D275" s="10" t="str">
        <f t="shared" si="37"/>
        <v>女</v>
      </c>
      <c r="E275" s="10" t="s">
        <v>276</v>
      </c>
    </row>
    <row r="276" spans="1:5" ht="24.75" customHeight="1">
      <c r="A276" s="9">
        <v>274</v>
      </c>
      <c r="B276" s="10" t="s">
        <v>6</v>
      </c>
      <c r="C276" s="10" t="str">
        <f>"曾月香"</f>
        <v>曾月香</v>
      </c>
      <c r="D276" s="10" t="str">
        <f t="shared" si="37"/>
        <v>女</v>
      </c>
      <c r="E276" s="10" t="s">
        <v>277</v>
      </c>
    </row>
    <row r="277" spans="1:5" ht="24.75" customHeight="1">
      <c r="A277" s="9">
        <v>275</v>
      </c>
      <c r="B277" s="10" t="s">
        <v>6</v>
      </c>
      <c r="C277" s="10" t="str">
        <f>"王楠"</f>
        <v>王楠</v>
      </c>
      <c r="D277" s="10" t="str">
        <f t="shared" si="37"/>
        <v>女</v>
      </c>
      <c r="E277" s="10" t="s">
        <v>278</v>
      </c>
    </row>
    <row r="278" spans="1:5" ht="24.75" customHeight="1">
      <c r="A278" s="9">
        <v>276</v>
      </c>
      <c r="B278" s="10" t="s">
        <v>6</v>
      </c>
      <c r="C278" s="10" t="str">
        <f>"陈明馨"</f>
        <v>陈明馨</v>
      </c>
      <c r="D278" s="10" t="str">
        <f t="shared" si="37"/>
        <v>女</v>
      </c>
      <c r="E278" s="10" t="s">
        <v>279</v>
      </c>
    </row>
    <row r="279" spans="1:5" ht="24.75" customHeight="1">
      <c r="A279" s="9">
        <v>277</v>
      </c>
      <c r="B279" s="10" t="s">
        <v>6</v>
      </c>
      <c r="C279" s="10" t="str">
        <f>"谢政芳"</f>
        <v>谢政芳</v>
      </c>
      <c r="D279" s="10" t="str">
        <f t="shared" si="37"/>
        <v>女</v>
      </c>
      <c r="E279" s="10" t="s">
        <v>280</v>
      </c>
    </row>
    <row r="280" spans="1:5" ht="24.75" customHeight="1">
      <c r="A280" s="9">
        <v>278</v>
      </c>
      <c r="B280" s="10" t="s">
        <v>6</v>
      </c>
      <c r="C280" s="10" t="str">
        <f>"苏思思"</f>
        <v>苏思思</v>
      </c>
      <c r="D280" s="10" t="str">
        <f t="shared" si="37"/>
        <v>女</v>
      </c>
      <c r="E280" s="10" t="s">
        <v>281</v>
      </c>
    </row>
    <row r="281" spans="1:5" ht="24.75" customHeight="1">
      <c r="A281" s="9">
        <v>279</v>
      </c>
      <c r="B281" s="10" t="s">
        <v>6</v>
      </c>
      <c r="C281" s="10" t="str">
        <f>"郑翔月"</f>
        <v>郑翔月</v>
      </c>
      <c r="D281" s="10" t="str">
        <f t="shared" si="37"/>
        <v>女</v>
      </c>
      <c r="E281" s="10" t="s">
        <v>282</v>
      </c>
    </row>
    <row r="282" spans="1:5" ht="24.75" customHeight="1">
      <c r="A282" s="9">
        <v>280</v>
      </c>
      <c r="B282" s="10" t="s">
        <v>6</v>
      </c>
      <c r="C282" s="10" t="str">
        <f>"陈定红"</f>
        <v>陈定红</v>
      </c>
      <c r="D282" s="10" t="str">
        <f t="shared" si="37"/>
        <v>女</v>
      </c>
      <c r="E282" s="10" t="s">
        <v>283</v>
      </c>
    </row>
    <row r="283" spans="1:5" ht="24.75" customHeight="1">
      <c r="A283" s="9">
        <v>281</v>
      </c>
      <c r="B283" s="10" t="s">
        <v>6</v>
      </c>
      <c r="C283" s="10" t="str">
        <f>"符云华"</f>
        <v>符云华</v>
      </c>
      <c r="D283" s="10" t="str">
        <f t="shared" si="37"/>
        <v>女</v>
      </c>
      <c r="E283" s="10" t="s">
        <v>117</v>
      </c>
    </row>
    <row r="284" spans="1:5" ht="24.75" customHeight="1">
      <c r="A284" s="9">
        <v>282</v>
      </c>
      <c r="B284" s="10" t="s">
        <v>6</v>
      </c>
      <c r="C284" s="10" t="str">
        <f>"张仕居"</f>
        <v>张仕居</v>
      </c>
      <c r="D284" s="10" t="str">
        <f>"男"</f>
        <v>男</v>
      </c>
      <c r="E284" s="10" t="s">
        <v>284</v>
      </c>
    </row>
    <row r="285" spans="1:5" ht="24.75" customHeight="1">
      <c r="A285" s="9">
        <v>283</v>
      </c>
      <c r="B285" s="10" t="s">
        <v>6</v>
      </c>
      <c r="C285" s="10" t="str">
        <f>"符才玉"</f>
        <v>符才玉</v>
      </c>
      <c r="D285" s="10" t="str">
        <f aca="true" t="shared" si="38" ref="D285:D294">"女"</f>
        <v>女</v>
      </c>
      <c r="E285" s="10" t="s">
        <v>285</v>
      </c>
    </row>
    <row r="286" spans="1:5" ht="24.75" customHeight="1">
      <c r="A286" s="9">
        <v>284</v>
      </c>
      <c r="B286" s="10" t="s">
        <v>6</v>
      </c>
      <c r="C286" s="10" t="str">
        <f>"钱俊"</f>
        <v>钱俊</v>
      </c>
      <c r="D286" s="10" t="str">
        <f t="shared" si="38"/>
        <v>女</v>
      </c>
      <c r="E286" s="10" t="s">
        <v>286</v>
      </c>
    </row>
    <row r="287" spans="1:5" ht="24.75" customHeight="1">
      <c r="A287" s="9">
        <v>285</v>
      </c>
      <c r="B287" s="10" t="s">
        <v>6</v>
      </c>
      <c r="C287" s="10" t="str">
        <f>"符俊继 "</f>
        <v>符俊继 </v>
      </c>
      <c r="D287" s="10" t="str">
        <f>"男"</f>
        <v>男</v>
      </c>
      <c r="E287" s="10" t="s">
        <v>287</v>
      </c>
    </row>
    <row r="288" spans="1:5" ht="24.75" customHeight="1">
      <c r="A288" s="9">
        <v>286</v>
      </c>
      <c r="B288" s="10" t="s">
        <v>6</v>
      </c>
      <c r="C288" s="10" t="str">
        <f>"陈旭"</f>
        <v>陈旭</v>
      </c>
      <c r="D288" s="10" t="str">
        <f t="shared" si="38"/>
        <v>女</v>
      </c>
      <c r="E288" s="10" t="s">
        <v>288</v>
      </c>
    </row>
    <row r="289" spans="1:5" ht="24.75" customHeight="1">
      <c r="A289" s="9">
        <v>287</v>
      </c>
      <c r="B289" s="10" t="s">
        <v>6</v>
      </c>
      <c r="C289" s="10" t="str">
        <f>"邓倩"</f>
        <v>邓倩</v>
      </c>
      <c r="D289" s="10" t="str">
        <f t="shared" si="38"/>
        <v>女</v>
      </c>
      <c r="E289" s="10" t="s">
        <v>289</v>
      </c>
    </row>
    <row r="290" spans="1:5" ht="24.75" customHeight="1">
      <c r="A290" s="9">
        <v>288</v>
      </c>
      <c r="B290" s="10" t="s">
        <v>6</v>
      </c>
      <c r="C290" s="10" t="str">
        <f>"陈珺媛"</f>
        <v>陈珺媛</v>
      </c>
      <c r="D290" s="10" t="str">
        <f t="shared" si="38"/>
        <v>女</v>
      </c>
      <c r="E290" s="10" t="s">
        <v>290</v>
      </c>
    </row>
    <row r="291" spans="1:5" ht="24.75" customHeight="1">
      <c r="A291" s="9">
        <v>289</v>
      </c>
      <c r="B291" s="10" t="s">
        <v>6</v>
      </c>
      <c r="C291" s="10" t="str">
        <f>"陈锦琦"</f>
        <v>陈锦琦</v>
      </c>
      <c r="D291" s="10" t="str">
        <f t="shared" si="38"/>
        <v>女</v>
      </c>
      <c r="E291" s="10" t="s">
        <v>291</v>
      </c>
    </row>
    <row r="292" spans="1:5" ht="24.75" customHeight="1">
      <c r="A292" s="9">
        <v>290</v>
      </c>
      <c r="B292" s="10" t="s">
        <v>6</v>
      </c>
      <c r="C292" s="10" t="str">
        <f>"李红菱"</f>
        <v>李红菱</v>
      </c>
      <c r="D292" s="10" t="str">
        <f t="shared" si="38"/>
        <v>女</v>
      </c>
      <c r="E292" s="10" t="s">
        <v>292</v>
      </c>
    </row>
    <row r="293" spans="1:5" ht="24.75" customHeight="1">
      <c r="A293" s="9">
        <v>291</v>
      </c>
      <c r="B293" s="10" t="s">
        <v>6</v>
      </c>
      <c r="C293" s="10" t="str">
        <f>"吉秋妍"</f>
        <v>吉秋妍</v>
      </c>
      <c r="D293" s="10" t="str">
        <f t="shared" si="38"/>
        <v>女</v>
      </c>
      <c r="E293" s="10" t="s">
        <v>293</v>
      </c>
    </row>
    <row r="294" spans="1:5" ht="24.75" customHeight="1">
      <c r="A294" s="9">
        <v>292</v>
      </c>
      <c r="B294" s="10" t="s">
        <v>6</v>
      </c>
      <c r="C294" s="10" t="str">
        <f>"王慧"</f>
        <v>王慧</v>
      </c>
      <c r="D294" s="10" t="str">
        <f t="shared" si="38"/>
        <v>女</v>
      </c>
      <c r="E294" s="10" t="s">
        <v>294</v>
      </c>
    </row>
    <row r="295" spans="1:5" ht="24.75" customHeight="1">
      <c r="A295" s="9">
        <v>293</v>
      </c>
      <c r="B295" s="10" t="s">
        <v>6</v>
      </c>
      <c r="C295" s="10" t="str">
        <f>"黄宏平"</f>
        <v>黄宏平</v>
      </c>
      <c r="D295" s="10" t="str">
        <f>"男"</f>
        <v>男</v>
      </c>
      <c r="E295" s="10" t="s">
        <v>295</v>
      </c>
    </row>
    <row r="296" spans="1:5" ht="24.75" customHeight="1">
      <c r="A296" s="9">
        <v>294</v>
      </c>
      <c r="B296" s="10" t="s">
        <v>6</v>
      </c>
      <c r="C296" s="10" t="str">
        <f>"李琼"</f>
        <v>李琼</v>
      </c>
      <c r="D296" s="10" t="str">
        <f aca="true" t="shared" si="39" ref="D296:D315">"女"</f>
        <v>女</v>
      </c>
      <c r="E296" s="10" t="s">
        <v>213</v>
      </c>
    </row>
    <row r="297" spans="1:5" ht="24.75" customHeight="1">
      <c r="A297" s="9">
        <v>295</v>
      </c>
      <c r="B297" s="10" t="s">
        <v>6</v>
      </c>
      <c r="C297" s="10" t="str">
        <f>"邱小嫚"</f>
        <v>邱小嫚</v>
      </c>
      <c r="D297" s="10" t="str">
        <f t="shared" si="39"/>
        <v>女</v>
      </c>
      <c r="E297" s="10" t="s">
        <v>296</v>
      </c>
    </row>
    <row r="298" spans="1:5" ht="24.75" customHeight="1">
      <c r="A298" s="9">
        <v>296</v>
      </c>
      <c r="B298" s="10" t="s">
        <v>6</v>
      </c>
      <c r="C298" s="10" t="str">
        <f>"黄仁鸿"</f>
        <v>黄仁鸿</v>
      </c>
      <c r="D298" s="10" t="str">
        <f>"男"</f>
        <v>男</v>
      </c>
      <c r="E298" s="10" t="s">
        <v>297</v>
      </c>
    </row>
    <row r="299" spans="1:5" ht="24.75" customHeight="1">
      <c r="A299" s="9">
        <v>297</v>
      </c>
      <c r="B299" s="10" t="s">
        <v>6</v>
      </c>
      <c r="C299" s="10" t="str">
        <f>"赵佳莉"</f>
        <v>赵佳莉</v>
      </c>
      <c r="D299" s="10" t="str">
        <f t="shared" si="39"/>
        <v>女</v>
      </c>
      <c r="E299" s="10" t="s">
        <v>298</v>
      </c>
    </row>
    <row r="300" spans="1:5" ht="24.75" customHeight="1">
      <c r="A300" s="9">
        <v>298</v>
      </c>
      <c r="B300" s="10" t="s">
        <v>6</v>
      </c>
      <c r="C300" s="10" t="str">
        <f>"邱惠颖"</f>
        <v>邱惠颖</v>
      </c>
      <c r="D300" s="10" t="str">
        <f t="shared" si="39"/>
        <v>女</v>
      </c>
      <c r="E300" s="10" t="s">
        <v>26</v>
      </c>
    </row>
    <row r="301" spans="1:5" ht="24.75" customHeight="1">
      <c r="A301" s="9">
        <v>299</v>
      </c>
      <c r="B301" s="10" t="s">
        <v>6</v>
      </c>
      <c r="C301" s="10" t="str">
        <f>"孙慕兰"</f>
        <v>孙慕兰</v>
      </c>
      <c r="D301" s="10" t="str">
        <f t="shared" si="39"/>
        <v>女</v>
      </c>
      <c r="E301" s="10" t="s">
        <v>299</v>
      </c>
    </row>
    <row r="302" spans="1:5" ht="24.75" customHeight="1">
      <c r="A302" s="9">
        <v>300</v>
      </c>
      <c r="B302" s="10" t="s">
        <v>6</v>
      </c>
      <c r="C302" s="10" t="str">
        <f>"陈露"</f>
        <v>陈露</v>
      </c>
      <c r="D302" s="10" t="str">
        <f t="shared" si="39"/>
        <v>女</v>
      </c>
      <c r="E302" s="10" t="s">
        <v>300</v>
      </c>
    </row>
    <row r="303" spans="1:5" ht="24.75" customHeight="1">
      <c r="A303" s="9">
        <v>301</v>
      </c>
      <c r="B303" s="10" t="s">
        <v>6</v>
      </c>
      <c r="C303" s="10" t="str">
        <f>"黄思宇"</f>
        <v>黄思宇</v>
      </c>
      <c r="D303" s="10" t="str">
        <f t="shared" si="39"/>
        <v>女</v>
      </c>
      <c r="E303" s="10" t="s">
        <v>301</v>
      </c>
    </row>
    <row r="304" spans="1:5" ht="24.75" customHeight="1">
      <c r="A304" s="9">
        <v>302</v>
      </c>
      <c r="B304" s="10" t="s">
        <v>6</v>
      </c>
      <c r="C304" s="10" t="str">
        <f>"梁蕊"</f>
        <v>梁蕊</v>
      </c>
      <c r="D304" s="10" t="str">
        <f t="shared" si="39"/>
        <v>女</v>
      </c>
      <c r="E304" s="10" t="s">
        <v>302</v>
      </c>
    </row>
    <row r="305" spans="1:5" ht="24.75" customHeight="1">
      <c r="A305" s="9">
        <v>303</v>
      </c>
      <c r="B305" s="10" t="s">
        <v>6</v>
      </c>
      <c r="C305" s="10" t="str">
        <f>"曹琳"</f>
        <v>曹琳</v>
      </c>
      <c r="D305" s="10" t="str">
        <f t="shared" si="39"/>
        <v>女</v>
      </c>
      <c r="E305" s="10" t="s">
        <v>303</v>
      </c>
    </row>
    <row r="306" spans="1:5" ht="24.75" customHeight="1">
      <c r="A306" s="9">
        <v>304</v>
      </c>
      <c r="B306" s="10" t="s">
        <v>6</v>
      </c>
      <c r="C306" s="10" t="str">
        <f>"陈南安"</f>
        <v>陈南安</v>
      </c>
      <c r="D306" s="10" t="str">
        <f t="shared" si="39"/>
        <v>女</v>
      </c>
      <c r="E306" s="10" t="s">
        <v>304</v>
      </c>
    </row>
    <row r="307" spans="1:5" ht="24.75" customHeight="1">
      <c r="A307" s="9">
        <v>305</v>
      </c>
      <c r="B307" s="10" t="s">
        <v>6</v>
      </c>
      <c r="C307" s="10" t="str">
        <f>"王红艳"</f>
        <v>王红艳</v>
      </c>
      <c r="D307" s="10" t="str">
        <f t="shared" si="39"/>
        <v>女</v>
      </c>
      <c r="E307" s="10" t="s">
        <v>305</v>
      </c>
    </row>
    <row r="308" spans="1:5" ht="24.75" customHeight="1">
      <c r="A308" s="9">
        <v>306</v>
      </c>
      <c r="B308" s="10" t="s">
        <v>6</v>
      </c>
      <c r="C308" s="10" t="str">
        <f>"王首翔"</f>
        <v>王首翔</v>
      </c>
      <c r="D308" s="10" t="str">
        <f t="shared" si="39"/>
        <v>女</v>
      </c>
      <c r="E308" s="10" t="s">
        <v>306</v>
      </c>
    </row>
    <row r="309" spans="1:5" ht="24.75" customHeight="1">
      <c r="A309" s="9">
        <v>307</v>
      </c>
      <c r="B309" s="10" t="s">
        <v>6</v>
      </c>
      <c r="C309" s="10" t="str">
        <f>"蒙文超"</f>
        <v>蒙文超</v>
      </c>
      <c r="D309" s="10" t="str">
        <f t="shared" si="39"/>
        <v>女</v>
      </c>
      <c r="E309" s="10" t="s">
        <v>307</v>
      </c>
    </row>
    <row r="310" spans="1:5" ht="24.75" customHeight="1">
      <c r="A310" s="9">
        <v>308</v>
      </c>
      <c r="B310" s="10" t="s">
        <v>6</v>
      </c>
      <c r="C310" s="10" t="str">
        <f>"林达"</f>
        <v>林达</v>
      </c>
      <c r="D310" s="10" t="str">
        <f t="shared" si="39"/>
        <v>女</v>
      </c>
      <c r="E310" s="10" t="s">
        <v>308</v>
      </c>
    </row>
    <row r="311" spans="1:5" ht="24.75" customHeight="1">
      <c r="A311" s="9">
        <v>309</v>
      </c>
      <c r="B311" s="10" t="s">
        <v>6</v>
      </c>
      <c r="C311" s="10" t="str">
        <f>"辛冰莹"</f>
        <v>辛冰莹</v>
      </c>
      <c r="D311" s="10" t="str">
        <f t="shared" si="39"/>
        <v>女</v>
      </c>
      <c r="E311" s="10" t="s">
        <v>309</v>
      </c>
    </row>
    <row r="312" spans="1:5" ht="24.75" customHeight="1">
      <c r="A312" s="9">
        <v>310</v>
      </c>
      <c r="B312" s="10" t="s">
        <v>6</v>
      </c>
      <c r="C312" s="10" t="str">
        <f>"许春霞"</f>
        <v>许春霞</v>
      </c>
      <c r="D312" s="10" t="str">
        <f t="shared" si="39"/>
        <v>女</v>
      </c>
      <c r="E312" s="10" t="s">
        <v>310</v>
      </c>
    </row>
    <row r="313" spans="1:5" ht="24.75" customHeight="1">
      <c r="A313" s="9">
        <v>311</v>
      </c>
      <c r="B313" s="10" t="s">
        <v>6</v>
      </c>
      <c r="C313" s="10" t="str">
        <f>"赵泽丽"</f>
        <v>赵泽丽</v>
      </c>
      <c r="D313" s="10" t="str">
        <f t="shared" si="39"/>
        <v>女</v>
      </c>
      <c r="E313" s="10" t="s">
        <v>311</v>
      </c>
    </row>
    <row r="314" spans="1:5" ht="24.75" customHeight="1">
      <c r="A314" s="9">
        <v>312</v>
      </c>
      <c r="B314" s="10" t="s">
        <v>6</v>
      </c>
      <c r="C314" s="10" t="str">
        <f>"吴青桃"</f>
        <v>吴青桃</v>
      </c>
      <c r="D314" s="10" t="str">
        <f t="shared" si="39"/>
        <v>女</v>
      </c>
      <c r="E314" s="10" t="s">
        <v>312</v>
      </c>
    </row>
    <row r="315" spans="1:5" ht="24.75" customHeight="1">
      <c r="A315" s="9">
        <v>313</v>
      </c>
      <c r="B315" s="10" t="s">
        <v>6</v>
      </c>
      <c r="C315" s="10" t="str">
        <f>"陈卡"</f>
        <v>陈卡</v>
      </c>
      <c r="D315" s="10" t="str">
        <f t="shared" si="39"/>
        <v>女</v>
      </c>
      <c r="E315" s="10" t="s">
        <v>313</v>
      </c>
    </row>
    <row r="316" spans="1:5" ht="24.75" customHeight="1">
      <c r="A316" s="9">
        <v>314</v>
      </c>
      <c r="B316" s="10" t="s">
        <v>6</v>
      </c>
      <c r="C316" s="10" t="str">
        <f>"徐先英"</f>
        <v>徐先英</v>
      </c>
      <c r="D316" s="10" t="str">
        <f>"男"</f>
        <v>男</v>
      </c>
      <c r="E316" s="10" t="s">
        <v>314</v>
      </c>
    </row>
    <row r="317" spans="1:5" ht="24.75" customHeight="1">
      <c r="A317" s="9">
        <v>315</v>
      </c>
      <c r="B317" s="10" t="s">
        <v>6</v>
      </c>
      <c r="C317" s="10" t="str">
        <f>"李丽仙"</f>
        <v>李丽仙</v>
      </c>
      <c r="D317" s="10" t="str">
        <f aca="true" t="shared" si="40" ref="D317:D322">"女"</f>
        <v>女</v>
      </c>
      <c r="E317" s="10" t="s">
        <v>315</v>
      </c>
    </row>
    <row r="318" spans="1:5" ht="24.75" customHeight="1">
      <c r="A318" s="9">
        <v>316</v>
      </c>
      <c r="B318" s="10" t="s">
        <v>6</v>
      </c>
      <c r="C318" s="10" t="str">
        <f>"王静"</f>
        <v>王静</v>
      </c>
      <c r="D318" s="10" t="str">
        <f t="shared" si="40"/>
        <v>女</v>
      </c>
      <c r="E318" s="10" t="s">
        <v>316</v>
      </c>
    </row>
    <row r="319" spans="1:5" ht="24.75" customHeight="1">
      <c r="A319" s="9">
        <v>317</v>
      </c>
      <c r="B319" s="10" t="s">
        <v>6</v>
      </c>
      <c r="C319" s="10" t="str">
        <f>"熊玉冲"</f>
        <v>熊玉冲</v>
      </c>
      <c r="D319" s="10" t="str">
        <f t="shared" si="40"/>
        <v>女</v>
      </c>
      <c r="E319" s="10" t="s">
        <v>317</v>
      </c>
    </row>
    <row r="320" spans="1:5" ht="24.75" customHeight="1">
      <c r="A320" s="9">
        <v>318</v>
      </c>
      <c r="B320" s="10" t="s">
        <v>6</v>
      </c>
      <c r="C320" s="10" t="str">
        <f>"刘文芳"</f>
        <v>刘文芳</v>
      </c>
      <c r="D320" s="10" t="str">
        <f t="shared" si="40"/>
        <v>女</v>
      </c>
      <c r="E320" s="10" t="s">
        <v>318</v>
      </c>
    </row>
    <row r="321" spans="1:5" ht="24.75" customHeight="1">
      <c r="A321" s="9">
        <v>319</v>
      </c>
      <c r="B321" s="10" t="s">
        <v>6</v>
      </c>
      <c r="C321" s="10" t="str">
        <f>"张彤"</f>
        <v>张彤</v>
      </c>
      <c r="D321" s="10" t="str">
        <f t="shared" si="40"/>
        <v>女</v>
      </c>
      <c r="E321" s="10" t="s">
        <v>319</v>
      </c>
    </row>
    <row r="322" spans="1:5" ht="24.75" customHeight="1">
      <c r="A322" s="9">
        <v>320</v>
      </c>
      <c r="B322" s="10" t="s">
        <v>6</v>
      </c>
      <c r="C322" s="10" t="str">
        <f>"符仙崖"</f>
        <v>符仙崖</v>
      </c>
      <c r="D322" s="10" t="str">
        <f t="shared" si="40"/>
        <v>女</v>
      </c>
      <c r="E322" s="10" t="s">
        <v>320</v>
      </c>
    </row>
    <row r="323" spans="1:5" ht="24.75" customHeight="1">
      <c r="A323" s="9">
        <v>321</v>
      </c>
      <c r="B323" s="10" t="s">
        <v>6</v>
      </c>
      <c r="C323" s="10" t="str">
        <f>"邢福宜"</f>
        <v>邢福宜</v>
      </c>
      <c r="D323" s="10" t="str">
        <f>"男"</f>
        <v>男</v>
      </c>
      <c r="E323" s="10" t="s">
        <v>321</v>
      </c>
    </row>
    <row r="324" spans="1:5" ht="24.75" customHeight="1">
      <c r="A324" s="9">
        <v>322</v>
      </c>
      <c r="B324" s="10" t="s">
        <v>6</v>
      </c>
      <c r="C324" s="10" t="str">
        <f>"符茹"</f>
        <v>符茹</v>
      </c>
      <c r="D324" s="10" t="str">
        <f aca="true" t="shared" si="41" ref="D324:D327">"女"</f>
        <v>女</v>
      </c>
      <c r="E324" s="10" t="s">
        <v>322</v>
      </c>
    </row>
    <row r="325" spans="1:5" ht="24.75" customHeight="1">
      <c r="A325" s="9">
        <v>323</v>
      </c>
      <c r="B325" s="10" t="s">
        <v>6</v>
      </c>
      <c r="C325" s="10" t="str">
        <f>"李举燕"</f>
        <v>李举燕</v>
      </c>
      <c r="D325" s="10" t="str">
        <f t="shared" si="41"/>
        <v>女</v>
      </c>
      <c r="E325" s="10" t="s">
        <v>323</v>
      </c>
    </row>
    <row r="326" spans="1:5" ht="24.75" customHeight="1">
      <c r="A326" s="9">
        <v>324</v>
      </c>
      <c r="B326" s="10" t="s">
        <v>6</v>
      </c>
      <c r="C326" s="10" t="str">
        <f>"李颖"</f>
        <v>李颖</v>
      </c>
      <c r="D326" s="10" t="str">
        <f t="shared" si="41"/>
        <v>女</v>
      </c>
      <c r="E326" s="10" t="s">
        <v>324</v>
      </c>
    </row>
    <row r="327" spans="1:5" ht="24.75" customHeight="1">
      <c r="A327" s="9">
        <v>325</v>
      </c>
      <c r="B327" s="10" t="s">
        <v>6</v>
      </c>
      <c r="C327" s="10" t="str">
        <f>"高超"</f>
        <v>高超</v>
      </c>
      <c r="D327" s="10" t="str">
        <f t="shared" si="41"/>
        <v>女</v>
      </c>
      <c r="E327" s="10" t="s">
        <v>325</v>
      </c>
    </row>
    <row r="328" spans="1:5" ht="24.75" customHeight="1">
      <c r="A328" s="9">
        <v>326</v>
      </c>
      <c r="B328" s="10" t="s">
        <v>6</v>
      </c>
      <c r="C328" s="10" t="str">
        <f>"许毅梁"</f>
        <v>许毅梁</v>
      </c>
      <c r="D328" s="10" t="str">
        <f>"男"</f>
        <v>男</v>
      </c>
      <c r="E328" s="10" t="s">
        <v>326</v>
      </c>
    </row>
    <row r="329" spans="1:5" ht="24.75" customHeight="1">
      <c r="A329" s="9">
        <v>327</v>
      </c>
      <c r="B329" s="10" t="s">
        <v>6</v>
      </c>
      <c r="C329" s="10" t="str">
        <f>"李青娥"</f>
        <v>李青娥</v>
      </c>
      <c r="D329" s="10" t="str">
        <f aca="true" t="shared" si="42" ref="D329:D334">"女"</f>
        <v>女</v>
      </c>
      <c r="E329" s="10" t="s">
        <v>327</v>
      </c>
    </row>
    <row r="330" spans="1:5" ht="24.75" customHeight="1">
      <c r="A330" s="9">
        <v>328</v>
      </c>
      <c r="B330" s="10" t="s">
        <v>6</v>
      </c>
      <c r="C330" s="10" t="str">
        <f>"张子亮"</f>
        <v>张子亮</v>
      </c>
      <c r="D330" s="10" t="str">
        <f>"男"</f>
        <v>男</v>
      </c>
      <c r="E330" s="10" t="s">
        <v>328</v>
      </c>
    </row>
    <row r="331" spans="1:5" ht="24.75" customHeight="1">
      <c r="A331" s="9">
        <v>329</v>
      </c>
      <c r="B331" s="10" t="s">
        <v>6</v>
      </c>
      <c r="C331" s="10" t="str">
        <f>"宣小莲"</f>
        <v>宣小莲</v>
      </c>
      <c r="D331" s="10" t="str">
        <f t="shared" si="42"/>
        <v>女</v>
      </c>
      <c r="E331" s="10" t="s">
        <v>329</v>
      </c>
    </row>
    <row r="332" spans="1:5" ht="24.75" customHeight="1">
      <c r="A332" s="9">
        <v>330</v>
      </c>
      <c r="B332" s="10" t="s">
        <v>6</v>
      </c>
      <c r="C332" s="10" t="str">
        <f>"林诗莉"</f>
        <v>林诗莉</v>
      </c>
      <c r="D332" s="10" t="str">
        <f t="shared" si="42"/>
        <v>女</v>
      </c>
      <c r="E332" s="10" t="s">
        <v>330</v>
      </c>
    </row>
    <row r="333" spans="1:5" ht="24.75" customHeight="1">
      <c r="A333" s="9">
        <v>331</v>
      </c>
      <c r="B333" s="10" t="s">
        <v>6</v>
      </c>
      <c r="C333" s="10" t="str">
        <f>"谢佳佳"</f>
        <v>谢佳佳</v>
      </c>
      <c r="D333" s="10" t="str">
        <f t="shared" si="42"/>
        <v>女</v>
      </c>
      <c r="E333" s="10" t="s">
        <v>331</v>
      </c>
    </row>
    <row r="334" spans="1:5" ht="24.75" customHeight="1">
      <c r="A334" s="9">
        <v>332</v>
      </c>
      <c r="B334" s="10" t="s">
        <v>6</v>
      </c>
      <c r="C334" s="10" t="str">
        <f>"黎暄暄"</f>
        <v>黎暄暄</v>
      </c>
      <c r="D334" s="10" t="str">
        <f t="shared" si="42"/>
        <v>女</v>
      </c>
      <c r="E334" s="10" t="s">
        <v>332</v>
      </c>
    </row>
    <row r="335" spans="1:5" ht="24.75" customHeight="1">
      <c r="A335" s="9">
        <v>333</v>
      </c>
      <c r="B335" s="10" t="s">
        <v>6</v>
      </c>
      <c r="C335" s="10" t="str">
        <f>"杨联进"</f>
        <v>杨联进</v>
      </c>
      <c r="D335" s="10" t="str">
        <f aca="true" t="shared" si="43" ref="D335:D339">"男"</f>
        <v>男</v>
      </c>
      <c r="E335" s="10" t="s">
        <v>223</v>
      </c>
    </row>
    <row r="336" spans="1:5" ht="24.75" customHeight="1">
      <c r="A336" s="9">
        <v>334</v>
      </c>
      <c r="B336" s="10" t="s">
        <v>6</v>
      </c>
      <c r="C336" s="10" t="str">
        <f>"贝宇佳"</f>
        <v>贝宇佳</v>
      </c>
      <c r="D336" s="10" t="str">
        <f t="shared" si="43"/>
        <v>男</v>
      </c>
      <c r="E336" s="10" t="s">
        <v>333</v>
      </c>
    </row>
    <row r="337" spans="1:5" ht="24.75" customHeight="1">
      <c r="A337" s="9">
        <v>335</v>
      </c>
      <c r="B337" s="10" t="s">
        <v>6</v>
      </c>
      <c r="C337" s="10" t="str">
        <f>"关富元"</f>
        <v>关富元</v>
      </c>
      <c r="D337" s="10" t="str">
        <f aca="true" t="shared" si="44" ref="D337:D344">"女"</f>
        <v>女</v>
      </c>
      <c r="E337" s="10" t="s">
        <v>334</v>
      </c>
    </row>
    <row r="338" spans="1:5" ht="24.75" customHeight="1">
      <c r="A338" s="9">
        <v>336</v>
      </c>
      <c r="B338" s="10" t="s">
        <v>6</v>
      </c>
      <c r="C338" s="10" t="str">
        <f>"刘威"</f>
        <v>刘威</v>
      </c>
      <c r="D338" s="10" t="str">
        <f t="shared" si="43"/>
        <v>男</v>
      </c>
      <c r="E338" s="10" t="s">
        <v>335</v>
      </c>
    </row>
    <row r="339" spans="1:5" ht="24.75" customHeight="1">
      <c r="A339" s="9">
        <v>337</v>
      </c>
      <c r="B339" s="10" t="s">
        <v>6</v>
      </c>
      <c r="C339" s="10" t="str">
        <f>"符政怀"</f>
        <v>符政怀</v>
      </c>
      <c r="D339" s="10" t="str">
        <f t="shared" si="43"/>
        <v>男</v>
      </c>
      <c r="E339" s="10" t="s">
        <v>336</v>
      </c>
    </row>
    <row r="340" spans="1:5" ht="24.75" customHeight="1">
      <c r="A340" s="9">
        <v>338</v>
      </c>
      <c r="B340" s="10" t="s">
        <v>6</v>
      </c>
      <c r="C340" s="10" t="str">
        <f>"钟朝云"</f>
        <v>钟朝云</v>
      </c>
      <c r="D340" s="10" t="str">
        <f t="shared" si="44"/>
        <v>女</v>
      </c>
      <c r="E340" s="10" t="s">
        <v>337</v>
      </c>
    </row>
    <row r="341" spans="1:5" ht="24.75" customHeight="1">
      <c r="A341" s="9">
        <v>339</v>
      </c>
      <c r="B341" s="10" t="s">
        <v>6</v>
      </c>
      <c r="C341" s="10" t="str">
        <f>"王孟清"</f>
        <v>王孟清</v>
      </c>
      <c r="D341" s="10" t="str">
        <f t="shared" si="44"/>
        <v>女</v>
      </c>
      <c r="E341" s="10" t="s">
        <v>338</v>
      </c>
    </row>
    <row r="342" spans="1:5" ht="24.75" customHeight="1">
      <c r="A342" s="9">
        <v>340</v>
      </c>
      <c r="B342" s="10" t="s">
        <v>6</v>
      </c>
      <c r="C342" s="10" t="str">
        <f>"韩苏慧"</f>
        <v>韩苏慧</v>
      </c>
      <c r="D342" s="10" t="str">
        <f t="shared" si="44"/>
        <v>女</v>
      </c>
      <c r="E342" s="10" t="s">
        <v>339</v>
      </c>
    </row>
    <row r="343" spans="1:5" ht="24.75" customHeight="1">
      <c r="A343" s="9">
        <v>341</v>
      </c>
      <c r="B343" s="10" t="s">
        <v>6</v>
      </c>
      <c r="C343" s="10" t="str">
        <f>"陈福月"</f>
        <v>陈福月</v>
      </c>
      <c r="D343" s="10" t="str">
        <f t="shared" si="44"/>
        <v>女</v>
      </c>
      <c r="E343" s="10" t="s">
        <v>340</v>
      </c>
    </row>
    <row r="344" spans="1:5" ht="24.75" customHeight="1">
      <c r="A344" s="9">
        <v>342</v>
      </c>
      <c r="B344" s="10" t="s">
        <v>6</v>
      </c>
      <c r="C344" s="10" t="str">
        <f>"袁昭宇"</f>
        <v>袁昭宇</v>
      </c>
      <c r="D344" s="10" t="str">
        <f t="shared" si="44"/>
        <v>女</v>
      </c>
      <c r="E344" s="10" t="s">
        <v>341</v>
      </c>
    </row>
    <row r="345" spans="1:5" ht="24.75" customHeight="1">
      <c r="A345" s="9">
        <v>343</v>
      </c>
      <c r="B345" s="10" t="s">
        <v>6</v>
      </c>
      <c r="C345" s="10" t="str">
        <f>"张武科"</f>
        <v>张武科</v>
      </c>
      <c r="D345" s="10" t="str">
        <f>"男"</f>
        <v>男</v>
      </c>
      <c r="E345" s="10" t="s">
        <v>342</v>
      </c>
    </row>
    <row r="346" spans="1:5" ht="24.75" customHeight="1">
      <c r="A346" s="9">
        <v>344</v>
      </c>
      <c r="B346" s="10" t="s">
        <v>6</v>
      </c>
      <c r="C346" s="10" t="str">
        <f>"杨丹丹"</f>
        <v>杨丹丹</v>
      </c>
      <c r="D346" s="10" t="str">
        <f aca="true" t="shared" si="45" ref="D346:D351">"女"</f>
        <v>女</v>
      </c>
      <c r="E346" s="10" t="s">
        <v>343</v>
      </c>
    </row>
    <row r="347" spans="1:5" ht="24.75" customHeight="1">
      <c r="A347" s="9">
        <v>345</v>
      </c>
      <c r="B347" s="10" t="s">
        <v>6</v>
      </c>
      <c r="C347" s="10" t="str">
        <f>"梁嘉颖"</f>
        <v>梁嘉颖</v>
      </c>
      <c r="D347" s="10" t="str">
        <f t="shared" si="45"/>
        <v>女</v>
      </c>
      <c r="E347" s="10" t="s">
        <v>54</v>
      </c>
    </row>
    <row r="348" spans="1:5" ht="24.75" customHeight="1">
      <c r="A348" s="9">
        <v>346</v>
      </c>
      <c r="B348" s="10" t="s">
        <v>6</v>
      </c>
      <c r="C348" s="10" t="str">
        <f>"陈焜"</f>
        <v>陈焜</v>
      </c>
      <c r="D348" s="10" t="str">
        <f t="shared" si="45"/>
        <v>女</v>
      </c>
      <c r="E348" s="10" t="s">
        <v>344</v>
      </c>
    </row>
    <row r="349" spans="1:5" ht="24.75" customHeight="1">
      <c r="A349" s="9">
        <v>347</v>
      </c>
      <c r="B349" s="10" t="s">
        <v>345</v>
      </c>
      <c r="C349" s="10" t="str">
        <f>"冯丽霞"</f>
        <v>冯丽霞</v>
      </c>
      <c r="D349" s="10" t="str">
        <f t="shared" si="45"/>
        <v>女</v>
      </c>
      <c r="E349" s="10" t="s">
        <v>346</v>
      </c>
    </row>
    <row r="350" spans="1:5" ht="24.75" customHeight="1">
      <c r="A350" s="9">
        <v>348</v>
      </c>
      <c r="B350" s="10" t="s">
        <v>345</v>
      </c>
      <c r="C350" s="10" t="str">
        <f>"江莎莎"</f>
        <v>江莎莎</v>
      </c>
      <c r="D350" s="10" t="str">
        <f t="shared" si="45"/>
        <v>女</v>
      </c>
      <c r="E350" s="10" t="s">
        <v>347</v>
      </c>
    </row>
    <row r="351" spans="1:5" ht="24.75" customHeight="1">
      <c r="A351" s="9">
        <v>349</v>
      </c>
      <c r="B351" s="10" t="s">
        <v>345</v>
      </c>
      <c r="C351" s="10" t="str">
        <f>"蔡沄杉"</f>
        <v>蔡沄杉</v>
      </c>
      <c r="D351" s="10" t="str">
        <f t="shared" si="45"/>
        <v>女</v>
      </c>
      <c r="E351" s="10" t="s">
        <v>348</v>
      </c>
    </row>
    <row r="352" spans="1:5" ht="24.75" customHeight="1">
      <c r="A352" s="9">
        <v>350</v>
      </c>
      <c r="B352" s="10" t="s">
        <v>345</v>
      </c>
      <c r="C352" s="10" t="str">
        <f>"周黄辉"</f>
        <v>周黄辉</v>
      </c>
      <c r="D352" s="10" t="str">
        <f aca="true" t="shared" si="46" ref="D352:D357">"男"</f>
        <v>男</v>
      </c>
      <c r="E352" s="10" t="s">
        <v>349</v>
      </c>
    </row>
    <row r="353" spans="1:5" ht="24.75" customHeight="1">
      <c r="A353" s="9">
        <v>351</v>
      </c>
      <c r="B353" s="10" t="s">
        <v>345</v>
      </c>
      <c r="C353" s="10" t="str">
        <f>"翁晓娟"</f>
        <v>翁晓娟</v>
      </c>
      <c r="D353" s="10" t="str">
        <f aca="true" t="shared" si="47" ref="D353:D355">"女"</f>
        <v>女</v>
      </c>
      <c r="E353" s="10" t="s">
        <v>350</v>
      </c>
    </row>
    <row r="354" spans="1:5" ht="24.75" customHeight="1">
      <c r="A354" s="9">
        <v>352</v>
      </c>
      <c r="B354" s="10" t="s">
        <v>345</v>
      </c>
      <c r="C354" s="10" t="str">
        <f>"陈艳"</f>
        <v>陈艳</v>
      </c>
      <c r="D354" s="10" t="str">
        <f t="shared" si="47"/>
        <v>女</v>
      </c>
      <c r="E354" s="10" t="s">
        <v>351</v>
      </c>
    </row>
    <row r="355" spans="1:5" ht="24.75" customHeight="1">
      <c r="A355" s="9">
        <v>353</v>
      </c>
      <c r="B355" s="10" t="s">
        <v>345</v>
      </c>
      <c r="C355" s="10" t="str">
        <f>"顾宁宁"</f>
        <v>顾宁宁</v>
      </c>
      <c r="D355" s="10" t="str">
        <f t="shared" si="47"/>
        <v>女</v>
      </c>
      <c r="E355" s="10" t="s">
        <v>352</v>
      </c>
    </row>
    <row r="356" spans="1:5" ht="24.75" customHeight="1">
      <c r="A356" s="9">
        <v>354</v>
      </c>
      <c r="B356" s="10" t="s">
        <v>345</v>
      </c>
      <c r="C356" s="10" t="str">
        <f>"赵剑淮"</f>
        <v>赵剑淮</v>
      </c>
      <c r="D356" s="10" t="str">
        <f t="shared" si="46"/>
        <v>男</v>
      </c>
      <c r="E356" s="10" t="s">
        <v>353</v>
      </c>
    </row>
    <row r="357" spans="1:5" ht="24.75" customHeight="1">
      <c r="A357" s="9">
        <v>355</v>
      </c>
      <c r="B357" s="10" t="s">
        <v>345</v>
      </c>
      <c r="C357" s="10" t="str">
        <f>"郭启宏"</f>
        <v>郭启宏</v>
      </c>
      <c r="D357" s="10" t="str">
        <f t="shared" si="46"/>
        <v>男</v>
      </c>
      <c r="E357" s="10" t="s">
        <v>354</v>
      </c>
    </row>
    <row r="358" spans="1:5" ht="24.75" customHeight="1">
      <c r="A358" s="9">
        <v>356</v>
      </c>
      <c r="B358" s="10" t="s">
        <v>345</v>
      </c>
      <c r="C358" s="10" t="str">
        <f>"吴惠尾"</f>
        <v>吴惠尾</v>
      </c>
      <c r="D358" s="10" t="str">
        <f aca="true" t="shared" si="48" ref="D358:D361">"女"</f>
        <v>女</v>
      </c>
      <c r="E358" s="10" t="s">
        <v>355</v>
      </c>
    </row>
    <row r="359" spans="1:5" ht="24.75" customHeight="1">
      <c r="A359" s="9">
        <v>357</v>
      </c>
      <c r="B359" s="10" t="s">
        <v>345</v>
      </c>
      <c r="C359" s="10" t="str">
        <f>"黎少鹃"</f>
        <v>黎少鹃</v>
      </c>
      <c r="D359" s="10" t="str">
        <f t="shared" si="48"/>
        <v>女</v>
      </c>
      <c r="E359" s="10" t="s">
        <v>356</v>
      </c>
    </row>
    <row r="360" spans="1:5" ht="24.75" customHeight="1">
      <c r="A360" s="9">
        <v>358</v>
      </c>
      <c r="B360" s="10" t="s">
        <v>345</v>
      </c>
      <c r="C360" s="10" t="str">
        <f>"曾泓仁"</f>
        <v>曾泓仁</v>
      </c>
      <c r="D360" s="10" t="str">
        <f aca="true" t="shared" si="49" ref="D360:D365">"男"</f>
        <v>男</v>
      </c>
      <c r="E360" s="10" t="s">
        <v>357</v>
      </c>
    </row>
    <row r="361" spans="1:5" ht="24.75" customHeight="1">
      <c r="A361" s="9">
        <v>359</v>
      </c>
      <c r="B361" s="10" t="s">
        <v>345</v>
      </c>
      <c r="C361" s="10" t="str">
        <f>"杨婷"</f>
        <v>杨婷</v>
      </c>
      <c r="D361" s="10" t="str">
        <f t="shared" si="48"/>
        <v>女</v>
      </c>
      <c r="E361" s="10" t="s">
        <v>358</v>
      </c>
    </row>
    <row r="362" spans="1:5" ht="24.75" customHeight="1">
      <c r="A362" s="9">
        <v>360</v>
      </c>
      <c r="B362" s="10" t="s">
        <v>345</v>
      </c>
      <c r="C362" s="10" t="str">
        <f>"钟垂福"</f>
        <v>钟垂福</v>
      </c>
      <c r="D362" s="10" t="str">
        <f t="shared" si="49"/>
        <v>男</v>
      </c>
      <c r="E362" s="10" t="s">
        <v>359</v>
      </c>
    </row>
    <row r="363" spans="1:5" ht="24.75" customHeight="1">
      <c r="A363" s="9">
        <v>361</v>
      </c>
      <c r="B363" s="10" t="s">
        <v>345</v>
      </c>
      <c r="C363" s="10" t="str">
        <f>"李乙文"</f>
        <v>李乙文</v>
      </c>
      <c r="D363" s="10" t="str">
        <f>"女"</f>
        <v>女</v>
      </c>
      <c r="E363" s="10" t="s">
        <v>360</v>
      </c>
    </row>
    <row r="364" spans="1:5" ht="24.75" customHeight="1">
      <c r="A364" s="9">
        <v>362</v>
      </c>
      <c r="B364" s="10" t="s">
        <v>345</v>
      </c>
      <c r="C364" s="10" t="str">
        <f>"李恒锋"</f>
        <v>李恒锋</v>
      </c>
      <c r="D364" s="10" t="str">
        <f t="shared" si="49"/>
        <v>男</v>
      </c>
      <c r="E364" s="10" t="s">
        <v>361</v>
      </c>
    </row>
    <row r="365" spans="1:5" ht="24.75" customHeight="1">
      <c r="A365" s="9">
        <v>363</v>
      </c>
      <c r="B365" s="10" t="s">
        <v>345</v>
      </c>
      <c r="C365" s="10" t="str">
        <f>"杨兹润"</f>
        <v>杨兹润</v>
      </c>
      <c r="D365" s="10" t="str">
        <f t="shared" si="49"/>
        <v>男</v>
      </c>
      <c r="E365" s="10" t="s">
        <v>362</v>
      </c>
    </row>
    <row r="366" spans="1:5" ht="24.75" customHeight="1">
      <c r="A366" s="9">
        <v>364</v>
      </c>
      <c r="B366" s="10" t="s">
        <v>345</v>
      </c>
      <c r="C366" s="10" t="str">
        <f>"陈亚南"</f>
        <v>陈亚南</v>
      </c>
      <c r="D366" s="10" t="str">
        <f>"女"</f>
        <v>女</v>
      </c>
      <c r="E366" s="10" t="s">
        <v>363</v>
      </c>
    </row>
    <row r="367" spans="1:5" ht="24.75" customHeight="1">
      <c r="A367" s="9">
        <v>365</v>
      </c>
      <c r="B367" s="10" t="s">
        <v>345</v>
      </c>
      <c r="C367" s="10" t="str">
        <f>"柳重华"</f>
        <v>柳重华</v>
      </c>
      <c r="D367" s="10" t="str">
        <f aca="true" t="shared" si="50" ref="D367:D370">"男"</f>
        <v>男</v>
      </c>
      <c r="E367" s="10" t="s">
        <v>364</v>
      </c>
    </row>
    <row r="368" spans="1:5" ht="24.75" customHeight="1">
      <c r="A368" s="9">
        <v>366</v>
      </c>
      <c r="B368" s="10" t="s">
        <v>345</v>
      </c>
      <c r="C368" s="10" t="str">
        <f>"徐松富"</f>
        <v>徐松富</v>
      </c>
      <c r="D368" s="10" t="str">
        <f t="shared" si="50"/>
        <v>男</v>
      </c>
      <c r="E368" s="10" t="s">
        <v>365</v>
      </c>
    </row>
    <row r="369" spans="1:5" ht="24.75" customHeight="1">
      <c r="A369" s="9">
        <v>367</v>
      </c>
      <c r="B369" s="10" t="s">
        <v>345</v>
      </c>
      <c r="C369" s="10" t="str">
        <f>"秦波"</f>
        <v>秦波</v>
      </c>
      <c r="D369" s="10" t="str">
        <f t="shared" si="50"/>
        <v>男</v>
      </c>
      <c r="E369" s="10" t="s">
        <v>366</v>
      </c>
    </row>
    <row r="370" spans="1:5" ht="24.75" customHeight="1">
      <c r="A370" s="9">
        <v>368</v>
      </c>
      <c r="B370" s="10" t="s">
        <v>345</v>
      </c>
      <c r="C370" s="10" t="str">
        <f>"陈元斌"</f>
        <v>陈元斌</v>
      </c>
      <c r="D370" s="10" t="str">
        <f t="shared" si="50"/>
        <v>男</v>
      </c>
      <c r="E370" s="10" t="s">
        <v>367</v>
      </c>
    </row>
    <row r="371" spans="1:5" ht="24.75" customHeight="1">
      <c r="A371" s="9">
        <v>369</v>
      </c>
      <c r="B371" s="10" t="s">
        <v>345</v>
      </c>
      <c r="C371" s="10" t="str">
        <f>"李乐"</f>
        <v>李乐</v>
      </c>
      <c r="D371" s="10" t="str">
        <f aca="true" t="shared" si="51" ref="D371:D374">"女"</f>
        <v>女</v>
      </c>
      <c r="E371" s="10" t="s">
        <v>368</v>
      </c>
    </row>
    <row r="372" spans="1:5" ht="24.75" customHeight="1">
      <c r="A372" s="9">
        <v>370</v>
      </c>
      <c r="B372" s="10" t="s">
        <v>345</v>
      </c>
      <c r="C372" s="10" t="str">
        <f>"施国芸"</f>
        <v>施国芸</v>
      </c>
      <c r="D372" s="10" t="str">
        <f t="shared" si="51"/>
        <v>女</v>
      </c>
      <c r="E372" s="10" t="s">
        <v>369</v>
      </c>
    </row>
    <row r="373" spans="1:5" ht="24.75" customHeight="1">
      <c r="A373" s="9">
        <v>371</v>
      </c>
      <c r="B373" s="10" t="s">
        <v>345</v>
      </c>
      <c r="C373" s="10" t="str">
        <f>"林小丹"</f>
        <v>林小丹</v>
      </c>
      <c r="D373" s="10" t="str">
        <f t="shared" si="51"/>
        <v>女</v>
      </c>
      <c r="E373" s="10" t="s">
        <v>370</v>
      </c>
    </row>
    <row r="374" spans="1:5" ht="24.75" customHeight="1">
      <c r="A374" s="9">
        <v>372</v>
      </c>
      <c r="B374" s="10" t="s">
        <v>345</v>
      </c>
      <c r="C374" s="10" t="str">
        <f>"李飞"</f>
        <v>李飞</v>
      </c>
      <c r="D374" s="10" t="str">
        <f t="shared" si="51"/>
        <v>女</v>
      </c>
      <c r="E374" s="10" t="s">
        <v>371</v>
      </c>
    </row>
    <row r="375" spans="1:5" ht="24.75" customHeight="1">
      <c r="A375" s="9">
        <v>373</v>
      </c>
      <c r="B375" s="10" t="s">
        <v>345</v>
      </c>
      <c r="C375" s="10" t="str">
        <f>"郑应平"</f>
        <v>郑应平</v>
      </c>
      <c r="D375" s="10" t="str">
        <f aca="true" t="shared" si="52" ref="D375:D381">"男"</f>
        <v>男</v>
      </c>
      <c r="E375" s="10" t="s">
        <v>372</v>
      </c>
    </row>
    <row r="376" spans="1:5" ht="24.75" customHeight="1">
      <c r="A376" s="9">
        <v>374</v>
      </c>
      <c r="B376" s="10" t="s">
        <v>345</v>
      </c>
      <c r="C376" s="10" t="str">
        <f>"王昊男"</f>
        <v>王昊男</v>
      </c>
      <c r="D376" s="10" t="str">
        <f t="shared" si="52"/>
        <v>男</v>
      </c>
      <c r="E376" s="10" t="s">
        <v>373</v>
      </c>
    </row>
    <row r="377" spans="1:5" ht="24.75" customHeight="1">
      <c r="A377" s="9">
        <v>375</v>
      </c>
      <c r="B377" s="10" t="s">
        <v>345</v>
      </c>
      <c r="C377" s="10" t="str">
        <f>"郑宇"</f>
        <v>郑宇</v>
      </c>
      <c r="D377" s="10" t="str">
        <f t="shared" si="52"/>
        <v>男</v>
      </c>
      <c r="E377" s="10" t="s">
        <v>374</v>
      </c>
    </row>
    <row r="378" spans="1:5" ht="24.75" customHeight="1">
      <c r="A378" s="9">
        <v>376</v>
      </c>
      <c r="B378" s="10" t="s">
        <v>345</v>
      </c>
      <c r="C378" s="10" t="str">
        <f>"王幸福"</f>
        <v>王幸福</v>
      </c>
      <c r="D378" s="10" t="str">
        <f t="shared" si="52"/>
        <v>男</v>
      </c>
      <c r="E378" s="10" t="s">
        <v>375</v>
      </c>
    </row>
    <row r="379" spans="1:5" ht="24.75" customHeight="1">
      <c r="A379" s="9">
        <v>377</v>
      </c>
      <c r="B379" s="10" t="s">
        <v>345</v>
      </c>
      <c r="C379" s="10" t="str">
        <f>"许宇刚"</f>
        <v>许宇刚</v>
      </c>
      <c r="D379" s="10" t="str">
        <f t="shared" si="52"/>
        <v>男</v>
      </c>
      <c r="E379" s="10" t="s">
        <v>376</v>
      </c>
    </row>
    <row r="380" spans="1:5" ht="24.75" customHeight="1">
      <c r="A380" s="9">
        <v>378</v>
      </c>
      <c r="B380" s="10" t="s">
        <v>345</v>
      </c>
      <c r="C380" s="10" t="str">
        <f>"黄帅"</f>
        <v>黄帅</v>
      </c>
      <c r="D380" s="10" t="str">
        <f t="shared" si="52"/>
        <v>男</v>
      </c>
      <c r="E380" s="10" t="s">
        <v>377</v>
      </c>
    </row>
    <row r="381" spans="1:5" ht="24.75" customHeight="1">
      <c r="A381" s="9">
        <v>379</v>
      </c>
      <c r="B381" s="10" t="s">
        <v>345</v>
      </c>
      <c r="C381" s="10" t="str">
        <f>"叶邦盛"</f>
        <v>叶邦盛</v>
      </c>
      <c r="D381" s="10" t="str">
        <f t="shared" si="52"/>
        <v>男</v>
      </c>
      <c r="E381" s="10" t="s">
        <v>378</v>
      </c>
    </row>
    <row r="382" spans="1:5" ht="24.75" customHeight="1">
      <c r="A382" s="9">
        <v>380</v>
      </c>
      <c r="B382" s="10" t="s">
        <v>345</v>
      </c>
      <c r="C382" s="10" t="str">
        <f>"许燕珍"</f>
        <v>许燕珍</v>
      </c>
      <c r="D382" s="10" t="str">
        <f aca="true" t="shared" si="53" ref="D382:D389">"女"</f>
        <v>女</v>
      </c>
      <c r="E382" s="10" t="s">
        <v>379</v>
      </c>
    </row>
    <row r="383" spans="1:5" ht="24.75" customHeight="1">
      <c r="A383" s="9">
        <v>381</v>
      </c>
      <c r="B383" s="10" t="s">
        <v>345</v>
      </c>
      <c r="C383" s="10" t="str">
        <f>"赵日妮"</f>
        <v>赵日妮</v>
      </c>
      <c r="D383" s="10" t="str">
        <f t="shared" si="53"/>
        <v>女</v>
      </c>
      <c r="E383" s="10" t="s">
        <v>380</v>
      </c>
    </row>
    <row r="384" spans="1:5" ht="24.75" customHeight="1">
      <c r="A384" s="9">
        <v>382</v>
      </c>
      <c r="B384" s="10" t="s">
        <v>345</v>
      </c>
      <c r="C384" s="10" t="str">
        <f>"吴姚睿"</f>
        <v>吴姚睿</v>
      </c>
      <c r="D384" s="10" t="str">
        <f t="shared" si="53"/>
        <v>女</v>
      </c>
      <c r="E384" s="10" t="s">
        <v>381</v>
      </c>
    </row>
    <row r="385" spans="1:5" ht="24.75" customHeight="1">
      <c r="A385" s="9">
        <v>383</v>
      </c>
      <c r="B385" s="10" t="s">
        <v>345</v>
      </c>
      <c r="C385" s="10" t="str">
        <f>"姚雪莹"</f>
        <v>姚雪莹</v>
      </c>
      <c r="D385" s="10" t="str">
        <f t="shared" si="53"/>
        <v>女</v>
      </c>
      <c r="E385" s="10" t="s">
        <v>382</v>
      </c>
    </row>
    <row r="386" spans="1:5" ht="24.75" customHeight="1">
      <c r="A386" s="9">
        <v>384</v>
      </c>
      <c r="B386" s="10" t="s">
        <v>345</v>
      </c>
      <c r="C386" s="10" t="str">
        <f>"符娇敏"</f>
        <v>符娇敏</v>
      </c>
      <c r="D386" s="10" t="str">
        <f t="shared" si="53"/>
        <v>女</v>
      </c>
      <c r="E386" s="10" t="s">
        <v>383</v>
      </c>
    </row>
    <row r="387" spans="1:5" ht="24.75" customHeight="1">
      <c r="A387" s="9">
        <v>385</v>
      </c>
      <c r="B387" s="10" t="s">
        <v>345</v>
      </c>
      <c r="C387" s="10" t="str">
        <f>"谢萧蔚"</f>
        <v>谢萧蔚</v>
      </c>
      <c r="D387" s="10" t="str">
        <f t="shared" si="53"/>
        <v>女</v>
      </c>
      <c r="E387" s="10" t="s">
        <v>384</v>
      </c>
    </row>
    <row r="388" spans="1:5" ht="24.75" customHeight="1">
      <c r="A388" s="9">
        <v>386</v>
      </c>
      <c r="B388" s="10" t="s">
        <v>345</v>
      </c>
      <c r="C388" s="10" t="str">
        <f>"符贵霞"</f>
        <v>符贵霞</v>
      </c>
      <c r="D388" s="10" t="str">
        <f t="shared" si="53"/>
        <v>女</v>
      </c>
      <c r="E388" s="10" t="s">
        <v>385</v>
      </c>
    </row>
    <row r="389" spans="1:5" ht="24.75" customHeight="1">
      <c r="A389" s="9">
        <v>387</v>
      </c>
      <c r="B389" s="10" t="s">
        <v>345</v>
      </c>
      <c r="C389" s="10" t="str">
        <f>"张媛媛"</f>
        <v>张媛媛</v>
      </c>
      <c r="D389" s="10" t="str">
        <f t="shared" si="53"/>
        <v>女</v>
      </c>
      <c r="E389" s="10" t="s">
        <v>386</v>
      </c>
    </row>
    <row r="390" spans="1:5" ht="24.75" customHeight="1">
      <c r="A390" s="9">
        <v>388</v>
      </c>
      <c r="B390" s="10" t="s">
        <v>345</v>
      </c>
      <c r="C390" s="10" t="str">
        <f>"符有传"</f>
        <v>符有传</v>
      </c>
      <c r="D390" s="10" t="str">
        <f>"男"</f>
        <v>男</v>
      </c>
      <c r="E390" s="10" t="s">
        <v>387</v>
      </c>
    </row>
    <row r="391" spans="1:5" ht="24.75" customHeight="1">
      <c r="A391" s="9">
        <v>389</v>
      </c>
      <c r="B391" s="10" t="s">
        <v>345</v>
      </c>
      <c r="C391" s="10" t="str">
        <f>"吴卓育"</f>
        <v>吴卓育</v>
      </c>
      <c r="D391" s="10" t="str">
        <f>"男"</f>
        <v>男</v>
      </c>
      <c r="E391" s="10" t="s">
        <v>388</v>
      </c>
    </row>
    <row r="392" spans="1:5" ht="24.75" customHeight="1">
      <c r="A392" s="9">
        <v>390</v>
      </c>
      <c r="B392" s="10" t="s">
        <v>345</v>
      </c>
      <c r="C392" s="10" t="str">
        <f>"邓昭君"</f>
        <v>邓昭君</v>
      </c>
      <c r="D392" s="10" t="str">
        <f aca="true" t="shared" si="54" ref="D392:D395">"女"</f>
        <v>女</v>
      </c>
      <c r="E392" s="10" t="s">
        <v>389</v>
      </c>
    </row>
    <row r="393" spans="1:5" ht="24.75" customHeight="1">
      <c r="A393" s="9">
        <v>391</v>
      </c>
      <c r="B393" s="10" t="s">
        <v>345</v>
      </c>
      <c r="C393" s="10" t="str">
        <f>"王美花"</f>
        <v>王美花</v>
      </c>
      <c r="D393" s="10" t="str">
        <f t="shared" si="54"/>
        <v>女</v>
      </c>
      <c r="E393" s="10" t="s">
        <v>390</v>
      </c>
    </row>
    <row r="394" spans="1:5" ht="24.75" customHeight="1">
      <c r="A394" s="9">
        <v>392</v>
      </c>
      <c r="B394" s="10" t="s">
        <v>345</v>
      </c>
      <c r="C394" s="10" t="str">
        <f>"祝扬秀"</f>
        <v>祝扬秀</v>
      </c>
      <c r="D394" s="10" t="str">
        <f t="shared" si="54"/>
        <v>女</v>
      </c>
      <c r="E394" s="10" t="s">
        <v>391</v>
      </c>
    </row>
    <row r="395" spans="1:5" ht="24.75" customHeight="1">
      <c r="A395" s="9">
        <v>393</v>
      </c>
      <c r="B395" s="10" t="s">
        <v>345</v>
      </c>
      <c r="C395" s="10" t="str">
        <f>"李婕"</f>
        <v>李婕</v>
      </c>
      <c r="D395" s="10" t="str">
        <f t="shared" si="54"/>
        <v>女</v>
      </c>
      <c r="E395" s="10" t="s">
        <v>392</v>
      </c>
    </row>
    <row r="396" spans="1:5" ht="24.75" customHeight="1">
      <c r="A396" s="9">
        <v>394</v>
      </c>
      <c r="B396" s="10" t="s">
        <v>345</v>
      </c>
      <c r="C396" s="10" t="str">
        <f>"陈圣顺"</f>
        <v>陈圣顺</v>
      </c>
      <c r="D396" s="10" t="str">
        <f aca="true" t="shared" si="55" ref="D396:D401">"男"</f>
        <v>男</v>
      </c>
      <c r="E396" s="10" t="s">
        <v>393</v>
      </c>
    </row>
    <row r="397" spans="1:5" ht="24.75" customHeight="1">
      <c r="A397" s="9">
        <v>395</v>
      </c>
      <c r="B397" s="10" t="s">
        <v>345</v>
      </c>
      <c r="C397" s="10" t="str">
        <f>"武娇"</f>
        <v>武娇</v>
      </c>
      <c r="D397" s="10" t="str">
        <f aca="true" t="shared" si="56" ref="D397:D403">"女"</f>
        <v>女</v>
      </c>
      <c r="E397" s="10" t="s">
        <v>394</v>
      </c>
    </row>
    <row r="398" spans="1:5" ht="24.75" customHeight="1">
      <c r="A398" s="9">
        <v>396</v>
      </c>
      <c r="B398" s="10" t="s">
        <v>345</v>
      </c>
      <c r="C398" s="10" t="str">
        <f>"郭祥波"</f>
        <v>郭祥波</v>
      </c>
      <c r="D398" s="10" t="str">
        <f t="shared" si="55"/>
        <v>男</v>
      </c>
      <c r="E398" s="10" t="s">
        <v>395</v>
      </c>
    </row>
    <row r="399" spans="1:5" ht="24.75" customHeight="1">
      <c r="A399" s="9">
        <v>397</v>
      </c>
      <c r="B399" s="10" t="s">
        <v>345</v>
      </c>
      <c r="C399" s="10" t="str">
        <f>"黎佳佳"</f>
        <v>黎佳佳</v>
      </c>
      <c r="D399" s="10" t="str">
        <f t="shared" si="56"/>
        <v>女</v>
      </c>
      <c r="E399" s="10" t="s">
        <v>396</v>
      </c>
    </row>
    <row r="400" spans="1:5" ht="24.75" customHeight="1">
      <c r="A400" s="9">
        <v>398</v>
      </c>
      <c r="B400" s="10" t="s">
        <v>345</v>
      </c>
      <c r="C400" s="10" t="str">
        <f>"赵会达"</f>
        <v>赵会达</v>
      </c>
      <c r="D400" s="10" t="str">
        <f t="shared" si="55"/>
        <v>男</v>
      </c>
      <c r="E400" s="10" t="s">
        <v>397</v>
      </c>
    </row>
    <row r="401" spans="1:5" ht="24.75" customHeight="1">
      <c r="A401" s="9">
        <v>399</v>
      </c>
      <c r="B401" s="10" t="s">
        <v>345</v>
      </c>
      <c r="C401" s="10" t="str">
        <f>"吴元泰"</f>
        <v>吴元泰</v>
      </c>
      <c r="D401" s="10" t="str">
        <f t="shared" si="55"/>
        <v>男</v>
      </c>
      <c r="E401" s="10" t="s">
        <v>398</v>
      </c>
    </row>
    <row r="402" spans="1:5" ht="24.75" customHeight="1">
      <c r="A402" s="9">
        <v>400</v>
      </c>
      <c r="B402" s="10" t="s">
        <v>345</v>
      </c>
      <c r="C402" s="10" t="str">
        <f>"谢碧桑"</f>
        <v>谢碧桑</v>
      </c>
      <c r="D402" s="10" t="str">
        <f t="shared" si="56"/>
        <v>女</v>
      </c>
      <c r="E402" s="10" t="s">
        <v>399</v>
      </c>
    </row>
    <row r="403" spans="1:5" ht="24.75" customHeight="1">
      <c r="A403" s="9">
        <v>401</v>
      </c>
      <c r="B403" s="10" t="s">
        <v>345</v>
      </c>
      <c r="C403" s="10" t="str">
        <f>"吴佩颖"</f>
        <v>吴佩颖</v>
      </c>
      <c r="D403" s="10" t="str">
        <f t="shared" si="56"/>
        <v>女</v>
      </c>
      <c r="E403" s="10" t="s">
        <v>150</v>
      </c>
    </row>
    <row r="404" spans="1:5" ht="24.75" customHeight="1">
      <c r="A404" s="9">
        <v>402</v>
      </c>
      <c r="B404" s="10" t="s">
        <v>345</v>
      </c>
      <c r="C404" s="10" t="str">
        <f>"刘杰"</f>
        <v>刘杰</v>
      </c>
      <c r="D404" s="10" t="str">
        <f>"男"</f>
        <v>男</v>
      </c>
      <c r="E404" s="10" t="s">
        <v>400</v>
      </c>
    </row>
    <row r="405" spans="1:5" ht="24.75" customHeight="1">
      <c r="A405" s="9">
        <v>403</v>
      </c>
      <c r="B405" s="10" t="s">
        <v>345</v>
      </c>
      <c r="C405" s="10" t="str">
        <f>"王富生"</f>
        <v>王富生</v>
      </c>
      <c r="D405" s="10" t="str">
        <f>"男"</f>
        <v>男</v>
      </c>
      <c r="E405" s="10" t="s">
        <v>401</v>
      </c>
    </row>
    <row r="406" spans="1:5" ht="24.75" customHeight="1">
      <c r="A406" s="9">
        <v>404</v>
      </c>
      <c r="B406" s="10" t="s">
        <v>345</v>
      </c>
      <c r="C406" s="10" t="str">
        <f>"黄香"</f>
        <v>黄香</v>
      </c>
      <c r="D406" s="10" t="str">
        <f aca="true" t="shared" si="57" ref="D406:D409">"女"</f>
        <v>女</v>
      </c>
      <c r="E406" s="10" t="s">
        <v>402</v>
      </c>
    </row>
    <row r="407" spans="1:5" ht="24.75" customHeight="1">
      <c r="A407" s="9">
        <v>405</v>
      </c>
      <c r="B407" s="10" t="s">
        <v>345</v>
      </c>
      <c r="C407" s="10" t="str">
        <f>"杜小凡"</f>
        <v>杜小凡</v>
      </c>
      <c r="D407" s="10" t="str">
        <f t="shared" si="57"/>
        <v>女</v>
      </c>
      <c r="E407" s="10" t="s">
        <v>403</v>
      </c>
    </row>
    <row r="408" spans="1:5" ht="24.75" customHeight="1">
      <c r="A408" s="9">
        <v>406</v>
      </c>
      <c r="B408" s="10" t="s">
        <v>345</v>
      </c>
      <c r="C408" s="10" t="str">
        <f>"迟越男"</f>
        <v>迟越男</v>
      </c>
      <c r="D408" s="10" t="str">
        <f t="shared" si="57"/>
        <v>女</v>
      </c>
      <c r="E408" s="10" t="s">
        <v>404</v>
      </c>
    </row>
    <row r="409" spans="1:5" ht="24.75" customHeight="1">
      <c r="A409" s="9">
        <v>407</v>
      </c>
      <c r="B409" s="10" t="s">
        <v>345</v>
      </c>
      <c r="C409" s="10" t="str">
        <f>"张玉柳"</f>
        <v>张玉柳</v>
      </c>
      <c r="D409" s="10" t="str">
        <f t="shared" si="57"/>
        <v>女</v>
      </c>
      <c r="E409" s="10" t="s">
        <v>405</v>
      </c>
    </row>
    <row r="410" spans="1:5" ht="24.75" customHeight="1">
      <c r="A410" s="9">
        <v>408</v>
      </c>
      <c r="B410" s="10" t="s">
        <v>345</v>
      </c>
      <c r="C410" s="10" t="str">
        <f>"杨浩"</f>
        <v>杨浩</v>
      </c>
      <c r="D410" s="10" t="str">
        <f>"男"</f>
        <v>男</v>
      </c>
      <c r="E410" s="10" t="s">
        <v>406</v>
      </c>
    </row>
    <row r="411" spans="1:5" ht="24.75" customHeight="1">
      <c r="A411" s="9">
        <v>409</v>
      </c>
      <c r="B411" s="10" t="s">
        <v>345</v>
      </c>
      <c r="C411" s="10" t="str">
        <f>"陈蕾茹"</f>
        <v>陈蕾茹</v>
      </c>
      <c r="D411" s="10" t="str">
        <f aca="true" t="shared" si="58" ref="D411:D417">"女"</f>
        <v>女</v>
      </c>
      <c r="E411" s="10" t="s">
        <v>407</v>
      </c>
    </row>
    <row r="412" spans="1:5" ht="24.75" customHeight="1">
      <c r="A412" s="9">
        <v>410</v>
      </c>
      <c r="B412" s="10" t="s">
        <v>345</v>
      </c>
      <c r="C412" s="10" t="str">
        <f>"许艳秋"</f>
        <v>许艳秋</v>
      </c>
      <c r="D412" s="10" t="str">
        <f t="shared" si="58"/>
        <v>女</v>
      </c>
      <c r="E412" s="10" t="s">
        <v>408</v>
      </c>
    </row>
    <row r="413" spans="1:5" ht="24.75" customHeight="1">
      <c r="A413" s="9">
        <v>411</v>
      </c>
      <c r="B413" s="10" t="s">
        <v>345</v>
      </c>
      <c r="C413" s="10" t="str">
        <f>"王强"</f>
        <v>王强</v>
      </c>
      <c r="D413" s="10" t="str">
        <f>"男"</f>
        <v>男</v>
      </c>
      <c r="E413" s="10" t="s">
        <v>409</v>
      </c>
    </row>
    <row r="414" spans="1:5" ht="24.75" customHeight="1">
      <c r="A414" s="9">
        <v>412</v>
      </c>
      <c r="B414" s="10" t="s">
        <v>345</v>
      </c>
      <c r="C414" s="10" t="str">
        <f>"葛文晓"</f>
        <v>葛文晓</v>
      </c>
      <c r="D414" s="10" t="str">
        <f t="shared" si="58"/>
        <v>女</v>
      </c>
      <c r="E414" s="10" t="s">
        <v>410</v>
      </c>
    </row>
    <row r="415" spans="1:5" ht="24.75" customHeight="1">
      <c r="A415" s="9">
        <v>413</v>
      </c>
      <c r="B415" s="10" t="s">
        <v>345</v>
      </c>
      <c r="C415" s="10" t="str">
        <f>"苏慧玉"</f>
        <v>苏慧玉</v>
      </c>
      <c r="D415" s="10" t="str">
        <f t="shared" si="58"/>
        <v>女</v>
      </c>
      <c r="E415" s="10" t="s">
        <v>411</v>
      </c>
    </row>
    <row r="416" spans="1:5" ht="24.75" customHeight="1">
      <c r="A416" s="9">
        <v>414</v>
      </c>
      <c r="B416" s="10" t="s">
        <v>345</v>
      </c>
      <c r="C416" s="10" t="str">
        <f>"丁颖琪"</f>
        <v>丁颖琪</v>
      </c>
      <c r="D416" s="10" t="str">
        <f t="shared" si="58"/>
        <v>女</v>
      </c>
      <c r="E416" s="10" t="s">
        <v>412</v>
      </c>
    </row>
    <row r="417" spans="1:5" ht="24.75" customHeight="1">
      <c r="A417" s="9">
        <v>415</v>
      </c>
      <c r="B417" s="10" t="s">
        <v>345</v>
      </c>
      <c r="C417" s="10" t="str">
        <f>"钟海青"</f>
        <v>钟海青</v>
      </c>
      <c r="D417" s="10" t="str">
        <f t="shared" si="58"/>
        <v>女</v>
      </c>
      <c r="E417" s="10" t="s">
        <v>413</v>
      </c>
    </row>
    <row r="418" spans="1:5" ht="24.75" customHeight="1">
      <c r="A418" s="9">
        <v>416</v>
      </c>
      <c r="B418" s="10" t="s">
        <v>345</v>
      </c>
      <c r="C418" s="10" t="str">
        <f>"莫照印"</f>
        <v>莫照印</v>
      </c>
      <c r="D418" s="10" t="str">
        <f aca="true" t="shared" si="59" ref="D418:D422">"男"</f>
        <v>男</v>
      </c>
      <c r="E418" s="10" t="s">
        <v>414</v>
      </c>
    </row>
    <row r="419" spans="1:5" ht="24.75" customHeight="1">
      <c r="A419" s="9">
        <v>417</v>
      </c>
      <c r="B419" s="10" t="s">
        <v>345</v>
      </c>
      <c r="C419" s="10" t="str">
        <f>"韦婧"</f>
        <v>韦婧</v>
      </c>
      <c r="D419" s="10" t="str">
        <f aca="true" t="shared" si="60" ref="D419:D425">"女"</f>
        <v>女</v>
      </c>
      <c r="E419" s="10" t="s">
        <v>415</v>
      </c>
    </row>
    <row r="420" spans="1:5" ht="24.75" customHeight="1">
      <c r="A420" s="9">
        <v>418</v>
      </c>
      <c r="B420" s="10" t="s">
        <v>345</v>
      </c>
      <c r="C420" s="10" t="str">
        <f>"黄琼玲"</f>
        <v>黄琼玲</v>
      </c>
      <c r="D420" s="10" t="str">
        <f t="shared" si="60"/>
        <v>女</v>
      </c>
      <c r="E420" s="10" t="s">
        <v>416</v>
      </c>
    </row>
    <row r="421" spans="1:5" ht="24.75" customHeight="1">
      <c r="A421" s="9">
        <v>419</v>
      </c>
      <c r="B421" s="10" t="s">
        <v>345</v>
      </c>
      <c r="C421" s="10" t="str">
        <f>"符锋光"</f>
        <v>符锋光</v>
      </c>
      <c r="D421" s="10" t="str">
        <f t="shared" si="59"/>
        <v>男</v>
      </c>
      <c r="E421" s="10" t="s">
        <v>417</v>
      </c>
    </row>
    <row r="422" spans="1:5" ht="24.75" customHeight="1">
      <c r="A422" s="9">
        <v>420</v>
      </c>
      <c r="B422" s="10" t="s">
        <v>345</v>
      </c>
      <c r="C422" s="10" t="str">
        <f>"陆有旭"</f>
        <v>陆有旭</v>
      </c>
      <c r="D422" s="10" t="str">
        <f t="shared" si="59"/>
        <v>男</v>
      </c>
      <c r="E422" s="10" t="s">
        <v>418</v>
      </c>
    </row>
    <row r="423" spans="1:5" ht="24.75" customHeight="1">
      <c r="A423" s="9">
        <v>421</v>
      </c>
      <c r="B423" s="10" t="s">
        <v>345</v>
      </c>
      <c r="C423" s="10" t="str">
        <f>"李晶"</f>
        <v>李晶</v>
      </c>
      <c r="D423" s="10" t="str">
        <f t="shared" si="60"/>
        <v>女</v>
      </c>
      <c r="E423" s="10" t="s">
        <v>419</v>
      </c>
    </row>
    <row r="424" spans="1:5" ht="24.75" customHeight="1">
      <c r="A424" s="9">
        <v>422</v>
      </c>
      <c r="B424" s="10" t="s">
        <v>345</v>
      </c>
      <c r="C424" s="10" t="str">
        <f>"麦淑庆"</f>
        <v>麦淑庆</v>
      </c>
      <c r="D424" s="10" t="str">
        <f t="shared" si="60"/>
        <v>女</v>
      </c>
      <c r="E424" s="10" t="s">
        <v>420</v>
      </c>
    </row>
    <row r="425" spans="1:5" ht="24.75" customHeight="1">
      <c r="A425" s="9">
        <v>423</v>
      </c>
      <c r="B425" s="10" t="s">
        <v>345</v>
      </c>
      <c r="C425" s="10" t="str">
        <f>"林芳媛"</f>
        <v>林芳媛</v>
      </c>
      <c r="D425" s="10" t="str">
        <f t="shared" si="60"/>
        <v>女</v>
      </c>
      <c r="E425" s="10" t="s">
        <v>421</v>
      </c>
    </row>
    <row r="426" spans="1:5" ht="24.75" customHeight="1">
      <c r="A426" s="9">
        <v>424</v>
      </c>
      <c r="B426" s="10" t="s">
        <v>345</v>
      </c>
      <c r="C426" s="10" t="str">
        <f>"钟瑶雄"</f>
        <v>钟瑶雄</v>
      </c>
      <c r="D426" s="10" t="str">
        <f>"男"</f>
        <v>男</v>
      </c>
      <c r="E426" s="10" t="s">
        <v>422</v>
      </c>
    </row>
    <row r="427" spans="1:5" ht="24.75" customHeight="1">
      <c r="A427" s="9">
        <v>425</v>
      </c>
      <c r="B427" s="10" t="s">
        <v>345</v>
      </c>
      <c r="C427" s="10" t="str">
        <f>"胡超群"</f>
        <v>胡超群</v>
      </c>
      <c r="D427" s="10" t="str">
        <f aca="true" t="shared" si="61" ref="D427:D429">"女"</f>
        <v>女</v>
      </c>
      <c r="E427" s="10" t="s">
        <v>423</v>
      </c>
    </row>
    <row r="428" spans="1:5" ht="24.75" customHeight="1">
      <c r="A428" s="9">
        <v>426</v>
      </c>
      <c r="B428" s="10" t="s">
        <v>345</v>
      </c>
      <c r="C428" s="10" t="str">
        <f>"胡宝中"</f>
        <v>胡宝中</v>
      </c>
      <c r="D428" s="10" t="str">
        <f t="shared" si="61"/>
        <v>女</v>
      </c>
      <c r="E428" s="10" t="s">
        <v>424</v>
      </c>
    </row>
    <row r="429" spans="1:5" ht="24.75" customHeight="1">
      <c r="A429" s="9">
        <v>427</v>
      </c>
      <c r="B429" s="10" t="s">
        <v>345</v>
      </c>
      <c r="C429" s="10" t="str">
        <f>"陈昭红"</f>
        <v>陈昭红</v>
      </c>
      <c r="D429" s="10" t="str">
        <f t="shared" si="61"/>
        <v>女</v>
      </c>
      <c r="E429" s="10" t="s">
        <v>425</v>
      </c>
    </row>
    <row r="430" spans="1:5" ht="24.75" customHeight="1">
      <c r="A430" s="9">
        <v>428</v>
      </c>
      <c r="B430" s="10" t="s">
        <v>345</v>
      </c>
      <c r="C430" s="10" t="str">
        <f>"陈孝祥"</f>
        <v>陈孝祥</v>
      </c>
      <c r="D430" s="10" t="str">
        <f aca="true" t="shared" si="62" ref="D430:D433">"男"</f>
        <v>男</v>
      </c>
      <c r="E430" s="10" t="s">
        <v>426</v>
      </c>
    </row>
    <row r="431" spans="1:5" ht="24.75" customHeight="1">
      <c r="A431" s="9">
        <v>429</v>
      </c>
      <c r="B431" s="10" t="s">
        <v>345</v>
      </c>
      <c r="C431" s="10" t="str">
        <f>"唐林"</f>
        <v>唐林</v>
      </c>
      <c r="D431" s="10" t="str">
        <f aca="true" t="shared" si="63" ref="D431:D435">"女"</f>
        <v>女</v>
      </c>
      <c r="E431" s="10" t="s">
        <v>427</v>
      </c>
    </row>
    <row r="432" spans="1:5" ht="24.75" customHeight="1">
      <c r="A432" s="9">
        <v>430</v>
      </c>
      <c r="B432" s="10" t="s">
        <v>345</v>
      </c>
      <c r="C432" s="10" t="str">
        <f>"徐小刚"</f>
        <v>徐小刚</v>
      </c>
      <c r="D432" s="10" t="str">
        <f t="shared" si="62"/>
        <v>男</v>
      </c>
      <c r="E432" s="10" t="s">
        <v>428</v>
      </c>
    </row>
    <row r="433" spans="1:5" ht="24.75" customHeight="1">
      <c r="A433" s="9">
        <v>431</v>
      </c>
      <c r="B433" s="10" t="s">
        <v>345</v>
      </c>
      <c r="C433" s="10" t="str">
        <f>"许乾儒"</f>
        <v>许乾儒</v>
      </c>
      <c r="D433" s="10" t="str">
        <f t="shared" si="62"/>
        <v>男</v>
      </c>
      <c r="E433" s="10" t="s">
        <v>429</v>
      </c>
    </row>
    <row r="434" spans="1:5" ht="24.75" customHeight="1">
      <c r="A434" s="9">
        <v>432</v>
      </c>
      <c r="B434" s="10" t="s">
        <v>345</v>
      </c>
      <c r="C434" s="10" t="str">
        <f>"钟荟翠"</f>
        <v>钟荟翠</v>
      </c>
      <c r="D434" s="10" t="str">
        <f t="shared" si="63"/>
        <v>女</v>
      </c>
      <c r="E434" s="10" t="s">
        <v>430</v>
      </c>
    </row>
    <row r="435" spans="1:5" ht="24.75" customHeight="1">
      <c r="A435" s="9">
        <v>433</v>
      </c>
      <c r="B435" s="10" t="s">
        <v>345</v>
      </c>
      <c r="C435" s="10" t="str">
        <f>"邢玉霞"</f>
        <v>邢玉霞</v>
      </c>
      <c r="D435" s="10" t="str">
        <f t="shared" si="63"/>
        <v>女</v>
      </c>
      <c r="E435" s="10" t="s">
        <v>431</v>
      </c>
    </row>
    <row r="436" spans="1:5" ht="24.75" customHeight="1">
      <c r="A436" s="9">
        <v>434</v>
      </c>
      <c r="B436" s="10" t="s">
        <v>345</v>
      </c>
      <c r="C436" s="10" t="str">
        <f>"黎建"</f>
        <v>黎建</v>
      </c>
      <c r="D436" s="10" t="str">
        <f>"男"</f>
        <v>男</v>
      </c>
      <c r="E436" s="10" t="s">
        <v>432</v>
      </c>
    </row>
    <row r="437" spans="1:5" ht="24.75" customHeight="1">
      <c r="A437" s="9">
        <v>435</v>
      </c>
      <c r="B437" s="10" t="s">
        <v>345</v>
      </c>
      <c r="C437" s="10" t="str">
        <f>"陈垂富"</f>
        <v>陈垂富</v>
      </c>
      <c r="D437" s="10" t="str">
        <f>"男"</f>
        <v>男</v>
      </c>
      <c r="E437" s="10" t="s">
        <v>433</v>
      </c>
    </row>
    <row r="438" spans="1:5" ht="24.75" customHeight="1">
      <c r="A438" s="9">
        <v>436</v>
      </c>
      <c r="B438" s="10" t="s">
        <v>345</v>
      </c>
      <c r="C438" s="10" t="str">
        <f>"覃秋莹"</f>
        <v>覃秋莹</v>
      </c>
      <c r="D438" s="10" t="str">
        <f aca="true" t="shared" si="64" ref="D438:D443">"女"</f>
        <v>女</v>
      </c>
      <c r="E438" s="10" t="s">
        <v>434</v>
      </c>
    </row>
    <row r="439" spans="1:5" ht="24.75" customHeight="1">
      <c r="A439" s="9">
        <v>437</v>
      </c>
      <c r="B439" s="10" t="s">
        <v>345</v>
      </c>
      <c r="C439" s="10" t="str">
        <f>"马文颖"</f>
        <v>马文颖</v>
      </c>
      <c r="D439" s="10" t="str">
        <f t="shared" si="64"/>
        <v>女</v>
      </c>
      <c r="E439" s="10" t="s">
        <v>435</v>
      </c>
    </row>
    <row r="440" spans="1:5" ht="24.75" customHeight="1">
      <c r="A440" s="9">
        <v>438</v>
      </c>
      <c r="B440" s="10" t="s">
        <v>345</v>
      </c>
      <c r="C440" s="10" t="str">
        <f>"沈棠月"</f>
        <v>沈棠月</v>
      </c>
      <c r="D440" s="10" t="str">
        <f t="shared" si="64"/>
        <v>女</v>
      </c>
      <c r="E440" s="10" t="s">
        <v>436</v>
      </c>
    </row>
    <row r="441" spans="1:5" ht="24.75" customHeight="1">
      <c r="A441" s="9">
        <v>439</v>
      </c>
      <c r="B441" s="10" t="s">
        <v>345</v>
      </c>
      <c r="C441" s="10" t="str">
        <f>"曾宇惠"</f>
        <v>曾宇惠</v>
      </c>
      <c r="D441" s="10" t="str">
        <f t="shared" si="64"/>
        <v>女</v>
      </c>
      <c r="E441" s="10" t="s">
        <v>437</v>
      </c>
    </row>
    <row r="442" spans="1:5" ht="24.75" customHeight="1">
      <c r="A442" s="9">
        <v>440</v>
      </c>
      <c r="B442" s="10" t="s">
        <v>345</v>
      </c>
      <c r="C442" s="10" t="str">
        <f>"赵苑榕"</f>
        <v>赵苑榕</v>
      </c>
      <c r="D442" s="10" t="str">
        <f t="shared" si="64"/>
        <v>女</v>
      </c>
      <c r="E442" s="10" t="s">
        <v>438</v>
      </c>
    </row>
    <row r="443" spans="1:5" ht="24.75" customHeight="1">
      <c r="A443" s="9">
        <v>441</v>
      </c>
      <c r="B443" s="10" t="s">
        <v>345</v>
      </c>
      <c r="C443" s="10" t="str">
        <f>"于海君"</f>
        <v>于海君</v>
      </c>
      <c r="D443" s="10" t="str">
        <f t="shared" si="64"/>
        <v>女</v>
      </c>
      <c r="E443" s="10" t="s">
        <v>439</v>
      </c>
    </row>
    <row r="444" spans="1:5" ht="24.75" customHeight="1">
      <c r="A444" s="9">
        <v>442</v>
      </c>
      <c r="B444" s="10" t="s">
        <v>345</v>
      </c>
      <c r="C444" s="10" t="str">
        <f>"王大程"</f>
        <v>王大程</v>
      </c>
      <c r="D444" s="10" t="str">
        <f aca="true" t="shared" si="65" ref="D444:D447">"男"</f>
        <v>男</v>
      </c>
      <c r="E444" s="10" t="s">
        <v>440</v>
      </c>
    </row>
    <row r="445" spans="1:5" ht="24.75" customHeight="1">
      <c r="A445" s="9">
        <v>443</v>
      </c>
      <c r="B445" s="10" t="s">
        <v>345</v>
      </c>
      <c r="C445" s="10" t="str">
        <f>"陈颖"</f>
        <v>陈颖</v>
      </c>
      <c r="D445" s="10" t="str">
        <f aca="true" t="shared" si="66" ref="D445:D451">"女"</f>
        <v>女</v>
      </c>
      <c r="E445" s="10" t="s">
        <v>90</v>
      </c>
    </row>
    <row r="446" spans="1:5" ht="24.75" customHeight="1">
      <c r="A446" s="9">
        <v>444</v>
      </c>
      <c r="B446" s="10" t="s">
        <v>345</v>
      </c>
      <c r="C446" s="10" t="str">
        <f>"符真广"</f>
        <v>符真广</v>
      </c>
      <c r="D446" s="10" t="str">
        <f t="shared" si="65"/>
        <v>男</v>
      </c>
      <c r="E446" s="10" t="s">
        <v>441</v>
      </c>
    </row>
    <row r="447" spans="1:5" ht="24.75" customHeight="1">
      <c r="A447" s="9">
        <v>445</v>
      </c>
      <c r="B447" s="10" t="s">
        <v>345</v>
      </c>
      <c r="C447" s="10" t="str">
        <f>"卢礼良"</f>
        <v>卢礼良</v>
      </c>
      <c r="D447" s="10" t="str">
        <f t="shared" si="65"/>
        <v>男</v>
      </c>
      <c r="E447" s="10" t="s">
        <v>442</v>
      </c>
    </row>
    <row r="448" spans="1:5" ht="24.75" customHeight="1">
      <c r="A448" s="9">
        <v>446</v>
      </c>
      <c r="B448" s="10" t="s">
        <v>345</v>
      </c>
      <c r="C448" s="10" t="str">
        <f>"滕文文"</f>
        <v>滕文文</v>
      </c>
      <c r="D448" s="10" t="str">
        <f t="shared" si="66"/>
        <v>女</v>
      </c>
      <c r="E448" s="10" t="s">
        <v>443</v>
      </c>
    </row>
    <row r="449" spans="1:5" ht="24.75" customHeight="1">
      <c r="A449" s="9">
        <v>447</v>
      </c>
      <c r="B449" s="10" t="s">
        <v>345</v>
      </c>
      <c r="C449" s="10" t="str">
        <f>"邢会雅"</f>
        <v>邢会雅</v>
      </c>
      <c r="D449" s="10" t="str">
        <f t="shared" si="66"/>
        <v>女</v>
      </c>
      <c r="E449" s="10" t="s">
        <v>444</v>
      </c>
    </row>
    <row r="450" spans="1:5" ht="24.75" customHeight="1">
      <c r="A450" s="9">
        <v>448</v>
      </c>
      <c r="B450" s="10" t="s">
        <v>345</v>
      </c>
      <c r="C450" s="10" t="str">
        <f>"韦亚乔"</f>
        <v>韦亚乔</v>
      </c>
      <c r="D450" s="10" t="str">
        <f t="shared" si="66"/>
        <v>女</v>
      </c>
      <c r="E450" s="10" t="s">
        <v>445</v>
      </c>
    </row>
    <row r="451" spans="1:5" ht="24.75" customHeight="1">
      <c r="A451" s="9">
        <v>449</v>
      </c>
      <c r="B451" s="10" t="s">
        <v>345</v>
      </c>
      <c r="C451" s="10" t="str">
        <f>"韩枫"</f>
        <v>韩枫</v>
      </c>
      <c r="D451" s="10" t="str">
        <f t="shared" si="66"/>
        <v>女</v>
      </c>
      <c r="E451" s="10" t="s">
        <v>446</v>
      </c>
    </row>
    <row r="452" spans="1:5" ht="24.75" customHeight="1">
      <c r="A452" s="9">
        <v>450</v>
      </c>
      <c r="B452" s="10" t="s">
        <v>345</v>
      </c>
      <c r="C452" s="10" t="str">
        <f>"周旺旺"</f>
        <v>周旺旺</v>
      </c>
      <c r="D452" s="10" t="str">
        <f aca="true" t="shared" si="67" ref="D452:D457">"男"</f>
        <v>男</v>
      </c>
      <c r="E452" s="10" t="s">
        <v>447</v>
      </c>
    </row>
    <row r="453" spans="1:5" ht="24.75" customHeight="1">
      <c r="A453" s="9">
        <v>451</v>
      </c>
      <c r="B453" s="10" t="s">
        <v>345</v>
      </c>
      <c r="C453" s="10" t="str">
        <f>"林世任"</f>
        <v>林世任</v>
      </c>
      <c r="D453" s="10" t="str">
        <f aca="true" t="shared" si="68" ref="D453:D455">"女"</f>
        <v>女</v>
      </c>
      <c r="E453" s="10" t="s">
        <v>448</v>
      </c>
    </row>
    <row r="454" spans="1:5" ht="24.75" customHeight="1">
      <c r="A454" s="9">
        <v>452</v>
      </c>
      <c r="B454" s="10" t="s">
        <v>449</v>
      </c>
      <c r="C454" s="10" t="str">
        <f>"甘昌炜"</f>
        <v>甘昌炜</v>
      </c>
      <c r="D454" s="10" t="str">
        <f t="shared" si="68"/>
        <v>女</v>
      </c>
      <c r="E454" s="10" t="s">
        <v>450</v>
      </c>
    </row>
    <row r="455" spans="1:5" ht="24.75" customHeight="1">
      <c r="A455" s="9">
        <v>453</v>
      </c>
      <c r="B455" s="10" t="s">
        <v>449</v>
      </c>
      <c r="C455" s="10" t="str">
        <f>"高懿"</f>
        <v>高懿</v>
      </c>
      <c r="D455" s="10" t="str">
        <f t="shared" si="68"/>
        <v>女</v>
      </c>
      <c r="E455" s="10" t="s">
        <v>451</v>
      </c>
    </row>
    <row r="456" spans="1:5" ht="24.75" customHeight="1">
      <c r="A456" s="9">
        <v>454</v>
      </c>
      <c r="B456" s="10" t="s">
        <v>449</v>
      </c>
      <c r="C456" s="10" t="str">
        <f>"韩释绪"</f>
        <v>韩释绪</v>
      </c>
      <c r="D456" s="10" t="str">
        <f t="shared" si="67"/>
        <v>男</v>
      </c>
      <c r="E456" s="10" t="s">
        <v>452</v>
      </c>
    </row>
    <row r="457" spans="1:5" ht="24.75" customHeight="1">
      <c r="A457" s="9">
        <v>455</v>
      </c>
      <c r="B457" s="10" t="s">
        <v>449</v>
      </c>
      <c r="C457" s="10" t="str">
        <f>"钟垚"</f>
        <v>钟垚</v>
      </c>
      <c r="D457" s="10" t="str">
        <f t="shared" si="67"/>
        <v>男</v>
      </c>
      <c r="E457" s="10" t="s">
        <v>453</v>
      </c>
    </row>
    <row r="458" spans="1:5" ht="24.75" customHeight="1">
      <c r="A458" s="9">
        <v>456</v>
      </c>
      <c r="B458" s="10" t="s">
        <v>449</v>
      </c>
      <c r="C458" s="10" t="str">
        <f>"单雪红"</f>
        <v>单雪红</v>
      </c>
      <c r="D458" s="10" t="str">
        <f aca="true" t="shared" si="69" ref="D458:D460">"女"</f>
        <v>女</v>
      </c>
      <c r="E458" s="10" t="s">
        <v>454</v>
      </c>
    </row>
    <row r="459" spans="1:5" ht="24.75" customHeight="1">
      <c r="A459" s="9">
        <v>457</v>
      </c>
      <c r="B459" s="10" t="s">
        <v>449</v>
      </c>
      <c r="C459" s="10" t="str">
        <f>"邓溢柃"</f>
        <v>邓溢柃</v>
      </c>
      <c r="D459" s="10" t="str">
        <f t="shared" si="69"/>
        <v>女</v>
      </c>
      <c r="E459" s="10" t="s">
        <v>455</v>
      </c>
    </row>
    <row r="460" spans="1:5" ht="24.75" customHeight="1">
      <c r="A460" s="9">
        <v>458</v>
      </c>
      <c r="B460" s="10" t="s">
        <v>449</v>
      </c>
      <c r="C460" s="10" t="str">
        <f>"叶蔚馨"</f>
        <v>叶蔚馨</v>
      </c>
      <c r="D460" s="10" t="str">
        <f t="shared" si="69"/>
        <v>女</v>
      </c>
      <c r="E460" s="10" t="s">
        <v>456</v>
      </c>
    </row>
    <row r="461" spans="1:5" ht="24.75" customHeight="1">
      <c r="A461" s="9">
        <v>459</v>
      </c>
      <c r="B461" s="10" t="s">
        <v>449</v>
      </c>
      <c r="C461" s="10" t="str">
        <f>"莫永溪"</f>
        <v>莫永溪</v>
      </c>
      <c r="D461" s="10" t="str">
        <f aca="true" t="shared" si="70" ref="D461:D465">"男"</f>
        <v>男</v>
      </c>
      <c r="E461" s="10" t="s">
        <v>457</v>
      </c>
    </row>
    <row r="462" spans="1:5" ht="24.75" customHeight="1">
      <c r="A462" s="9">
        <v>460</v>
      </c>
      <c r="B462" s="10" t="s">
        <v>449</v>
      </c>
      <c r="C462" s="10" t="str">
        <f>"王康锭"</f>
        <v>王康锭</v>
      </c>
      <c r="D462" s="10" t="str">
        <f t="shared" si="70"/>
        <v>男</v>
      </c>
      <c r="E462" s="10" t="s">
        <v>458</v>
      </c>
    </row>
    <row r="463" spans="1:5" ht="24.75" customHeight="1">
      <c r="A463" s="9">
        <v>461</v>
      </c>
      <c r="B463" s="10" t="s">
        <v>449</v>
      </c>
      <c r="C463" s="10" t="str">
        <f>"王悦"</f>
        <v>王悦</v>
      </c>
      <c r="D463" s="10" t="str">
        <f aca="true" t="shared" si="71" ref="D463:D466">"女"</f>
        <v>女</v>
      </c>
      <c r="E463" s="10" t="s">
        <v>459</v>
      </c>
    </row>
    <row r="464" spans="1:5" ht="24.75" customHeight="1">
      <c r="A464" s="9">
        <v>462</v>
      </c>
      <c r="B464" s="10" t="s">
        <v>449</v>
      </c>
      <c r="C464" s="10" t="str">
        <f>"惠乐"</f>
        <v>惠乐</v>
      </c>
      <c r="D464" s="10" t="str">
        <f t="shared" si="71"/>
        <v>女</v>
      </c>
      <c r="E464" s="10" t="s">
        <v>460</v>
      </c>
    </row>
    <row r="465" spans="1:5" ht="24.75" customHeight="1">
      <c r="A465" s="9">
        <v>463</v>
      </c>
      <c r="B465" s="10" t="s">
        <v>449</v>
      </c>
      <c r="C465" s="10" t="str">
        <f>"施忠毫"</f>
        <v>施忠毫</v>
      </c>
      <c r="D465" s="10" t="str">
        <f t="shared" si="70"/>
        <v>男</v>
      </c>
      <c r="E465" s="10" t="s">
        <v>461</v>
      </c>
    </row>
    <row r="466" spans="1:5" ht="24.75" customHeight="1">
      <c r="A466" s="9">
        <v>464</v>
      </c>
      <c r="B466" s="10" t="s">
        <v>449</v>
      </c>
      <c r="C466" s="10" t="str">
        <f>"黄丽"</f>
        <v>黄丽</v>
      </c>
      <c r="D466" s="10" t="str">
        <f t="shared" si="71"/>
        <v>女</v>
      </c>
      <c r="E466" s="10" t="s">
        <v>462</v>
      </c>
    </row>
    <row r="467" spans="1:5" ht="24.75" customHeight="1">
      <c r="A467" s="9">
        <v>465</v>
      </c>
      <c r="B467" s="10" t="s">
        <v>449</v>
      </c>
      <c r="C467" s="10" t="str">
        <f>"许世扬"</f>
        <v>许世扬</v>
      </c>
      <c r="D467" s="10" t="str">
        <f aca="true" t="shared" si="72" ref="D467:D471">"男"</f>
        <v>男</v>
      </c>
      <c r="E467" s="10" t="s">
        <v>463</v>
      </c>
    </row>
    <row r="468" spans="1:5" ht="24.75" customHeight="1">
      <c r="A468" s="9">
        <v>466</v>
      </c>
      <c r="B468" s="10" t="s">
        <v>449</v>
      </c>
      <c r="C468" s="10" t="str">
        <f>"杜思荣"</f>
        <v>杜思荣</v>
      </c>
      <c r="D468" s="10" t="str">
        <f t="shared" si="72"/>
        <v>男</v>
      </c>
      <c r="E468" s="10" t="s">
        <v>464</v>
      </c>
    </row>
    <row r="469" spans="1:5" ht="24.75" customHeight="1">
      <c r="A469" s="9">
        <v>467</v>
      </c>
      <c r="B469" s="10" t="s">
        <v>449</v>
      </c>
      <c r="C469" s="10" t="str">
        <f>"朱邓彤欣"</f>
        <v>朱邓彤欣</v>
      </c>
      <c r="D469" s="10" t="str">
        <f aca="true" t="shared" si="73" ref="D469:D477">"女"</f>
        <v>女</v>
      </c>
      <c r="E469" s="10" t="s">
        <v>465</v>
      </c>
    </row>
    <row r="470" spans="1:5" ht="24.75" customHeight="1">
      <c r="A470" s="9">
        <v>468</v>
      </c>
      <c r="B470" s="10" t="s">
        <v>449</v>
      </c>
      <c r="C470" s="10" t="str">
        <f>"王彩欣"</f>
        <v>王彩欣</v>
      </c>
      <c r="D470" s="10" t="str">
        <f t="shared" si="73"/>
        <v>女</v>
      </c>
      <c r="E470" s="10" t="s">
        <v>466</v>
      </c>
    </row>
    <row r="471" spans="1:5" ht="24.75" customHeight="1">
      <c r="A471" s="9">
        <v>469</v>
      </c>
      <c r="B471" s="10" t="s">
        <v>449</v>
      </c>
      <c r="C471" s="10" t="str">
        <f>"李国耀"</f>
        <v>李国耀</v>
      </c>
      <c r="D471" s="10" t="str">
        <f t="shared" si="72"/>
        <v>男</v>
      </c>
      <c r="E471" s="10" t="s">
        <v>467</v>
      </c>
    </row>
    <row r="472" spans="1:5" ht="24.75" customHeight="1">
      <c r="A472" s="9">
        <v>470</v>
      </c>
      <c r="B472" s="10" t="s">
        <v>449</v>
      </c>
      <c r="C472" s="10" t="str">
        <f>"吴佳鲜"</f>
        <v>吴佳鲜</v>
      </c>
      <c r="D472" s="10" t="str">
        <f t="shared" si="73"/>
        <v>女</v>
      </c>
      <c r="E472" s="10" t="s">
        <v>468</v>
      </c>
    </row>
    <row r="473" spans="1:5" ht="24.75" customHeight="1">
      <c r="A473" s="9">
        <v>471</v>
      </c>
      <c r="B473" s="10" t="s">
        <v>449</v>
      </c>
      <c r="C473" s="10" t="str">
        <f>"郭美带"</f>
        <v>郭美带</v>
      </c>
      <c r="D473" s="10" t="str">
        <f t="shared" si="73"/>
        <v>女</v>
      </c>
      <c r="E473" s="10" t="s">
        <v>469</v>
      </c>
    </row>
    <row r="474" spans="1:5" ht="24.75" customHeight="1">
      <c r="A474" s="9">
        <v>472</v>
      </c>
      <c r="B474" s="10" t="s">
        <v>449</v>
      </c>
      <c r="C474" s="10" t="str">
        <f>"钟灵翠"</f>
        <v>钟灵翠</v>
      </c>
      <c r="D474" s="10" t="str">
        <f t="shared" si="73"/>
        <v>女</v>
      </c>
      <c r="E474" s="10" t="s">
        <v>219</v>
      </c>
    </row>
    <row r="475" spans="1:5" ht="24.75" customHeight="1">
      <c r="A475" s="9">
        <v>473</v>
      </c>
      <c r="B475" s="10" t="s">
        <v>449</v>
      </c>
      <c r="C475" s="10" t="str">
        <f>"黄熙芸"</f>
        <v>黄熙芸</v>
      </c>
      <c r="D475" s="10" t="str">
        <f t="shared" si="73"/>
        <v>女</v>
      </c>
      <c r="E475" s="10" t="s">
        <v>470</v>
      </c>
    </row>
    <row r="476" spans="1:5" ht="24.75" customHeight="1">
      <c r="A476" s="9">
        <v>474</v>
      </c>
      <c r="B476" s="10" t="s">
        <v>449</v>
      </c>
      <c r="C476" s="10" t="str">
        <f>"文丽珍"</f>
        <v>文丽珍</v>
      </c>
      <c r="D476" s="10" t="str">
        <f t="shared" si="73"/>
        <v>女</v>
      </c>
      <c r="E476" s="10" t="s">
        <v>471</v>
      </c>
    </row>
    <row r="477" spans="1:5" ht="24.75" customHeight="1">
      <c r="A477" s="9">
        <v>475</v>
      </c>
      <c r="B477" s="10" t="s">
        <v>449</v>
      </c>
      <c r="C477" s="10" t="str">
        <f>"王娱"</f>
        <v>王娱</v>
      </c>
      <c r="D477" s="10" t="str">
        <f t="shared" si="73"/>
        <v>女</v>
      </c>
      <c r="E477" s="10" t="s">
        <v>472</v>
      </c>
    </row>
    <row r="478" spans="1:5" ht="24.75" customHeight="1">
      <c r="A478" s="9">
        <v>476</v>
      </c>
      <c r="B478" s="10" t="s">
        <v>449</v>
      </c>
      <c r="C478" s="10" t="str">
        <f>"高尚"</f>
        <v>高尚</v>
      </c>
      <c r="D478" s="10" t="str">
        <f aca="true" t="shared" si="74" ref="D478:D481">"男"</f>
        <v>男</v>
      </c>
      <c r="E478" s="10" t="s">
        <v>473</v>
      </c>
    </row>
    <row r="479" spans="1:5" ht="24.75" customHeight="1">
      <c r="A479" s="9">
        <v>477</v>
      </c>
      <c r="B479" s="10" t="s">
        <v>449</v>
      </c>
      <c r="C479" s="10" t="str">
        <f>"任飞阳"</f>
        <v>任飞阳</v>
      </c>
      <c r="D479" s="10" t="str">
        <f t="shared" si="74"/>
        <v>男</v>
      </c>
      <c r="E479" s="10" t="s">
        <v>474</v>
      </c>
    </row>
    <row r="480" spans="1:5" ht="24.75" customHeight="1">
      <c r="A480" s="9">
        <v>478</v>
      </c>
      <c r="B480" s="10" t="s">
        <v>449</v>
      </c>
      <c r="C480" s="10" t="str">
        <f>"黄颖婕"</f>
        <v>黄颖婕</v>
      </c>
      <c r="D480" s="10" t="str">
        <f aca="true" t="shared" si="75" ref="D480:D483">"女"</f>
        <v>女</v>
      </c>
      <c r="E480" s="10" t="s">
        <v>475</v>
      </c>
    </row>
    <row r="481" spans="1:5" ht="24.75" customHeight="1">
      <c r="A481" s="9">
        <v>479</v>
      </c>
      <c r="B481" s="10" t="s">
        <v>449</v>
      </c>
      <c r="C481" s="10" t="str">
        <f>"郭皓年"</f>
        <v>郭皓年</v>
      </c>
      <c r="D481" s="10" t="str">
        <f t="shared" si="74"/>
        <v>男</v>
      </c>
      <c r="E481" s="10" t="s">
        <v>476</v>
      </c>
    </row>
    <row r="482" spans="1:5" ht="24.75" customHeight="1">
      <c r="A482" s="9">
        <v>480</v>
      </c>
      <c r="B482" s="10" t="s">
        <v>449</v>
      </c>
      <c r="C482" s="10" t="str">
        <f>"陈仕超"</f>
        <v>陈仕超</v>
      </c>
      <c r="D482" s="10" t="str">
        <f t="shared" si="75"/>
        <v>女</v>
      </c>
      <c r="E482" s="10" t="s">
        <v>477</v>
      </c>
    </row>
    <row r="483" spans="1:5" ht="24.75" customHeight="1">
      <c r="A483" s="9">
        <v>481</v>
      </c>
      <c r="B483" s="10" t="s">
        <v>449</v>
      </c>
      <c r="C483" s="10" t="str">
        <f>"卢星南"</f>
        <v>卢星南</v>
      </c>
      <c r="D483" s="10" t="str">
        <f t="shared" si="75"/>
        <v>女</v>
      </c>
      <c r="E483" s="10" t="s">
        <v>478</v>
      </c>
    </row>
    <row r="484" spans="1:5" ht="24.75" customHeight="1">
      <c r="A484" s="9">
        <v>482</v>
      </c>
      <c r="B484" s="10" t="s">
        <v>449</v>
      </c>
      <c r="C484" s="10" t="str">
        <f>"杨欣"</f>
        <v>杨欣</v>
      </c>
      <c r="D484" s="10" t="str">
        <f>"男"</f>
        <v>男</v>
      </c>
      <c r="E484" s="10" t="s">
        <v>479</v>
      </c>
    </row>
    <row r="485" spans="1:5" ht="24.75" customHeight="1">
      <c r="A485" s="9">
        <v>483</v>
      </c>
      <c r="B485" s="10" t="s">
        <v>449</v>
      </c>
      <c r="C485" s="10" t="str">
        <f>"李芃欣"</f>
        <v>李芃欣</v>
      </c>
      <c r="D485" s="10" t="str">
        <f aca="true" t="shared" si="76" ref="D485:D493">"女"</f>
        <v>女</v>
      </c>
      <c r="E485" s="10" t="s">
        <v>480</v>
      </c>
    </row>
    <row r="486" spans="1:5" ht="24.75" customHeight="1">
      <c r="A486" s="9">
        <v>484</v>
      </c>
      <c r="B486" s="10" t="s">
        <v>449</v>
      </c>
      <c r="C486" s="10" t="str">
        <f>"张茗晖"</f>
        <v>张茗晖</v>
      </c>
      <c r="D486" s="10" t="str">
        <f t="shared" si="76"/>
        <v>女</v>
      </c>
      <c r="E486" s="10" t="s">
        <v>481</v>
      </c>
    </row>
    <row r="487" spans="1:5" ht="24.75" customHeight="1">
      <c r="A487" s="9">
        <v>485</v>
      </c>
      <c r="B487" s="10" t="s">
        <v>449</v>
      </c>
      <c r="C487" s="10" t="str">
        <f>"张江龙"</f>
        <v>张江龙</v>
      </c>
      <c r="D487" s="10" t="str">
        <f>"男"</f>
        <v>男</v>
      </c>
      <c r="E487" s="10" t="s">
        <v>482</v>
      </c>
    </row>
    <row r="488" spans="1:5" ht="24.75" customHeight="1">
      <c r="A488" s="9">
        <v>486</v>
      </c>
      <c r="B488" s="10" t="s">
        <v>449</v>
      </c>
      <c r="C488" s="10" t="str">
        <f>"周小慧"</f>
        <v>周小慧</v>
      </c>
      <c r="D488" s="10" t="str">
        <f t="shared" si="76"/>
        <v>女</v>
      </c>
      <c r="E488" s="10" t="s">
        <v>483</v>
      </c>
    </row>
    <row r="489" spans="1:5" ht="24.75" customHeight="1">
      <c r="A489" s="9">
        <v>487</v>
      </c>
      <c r="B489" s="10" t="s">
        <v>449</v>
      </c>
      <c r="C489" s="10" t="str">
        <f>"王菲"</f>
        <v>王菲</v>
      </c>
      <c r="D489" s="10" t="str">
        <f t="shared" si="76"/>
        <v>女</v>
      </c>
      <c r="E489" s="10" t="s">
        <v>484</v>
      </c>
    </row>
    <row r="490" spans="1:5" ht="24.75" customHeight="1">
      <c r="A490" s="9">
        <v>488</v>
      </c>
      <c r="B490" s="10" t="s">
        <v>449</v>
      </c>
      <c r="C490" s="10" t="str">
        <f>"谢晶霞"</f>
        <v>谢晶霞</v>
      </c>
      <c r="D490" s="10" t="str">
        <f t="shared" si="76"/>
        <v>女</v>
      </c>
      <c r="E490" s="10" t="s">
        <v>485</v>
      </c>
    </row>
    <row r="491" spans="1:5" ht="24.75" customHeight="1">
      <c r="A491" s="9">
        <v>489</v>
      </c>
      <c r="B491" s="10" t="s">
        <v>449</v>
      </c>
      <c r="C491" s="10" t="str">
        <f>"龚建华"</f>
        <v>龚建华</v>
      </c>
      <c r="D491" s="10" t="str">
        <f t="shared" si="76"/>
        <v>女</v>
      </c>
      <c r="E491" s="10" t="s">
        <v>486</v>
      </c>
    </row>
    <row r="492" spans="1:5" ht="24.75" customHeight="1">
      <c r="A492" s="9">
        <v>490</v>
      </c>
      <c r="B492" s="10" t="s">
        <v>449</v>
      </c>
      <c r="C492" s="10" t="str">
        <f>"王美"</f>
        <v>王美</v>
      </c>
      <c r="D492" s="10" t="str">
        <f t="shared" si="76"/>
        <v>女</v>
      </c>
      <c r="E492" s="10" t="s">
        <v>193</v>
      </c>
    </row>
    <row r="493" spans="1:5" ht="24.75" customHeight="1">
      <c r="A493" s="9">
        <v>491</v>
      </c>
      <c r="B493" s="10" t="s">
        <v>449</v>
      </c>
      <c r="C493" s="10" t="str">
        <f>"吴菡"</f>
        <v>吴菡</v>
      </c>
      <c r="D493" s="10" t="str">
        <f t="shared" si="76"/>
        <v>女</v>
      </c>
      <c r="E493" s="10" t="s">
        <v>487</v>
      </c>
    </row>
    <row r="494" spans="1:5" ht="24.75" customHeight="1">
      <c r="A494" s="9">
        <v>492</v>
      </c>
      <c r="B494" s="10" t="s">
        <v>449</v>
      </c>
      <c r="C494" s="10" t="str">
        <f>"陈学"</f>
        <v>陈学</v>
      </c>
      <c r="D494" s="10" t="str">
        <f aca="true" t="shared" si="77" ref="D494:D501">"男"</f>
        <v>男</v>
      </c>
      <c r="E494" s="10" t="s">
        <v>488</v>
      </c>
    </row>
    <row r="495" spans="1:5" ht="24.75" customHeight="1">
      <c r="A495" s="9">
        <v>493</v>
      </c>
      <c r="B495" s="10" t="s">
        <v>449</v>
      </c>
      <c r="C495" s="10" t="str">
        <f>"郑怡"</f>
        <v>郑怡</v>
      </c>
      <c r="D495" s="10" t="str">
        <f aca="true" t="shared" si="78" ref="D495:D497">"女"</f>
        <v>女</v>
      </c>
      <c r="E495" s="10" t="s">
        <v>489</v>
      </c>
    </row>
    <row r="496" spans="1:5" ht="24.75" customHeight="1">
      <c r="A496" s="9">
        <v>494</v>
      </c>
      <c r="B496" s="10" t="s">
        <v>490</v>
      </c>
      <c r="C496" s="10" t="str">
        <f>"冯美林"</f>
        <v>冯美林</v>
      </c>
      <c r="D496" s="10" t="str">
        <f t="shared" si="78"/>
        <v>女</v>
      </c>
      <c r="E496" s="10" t="s">
        <v>491</v>
      </c>
    </row>
    <row r="497" spans="1:5" ht="24.75" customHeight="1">
      <c r="A497" s="9">
        <v>495</v>
      </c>
      <c r="B497" s="10" t="s">
        <v>490</v>
      </c>
      <c r="C497" s="10" t="str">
        <f>"许燕芬"</f>
        <v>许燕芬</v>
      </c>
      <c r="D497" s="10" t="str">
        <f t="shared" si="78"/>
        <v>女</v>
      </c>
      <c r="E497" s="10" t="s">
        <v>492</v>
      </c>
    </row>
    <row r="498" spans="1:5" ht="24.75" customHeight="1">
      <c r="A498" s="9">
        <v>496</v>
      </c>
      <c r="B498" s="10" t="s">
        <v>490</v>
      </c>
      <c r="C498" s="10" t="str">
        <f>"崔利铭"</f>
        <v>崔利铭</v>
      </c>
      <c r="D498" s="10" t="str">
        <f t="shared" si="77"/>
        <v>男</v>
      </c>
      <c r="E498" s="10" t="s">
        <v>493</v>
      </c>
    </row>
    <row r="499" spans="1:5" ht="24.75" customHeight="1">
      <c r="A499" s="9">
        <v>497</v>
      </c>
      <c r="B499" s="10" t="s">
        <v>490</v>
      </c>
      <c r="C499" s="10" t="str">
        <f>"林俊辉"</f>
        <v>林俊辉</v>
      </c>
      <c r="D499" s="10" t="str">
        <f t="shared" si="77"/>
        <v>男</v>
      </c>
      <c r="E499" s="10" t="s">
        <v>494</v>
      </c>
    </row>
    <row r="500" spans="1:5" ht="24.75" customHeight="1">
      <c r="A500" s="9">
        <v>498</v>
      </c>
      <c r="B500" s="10" t="s">
        <v>490</v>
      </c>
      <c r="C500" s="10" t="str">
        <f>"潘达"</f>
        <v>潘达</v>
      </c>
      <c r="D500" s="10" t="str">
        <f t="shared" si="77"/>
        <v>男</v>
      </c>
      <c r="E500" s="10" t="s">
        <v>495</v>
      </c>
    </row>
    <row r="501" spans="1:5" ht="24.75" customHeight="1">
      <c r="A501" s="9">
        <v>499</v>
      </c>
      <c r="B501" s="10" t="s">
        <v>490</v>
      </c>
      <c r="C501" s="10" t="str">
        <f>"郭昊天"</f>
        <v>郭昊天</v>
      </c>
      <c r="D501" s="10" t="str">
        <f t="shared" si="77"/>
        <v>男</v>
      </c>
      <c r="E501" s="10" t="s">
        <v>496</v>
      </c>
    </row>
    <row r="502" spans="1:5" ht="24.75" customHeight="1">
      <c r="A502" s="9">
        <v>500</v>
      </c>
      <c r="B502" s="10" t="s">
        <v>490</v>
      </c>
      <c r="C502" s="10" t="str">
        <f>"谢云"</f>
        <v>谢云</v>
      </c>
      <c r="D502" s="10" t="str">
        <f>"女"</f>
        <v>女</v>
      </c>
      <c r="E502" s="10" t="s">
        <v>497</v>
      </c>
    </row>
    <row r="503" spans="1:5" ht="24.75" customHeight="1">
      <c r="A503" s="9">
        <v>501</v>
      </c>
      <c r="B503" s="10" t="s">
        <v>490</v>
      </c>
      <c r="C503" s="10" t="str">
        <f>"何发恒"</f>
        <v>何发恒</v>
      </c>
      <c r="D503" s="10" t="str">
        <f aca="true" t="shared" si="79" ref="D503:D505">"男"</f>
        <v>男</v>
      </c>
      <c r="E503" s="10" t="s">
        <v>498</v>
      </c>
    </row>
    <row r="504" spans="1:5" ht="24.75" customHeight="1">
      <c r="A504" s="9">
        <v>502</v>
      </c>
      <c r="B504" s="10" t="s">
        <v>490</v>
      </c>
      <c r="C504" s="10" t="str">
        <f>"陈亮"</f>
        <v>陈亮</v>
      </c>
      <c r="D504" s="10" t="str">
        <f t="shared" si="79"/>
        <v>男</v>
      </c>
      <c r="E504" s="10" t="s">
        <v>499</v>
      </c>
    </row>
    <row r="505" spans="1:5" ht="24.75" customHeight="1">
      <c r="A505" s="9">
        <v>503</v>
      </c>
      <c r="B505" s="10" t="s">
        <v>490</v>
      </c>
      <c r="C505" s="10" t="str">
        <f>"王天蔚"</f>
        <v>王天蔚</v>
      </c>
      <c r="D505" s="10" t="str">
        <f t="shared" si="79"/>
        <v>男</v>
      </c>
      <c r="E505" s="10" t="s">
        <v>500</v>
      </c>
    </row>
    <row r="506" spans="1:5" ht="24.75" customHeight="1">
      <c r="A506" s="9">
        <v>504</v>
      </c>
      <c r="B506" s="10" t="s">
        <v>490</v>
      </c>
      <c r="C506" s="10" t="str">
        <f>"黄晓静"</f>
        <v>黄晓静</v>
      </c>
      <c r="D506" s="10" t="str">
        <f>"女"</f>
        <v>女</v>
      </c>
      <c r="E506" s="10" t="s">
        <v>501</v>
      </c>
    </row>
    <row r="507" spans="1:5" ht="24.75" customHeight="1">
      <c r="A507" s="9">
        <v>505</v>
      </c>
      <c r="B507" s="10" t="s">
        <v>490</v>
      </c>
      <c r="C507" s="10" t="str">
        <f>"韩文"</f>
        <v>韩文</v>
      </c>
      <c r="D507" s="10" t="str">
        <f>"男"</f>
        <v>男</v>
      </c>
      <c r="E507" s="10" t="s">
        <v>502</v>
      </c>
    </row>
    <row r="508" spans="1:5" ht="24.75" customHeight="1">
      <c r="A508" s="9">
        <v>506</v>
      </c>
      <c r="B508" s="10" t="s">
        <v>490</v>
      </c>
      <c r="C508" s="10" t="str">
        <f>"卢尧"</f>
        <v>卢尧</v>
      </c>
      <c r="D508" s="10" t="str">
        <f>"男"</f>
        <v>男</v>
      </c>
      <c r="E508" s="10" t="s">
        <v>503</v>
      </c>
    </row>
  </sheetData>
  <sheetProtection/>
  <mergeCells count="1">
    <mergeCell ref="A1:E1"/>
  </mergeCells>
  <printOptions/>
  <pageMargins left="0.751388888888889" right="0.751388888888889" top="0.629861111111111" bottom="0.629861111111111" header="0.5" footer="0.314583333333333"/>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2019-12-27T11:26:00Z</dcterms:created>
  <dcterms:modified xsi:type="dcterms:W3CDTF">2019-12-30T06:41:51Z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