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<sst xmlns="http://schemas.openxmlformats.org/spreadsheetml/2006/main" count="10" uniqueCount="10">
  <si>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三亚市人力资源和社会保障局2019年公开招聘下属事业单位 
工作人员报名资格初审合格人员名单（九级管理岗位</t>
    </r>
    <r>
      <rPr>
        <b/>
        <sz val="16"/>
        <color indexed="8"/>
        <rFont val="Wingdings"/>
        <family val="0"/>
      </rPr>
      <t></t>
    </r>
    <r>
      <rPr>
        <b/>
        <sz val="16"/>
        <color indexed="8"/>
        <rFont val="宋体"/>
        <family val="0"/>
      </rPr>
      <t>)</t>
    </r>
  </si>
  <si>
    <t>序号</t>
  </si>
  <si>
    <t>报考号</t>
  </si>
  <si>
    <t>姓名</t>
  </si>
  <si>
    <t>性别</t>
  </si>
  <si>
    <t>出生年月</t>
  </si>
  <si>
    <t>民族</t>
  </si>
  <si>
    <t>学历</t>
  </si>
  <si>
    <t>学位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</si>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</sst>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6"/>
      <color indexed="8"/>
      <name val="Wingdings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M2" sqref="M2"/>
    </sheetView>
  </sheetViews>
  <sheetFormatPr defaultColWidth="9.00390625" defaultRowHeight="15"/>
  <cols>
    <col min="1" max="1" width="5.421875" style="1" customWidth="1"/>
    <col min="2" max="2" width="23.8515625" style="1" customWidth="1"/>
    <col min="3" max="3" width="8.140625" style="1" customWidth="1"/>
    <col min="4" max="4" width="5.57421875" style="1" customWidth="1"/>
    <col min="5" max="5" width="10.7109375" style="1" customWidth="1"/>
    <col min="6" max="6" width="7.00390625" style="1" customWidth="1"/>
    <col min="7" max="7" width="9.57421875" style="1" customWidth="1"/>
    <col min="8" max="8" width="7.00390625" style="1" customWidth="1"/>
    <col min="9" max="9" width="6.7109375" style="1" customWidth="1"/>
    <col min="10" max="16384" width="9.00390625" style="1" customWidth="1"/>
  </cols>
  <sheetData>
    <row r="1" spans="1:9" s="1" customFormat="1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</row>
    <row r="3" spans="1:9" s="3" customFormat="1" ht="27.75" customHeight="1">
      <c r="A3" s="6">
        <v>1</v>
      </c>
      <c r="B3" s="7" t="str">
        <f>"220520191108091349192839"</f>
        <v>220520191108091349192839</v>
      </c>
      <c r="C3" s="7" t="str">
        <f>"崔杨洋"</f>
        <v>崔杨洋</v>
      </c>
      <c r="D3" s="7" t="str">
        <f aca="true" t="shared" si="0" ref="D3:D9">"女"</f>
        <v>女</v>
      </c>
      <c r="E3" s="7" t="str">
        <f>"1994-06-13"</f>
        <v>1994-06-13</v>
      </c>
      <c r="F3" s="7" t="str">
        <f aca="true" t="shared" si="1" ref="F3:F9">"汉族"</f>
        <v>汉族</v>
      </c>
      <c r="G3" s="7" t="str">
        <f aca="true" t="shared" si="2" ref="G3:G23">"全日制本科"</f>
        <v>全日制本科</v>
      </c>
      <c r="H3" s="7" t="str">
        <f aca="true" t="shared" si="3" ref="H3:H23">"学士"</f>
        <v>学士</v>
      </c>
      <c r="I3" s="9"/>
    </row>
    <row r="4" spans="1:9" s="3" customFormat="1" ht="27.75" customHeight="1">
      <c r="A4" s="6">
        <v>2</v>
      </c>
      <c r="B4" s="7" t="str">
        <f>"220520191108094807192863"</f>
        <v>220520191108094807192863</v>
      </c>
      <c r="C4" s="7" t="str">
        <f>"张俊川"</f>
        <v>张俊川</v>
      </c>
      <c r="D4" s="7" t="str">
        <f aca="true" t="shared" si="4" ref="D4:D7">"男"</f>
        <v>男</v>
      </c>
      <c r="E4" s="7" t="str">
        <f>"1991-06-25"</f>
        <v>1991-06-25</v>
      </c>
      <c r="F4" s="7" t="str">
        <f t="shared" si="1"/>
        <v>汉族</v>
      </c>
      <c r="G4" s="7" t="str">
        <f t="shared" si="2"/>
        <v>全日制本科</v>
      </c>
      <c r="H4" s="7" t="str">
        <f t="shared" si="3"/>
        <v>学士</v>
      </c>
      <c r="I4" s="9"/>
    </row>
    <row r="5" spans="1:9" s="3" customFormat="1" ht="27.75" customHeight="1">
      <c r="A5" s="6">
        <v>3</v>
      </c>
      <c r="B5" s="7" t="str">
        <f>"220520191108102625192898"</f>
        <v>220520191108102625192898</v>
      </c>
      <c r="C5" s="7" t="str">
        <f>"吴晓琳"</f>
        <v>吴晓琳</v>
      </c>
      <c r="D5" s="7" t="str">
        <f t="shared" si="0"/>
        <v>女</v>
      </c>
      <c r="E5" s="7" t="str">
        <f>"1990-05-28"</f>
        <v>1990-05-28</v>
      </c>
      <c r="F5" s="7" t="str">
        <f t="shared" si="1"/>
        <v>汉族</v>
      </c>
      <c r="G5" s="7" t="str">
        <f t="shared" si="2"/>
        <v>全日制本科</v>
      </c>
      <c r="H5" s="7" t="str">
        <f t="shared" si="3"/>
        <v>学士</v>
      </c>
      <c r="I5" s="9"/>
    </row>
    <row r="6" spans="1:9" s="3" customFormat="1" ht="27.75" customHeight="1">
      <c r="A6" s="6">
        <v>4</v>
      </c>
      <c r="B6" s="7" t="str">
        <f>"220520191108105151192911"</f>
        <v>220520191108105151192911</v>
      </c>
      <c r="C6" s="7" t="str">
        <f>"王勃"</f>
        <v>王勃</v>
      </c>
      <c r="D6" s="7" t="str">
        <f t="shared" si="4"/>
        <v>男</v>
      </c>
      <c r="E6" s="7" t="str">
        <f>"1984-09-03"</f>
        <v>1984-09-03</v>
      </c>
      <c r="F6" s="7" t="str">
        <f t="shared" si="1"/>
        <v>汉族</v>
      </c>
      <c r="G6" s="7" t="str">
        <f t="shared" si="2"/>
        <v>全日制本科</v>
      </c>
      <c r="H6" s="7" t="str">
        <f t="shared" si="3"/>
        <v>学士</v>
      </c>
      <c r="I6" s="9"/>
    </row>
    <row r="7" spans="1:9" s="3" customFormat="1" ht="27.75" customHeight="1">
      <c r="A7" s="6">
        <v>5</v>
      </c>
      <c r="B7" s="7" t="str">
        <f>"220520191108152926193096"</f>
        <v>220520191108152926193096</v>
      </c>
      <c r="C7" s="7" t="str">
        <f>"易斌"</f>
        <v>易斌</v>
      </c>
      <c r="D7" s="7" t="str">
        <f t="shared" si="4"/>
        <v>男</v>
      </c>
      <c r="E7" s="7" t="str">
        <f>"1994-03-06"</f>
        <v>1994-03-06</v>
      </c>
      <c r="F7" s="7" t="str">
        <f t="shared" si="1"/>
        <v>汉族</v>
      </c>
      <c r="G7" s="7" t="str">
        <f t="shared" si="2"/>
        <v>全日制本科</v>
      </c>
      <c r="H7" s="7" t="str">
        <f t="shared" si="3"/>
        <v>学士</v>
      </c>
      <c r="I7" s="9"/>
    </row>
    <row r="8" spans="1:9" s="3" customFormat="1" ht="27.75" customHeight="1">
      <c r="A8" s="6">
        <v>6</v>
      </c>
      <c r="B8" s="7" t="str">
        <f>"220520191108205121193159"</f>
        <v>220520191108205121193159</v>
      </c>
      <c r="C8" s="7" t="str">
        <f>"欧泽荟"</f>
        <v>欧泽荟</v>
      </c>
      <c r="D8" s="7" t="str">
        <f t="shared" si="0"/>
        <v>女</v>
      </c>
      <c r="E8" s="7" t="str">
        <f>"1993-01-13"</f>
        <v>1993-01-13</v>
      </c>
      <c r="F8" s="7" t="str">
        <f t="shared" si="1"/>
        <v>汉族</v>
      </c>
      <c r="G8" s="7" t="str">
        <f t="shared" si="2"/>
        <v>全日制本科</v>
      </c>
      <c r="H8" s="7" t="str">
        <f t="shared" si="3"/>
        <v>学士</v>
      </c>
      <c r="I8" s="9"/>
    </row>
    <row r="9" spans="1:9" s="3" customFormat="1" ht="27.75" customHeight="1">
      <c r="A9" s="6">
        <v>7</v>
      </c>
      <c r="B9" s="7" t="str">
        <f>"220520191109120131193188"</f>
        <v>220520191109120131193188</v>
      </c>
      <c r="C9" s="7" t="str">
        <f>"景燚丹"</f>
        <v>景燚丹</v>
      </c>
      <c r="D9" s="7" t="str">
        <f t="shared" si="0"/>
        <v>女</v>
      </c>
      <c r="E9" s="7" t="str">
        <f>"1991-09-06"</f>
        <v>1991-09-06</v>
      </c>
      <c r="F9" s="7" t="str">
        <f t="shared" si="1"/>
        <v>汉族</v>
      </c>
      <c r="G9" s="7" t="str">
        <f t="shared" si="2"/>
        <v>全日制本科</v>
      </c>
      <c r="H9" s="7" t="str">
        <f t="shared" si="3"/>
        <v>学士</v>
      </c>
      <c r="I9" s="9"/>
    </row>
    <row r="10" spans="1:9" s="3" customFormat="1" ht="27.75" customHeight="1">
      <c r="A10" s="6">
        <v>8</v>
      </c>
      <c r="B10" s="7" t="str">
        <f>"220520191111085559194111"</f>
        <v>220520191111085559194111</v>
      </c>
      <c r="C10" s="7" t="str">
        <f>"冯培能"</f>
        <v>冯培能</v>
      </c>
      <c r="D10" s="7" t="str">
        <f>"男"</f>
        <v>男</v>
      </c>
      <c r="E10" s="7" t="str">
        <f>"1992-02-02"</f>
        <v>1992-02-02</v>
      </c>
      <c r="F10" s="7" t="str">
        <f>"畲族"</f>
        <v>畲族</v>
      </c>
      <c r="G10" s="7" t="str">
        <f t="shared" si="2"/>
        <v>全日制本科</v>
      </c>
      <c r="H10" s="7" t="str">
        <f t="shared" si="3"/>
        <v>学士</v>
      </c>
      <c r="I10" s="9"/>
    </row>
    <row r="11" spans="1:9" s="3" customFormat="1" ht="27.75" customHeight="1">
      <c r="A11" s="6">
        <v>9</v>
      </c>
      <c r="B11" s="7" t="str">
        <f>"220520191111091315194258"</f>
        <v>220520191111091315194258</v>
      </c>
      <c r="C11" s="7" t="str">
        <f>"李格"</f>
        <v>李格</v>
      </c>
      <c r="D11" s="7" t="str">
        <f aca="true" t="shared" si="5" ref="D11:D13">"女"</f>
        <v>女</v>
      </c>
      <c r="E11" s="7" t="str">
        <f>"1994-02-06"</f>
        <v>1994-02-06</v>
      </c>
      <c r="F11" s="7" t="str">
        <f aca="true" t="shared" si="6" ref="F11:F13">"汉族"</f>
        <v>汉族</v>
      </c>
      <c r="G11" s="7" t="str">
        <f t="shared" si="2"/>
        <v>全日制本科</v>
      </c>
      <c r="H11" s="7" t="str">
        <f t="shared" si="3"/>
        <v>学士</v>
      </c>
      <c r="I11" s="9"/>
    </row>
    <row r="12" spans="1:9" s="3" customFormat="1" ht="27.75" customHeight="1">
      <c r="A12" s="6">
        <v>10</v>
      </c>
      <c r="B12" s="7" t="str">
        <f>"220520191111104209194924"</f>
        <v>220520191111104209194924</v>
      </c>
      <c r="C12" s="7" t="str">
        <f>"周婷婷"</f>
        <v>周婷婷</v>
      </c>
      <c r="D12" s="7" t="str">
        <f t="shared" si="5"/>
        <v>女</v>
      </c>
      <c r="E12" s="7" t="str">
        <f>"1992-09-11"</f>
        <v>1992-09-11</v>
      </c>
      <c r="F12" s="7" t="str">
        <f t="shared" si="6"/>
        <v>汉族</v>
      </c>
      <c r="G12" s="7" t="str">
        <f t="shared" si="2"/>
        <v>全日制本科</v>
      </c>
      <c r="H12" s="7" t="str">
        <f t="shared" si="3"/>
        <v>学士</v>
      </c>
      <c r="I12" s="9"/>
    </row>
    <row r="13" spans="1:9" s="3" customFormat="1" ht="27.75" customHeight="1">
      <c r="A13" s="6">
        <v>11</v>
      </c>
      <c r="B13" s="7" t="str">
        <f>"220520191111104524194939"</f>
        <v>220520191111104524194939</v>
      </c>
      <c r="C13" s="7" t="str">
        <f>"王玉玫"</f>
        <v>王玉玫</v>
      </c>
      <c r="D13" s="7" t="str">
        <f t="shared" si="5"/>
        <v>女</v>
      </c>
      <c r="E13" s="7" t="str">
        <f>"1989-04-30"</f>
        <v>1989-04-30</v>
      </c>
      <c r="F13" s="7" t="str">
        <f t="shared" si="6"/>
        <v>汉族</v>
      </c>
      <c r="G13" s="7" t="str">
        <f t="shared" si="2"/>
        <v>全日制本科</v>
      </c>
      <c r="H13" s="7" t="str">
        <f t="shared" si="3"/>
        <v>学士</v>
      </c>
      <c r="I13" s="9"/>
    </row>
    <row r="14" spans="1:9" s="3" customFormat="1" ht="27.75" customHeight="1">
      <c r="A14" s="6">
        <v>12</v>
      </c>
      <c r="B14" s="7" t="str">
        <f>"220520191111172340196367"</f>
        <v>220520191111172340196367</v>
      </c>
      <c r="C14" s="7" t="str">
        <f>"林严"</f>
        <v>林严</v>
      </c>
      <c r="D14" s="7" t="str">
        <f>"男"</f>
        <v>男</v>
      </c>
      <c r="E14" s="7" t="str">
        <f>"1990-04-29"</f>
        <v>1990-04-29</v>
      </c>
      <c r="F14" s="7" t="str">
        <f aca="true" t="shared" si="7" ref="F14:F16">"黎族"</f>
        <v>黎族</v>
      </c>
      <c r="G14" s="7" t="str">
        <f t="shared" si="2"/>
        <v>全日制本科</v>
      </c>
      <c r="H14" s="7" t="str">
        <f t="shared" si="3"/>
        <v>学士</v>
      </c>
      <c r="I14" s="9"/>
    </row>
    <row r="15" spans="1:9" s="3" customFormat="1" ht="27.75" customHeight="1">
      <c r="A15" s="6">
        <v>13</v>
      </c>
      <c r="B15" s="7" t="str">
        <f>"220520191111190408196595"</f>
        <v>220520191111190408196595</v>
      </c>
      <c r="C15" s="7" t="str">
        <f>"符莉云"</f>
        <v>符莉云</v>
      </c>
      <c r="D15" s="7" t="str">
        <f aca="true" t="shared" si="8" ref="D15:D23">"女"</f>
        <v>女</v>
      </c>
      <c r="E15" s="7" t="str">
        <f>"1991-11-15"</f>
        <v>1991-11-15</v>
      </c>
      <c r="F15" s="7" t="str">
        <f t="shared" si="7"/>
        <v>黎族</v>
      </c>
      <c r="G15" s="7" t="str">
        <f t="shared" si="2"/>
        <v>全日制本科</v>
      </c>
      <c r="H15" s="7" t="str">
        <f t="shared" si="3"/>
        <v>学士</v>
      </c>
      <c r="I15" s="9"/>
    </row>
    <row r="16" spans="1:9" s="3" customFormat="1" ht="27.75" customHeight="1">
      <c r="A16" s="6">
        <v>14</v>
      </c>
      <c r="B16" s="7" t="str">
        <f>"220520191111203442196858"</f>
        <v>220520191111203442196858</v>
      </c>
      <c r="C16" s="7" t="str">
        <f>"盘妹"</f>
        <v>盘妹</v>
      </c>
      <c r="D16" s="7" t="str">
        <f t="shared" si="8"/>
        <v>女</v>
      </c>
      <c r="E16" s="7" t="str">
        <f>"1989-08-30"</f>
        <v>1989-08-30</v>
      </c>
      <c r="F16" s="7" t="str">
        <f t="shared" si="7"/>
        <v>黎族</v>
      </c>
      <c r="G16" s="7" t="str">
        <f t="shared" si="2"/>
        <v>全日制本科</v>
      </c>
      <c r="H16" s="7" t="str">
        <f t="shared" si="3"/>
        <v>学士</v>
      </c>
      <c r="I16" s="9"/>
    </row>
    <row r="17" spans="1:9" s="3" customFormat="1" ht="27.75" customHeight="1">
      <c r="A17" s="6">
        <v>15</v>
      </c>
      <c r="B17" s="7" t="str">
        <f>"220520191111211440196954"</f>
        <v>220520191111211440196954</v>
      </c>
      <c r="C17" s="7" t="str">
        <f>"符映映"</f>
        <v>符映映</v>
      </c>
      <c r="D17" s="7" t="str">
        <f t="shared" si="8"/>
        <v>女</v>
      </c>
      <c r="E17" s="7" t="str">
        <f>"1987-07-30"</f>
        <v>1987-07-30</v>
      </c>
      <c r="F17" s="7" t="str">
        <f aca="true" t="shared" si="9" ref="F17:F21">"汉族"</f>
        <v>汉族</v>
      </c>
      <c r="G17" s="7" t="str">
        <f t="shared" si="2"/>
        <v>全日制本科</v>
      </c>
      <c r="H17" s="7" t="str">
        <f t="shared" si="3"/>
        <v>学士</v>
      </c>
      <c r="I17" s="9"/>
    </row>
    <row r="18" spans="1:9" s="3" customFormat="1" ht="27.75" customHeight="1">
      <c r="A18" s="6">
        <v>16</v>
      </c>
      <c r="B18" s="7" t="str">
        <f>"220520191112111732198003"</f>
        <v>220520191112111732198003</v>
      </c>
      <c r="C18" s="7" t="str">
        <f>"林璋慧"</f>
        <v>林璋慧</v>
      </c>
      <c r="D18" s="7" t="str">
        <f t="shared" si="8"/>
        <v>女</v>
      </c>
      <c r="E18" s="7" t="str">
        <f>"1991-06-18"</f>
        <v>1991-06-18</v>
      </c>
      <c r="F18" s="7" t="str">
        <f t="shared" si="9"/>
        <v>汉族</v>
      </c>
      <c r="G18" s="7" t="str">
        <f t="shared" si="2"/>
        <v>全日制本科</v>
      </c>
      <c r="H18" s="7" t="str">
        <f t="shared" si="3"/>
        <v>学士</v>
      </c>
      <c r="I18" s="9"/>
    </row>
    <row r="19" spans="1:9" s="3" customFormat="1" ht="27.75" customHeight="1">
      <c r="A19" s="6">
        <v>17</v>
      </c>
      <c r="B19" s="7" t="str">
        <f>"220520191112122822198207"</f>
        <v>220520191112122822198207</v>
      </c>
      <c r="C19" s="7" t="str">
        <f>"梁卿"</f>
        <v>梁卿</v>
      </c>
      <c r="D19" s="7" t="str">
        <f t="shared" si="8"/>
        <v>女</v>
      </c>
      <c r="E19" s="7" t="str">
        <f>"1991-04-21"</f>
        <v>1991-04-21</v>
      </c>
      <c r="F19" s="7" t="str">
        <f t="shared" si="9"/>
        <v>汉族</v>
      </c>
      <c r="G19" s="7" t="str">
        <f t="shared" si="2"/>
        <v>全日制本科</v>
      </c>
      <c r="H19" s="7" t="str">
        <f t="shared" si="3"/>
        <v>学士</v>
      </c>
      <c r="I19" s="9"/>
    </row>
    <row r="20" spans="1:9" s="3" customFormat="1" ht="27.75" customHeight="1">
      <c r="A20" s="6">
        <v>18</v>
      </c>
      <c r="B20" s="7" t="str">
        <f>"220520191112205435199401"</f>
        <v>220520191112205435199401</v>
      </c>
      <c r="C20" s="7" t="str">
        <f>"李华曦"</f>
        <v>李华曦</v>
      </c>
      <c r="D20" s="7" t="str">
        <f t="shared" si="8"/>
        <v>女</v>
      </c>
      <c r="E20" s="7" t="str">
        <f>"1991-12-17"</f>
        <v>1991-12-17</v>
      </c>
      <c r="F20" s="7" t="str">
        <f t="shared" si="9"/>
        <v>汉族</v>
      </c>
      <c r="G20" s="7" t="str">
        <f t="shared" si="2"/>
        <v>全日制本科</v>
      </c>
      <c r="H20" s="7" t="str">
        <f t="shared" si="3"/>
        <v>学士</v>
      </c>
      <c r="I20" s="9"/>
    </row>
    <row r="21" spans="1:9" s="3" customFormat="1" ht="27.75" customHeight="1">
      <c r="A21" s="6">
        <v>19</v>
      </c>
      <c r="B21" s="7" t="str">
        <f>"220520191113162925201093"</f>
        <v>220520191113162925201093</v>
      </c>
      <c r="C21" s="7" t="str">
        <f>"王启伟"</f>
        <v>王启伟</v>
      </c>
      <c r="D21" s="7" t="str">
        <f t="shared" si="8"/>
        <v>女</v>
      </c>
      <c r="E21" s="7" t="str">
        <f>"1992-12-10"</f>
        <v>1992-12-10</v>
      </c>
      <c r="F21" s="7" t="str">
        <f t="shared" si="9"/>
        <v>汉族</v>
      </c>
      <c r="G21" s="7" t="str">
        <f t="shared" si="2"/>
        <v>全日制本科</v>
      </c>
      <c r="H21" s="7" t="str">
        <f t="shared" si="3"/>
        <v>学士</v>
      </c>
      <c r="I21" s="9"/>
    </row>
    <row r="22" spans="1:9" s="3" customFormat="1" ht="27.75" customHeight="1">
      <c r="A22" s="6">
        <v>20</v>
      </c>
      <c r="B22" s="7" t="str">
        <f>"220520191113234744202133"</f>
        <v>220520191113234744202133</v>
      </c>
      <c r="C22" s="7" t="str">
        <f>"邱小伦"</f>
        <v>邱小伦</v>
      </c>
      <c r="D22" s="7" t="str">
        <f t="shared" si="8"/>
        <v>女</v>
      </c>
      <c r="E22" s="7" t="str">
        <f>"1993-09-10"</f>
        <v>1993-09-10</v>
      </c>
      <c r="F22" s="7" t="str">
        <f>"黎族"</f>
        <v>黎族</v>
      </c>
      <c r="G22" s="7" t="str">
        <f t="shared" si="2"/>
        <v>全日制本科</v>
      </c>
      <c r="H22" s="7" t="str">
        <f t="shared" si="3"/>
        <v>学士</v>
      </c>
      <c r="I22" s="9"/>
    </row>
    <row r="23" spans="1:9" s="3" customFormat="1" ht="27.75" customHeight="1">
      <c r="A23" s="6">
        <v>21</v>
      </c>
      <c r="B23" s="7" t="str">
        <f>"220520191114152815203710"</f>
        <v>220520191114152815203710</v>
      </c>
      <c r="C23" s="7" t="str">
        <f>"张肇菁"</f>
        <v>张肇菁</v>
      </c>
      <c r="D23" s="7" t="str">
        <f t="shared" si="8"/>
        <v>女</v>
      </c>
      <c r="E23" s="7" t="str">
        <f>"1995-02-20"</f>
        <v>1995-02-20</v>
      </c>
      <c r="F23" s="7" t="str">
        <f>"汉族"</f>
        <v>汉族</v>
      </c>
      <c r="G23" s="7" t="str">
        <f t="shared" si="2"/>
        <v>全日制本科</v>
      </c>
      <c r="H23" s="7" t="str">
        <f t="shared" si="3"/>
        <v>学士</v>
      </c>
      <c r="I23" s="9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李菲</dc:creator>
  <cp:keywords/>
  <dc:description/>
  <cp:lastModifiedBy/>
  <dcterms:created xsi:type="dcterms:W3CDTF">2019-11-20T07:55:27Z</dcterms:created>
  <dcterms:modified xsi:type="dcterms:W3CDTF">2019-11-20T08:02:29Z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