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<sst xmlns="http://schemas.openxmlformats.org/spreadsheetml/2006/main" count="184" uniqueCount="40">
  <si>
    <t>亳州市谯城区2019年度事业单位公开招聘人员
笔试、面试合成成绩公告</t>
  </si>
  <si>
    <t>序号</t>
  </si>
  <si>
    <t>职位代码</t>
  </si>
  <si>
    <t>准考证号</t>
  </si>
  <si>
    <t>笔试成绩</t>
  </si>
  <si>
    <t>面试成绩</t>
  </si>
  <si>
    <t>合成总成绩</t>
  </si>
  <si>
    <r>
      <t>030001_</t>
    </r>
    <r>
      <rPr>
        <sz val="11"/>
        <rFont val="仿宋_GB2312"/>
        <family val="3"/>
      </rPr>
      <t>工作人员</t>
    </r>
  </si>
  <si>
    <r>
      <t>030002_</t>
    </r>
    <r>
      <rPr>
        <sz val="11"/>
        <rFont val="仿宋_GB2312"/>
        <family val="3"/>
      </rPr>
      <t>工作人员</t>
    </r>
  </si>
  <si>
    <r>
      <t>030003_</t>
    </r>
    <r>
      <rPr>
        <sz val="11"/>
        <rFont val="仿宋_GB2312"/>
        <family val="3"/>
      </rPr>
      <t>工作人员</t>
    </r>
  </si>
  <si>
    <r>
      <t>030004_</t>
    </r>
    <r>
      <rPr>
        <sz val="11"/>
        <rFont val="仿宋_GB2312"/>
        <family val="3"/>
      </rPr>
      <t>工作人员</t>
    </r>
  </si>
  <si>
    <r>
      <t>030005_</t>
    </r>
    <r>
      <rPr>
        <sz val="11"/>
        <rFont val="仿宋_GB2312"/>
        <family val="3"/>
      </rPr>
      <t>工作人员</t>
    </r>
  </si>
  <si>
    <r>
      <t>030006_</t>
    </r>
    <r>
      <rPr>
        <sz val="11"/>
        <rFont val="仿宋_GB2312"/>
        <family val="3"/>
      </rPr>
      <t>工作人员</t>
    </r>
  </si>
  <si>
    <r>
      <t>030007_</t>
    </r>
    <r>
      <rPr>
        <sz val="11"/>
        <rFont val="仿宋_GB2312"/>
        <family val="3"/>
      </rPr>
      <t>工作人员</t>
    </r>
  </si>
  <si>
    <r>
      <t>030008_</t>
    </r>
    <r>
      <rPr>
        <sz val="11"/>
        <rFont val="仿宋_GB2312"/>
        <family val="3"/>
      </rPr>
      <t>工作人员</t>
    </r>
  </si>
  <si>
    <r>
      <t>030009_</t>
    </r>
    <r>
      <rPr>
        <sz val="11"/>
        <rFont val="仿宋_GB2312"/>
        <family val="3"/>
      </rPr>
      <t>工作人员</t>
    </r>
  </si>
  <si>
    <r>
      <t>030010_</t>
    </r>
    <r>
      <rPr>
        <sz val="11"/>
        <rFont val="仿宋_GB2312"/>
        <family val="3"/>
      </rPr>
      <t>工作人员</t>
    </r>
  </si>
  <si>
    <r>
      <t>030011_</t>
    </r>
    <r>
      <rPr>
        <sz val="11"/>
        <rFont val="仿宋_GB2312"/>
        <family val="3"/>
      </rPr>
      <t>工作人员</t>
    </r>
  </si>
  <si>
    <r>
      <t>030012_</t>
    </r>
    <r>
      <rPr>
        <sz val="11"/>
        <rFont val="仿宋_GB2312"/>
        <family val="3"/>
      </rPr>
      <t>工作人员</t>
    </r>
  </si>
  <si>
    <r>
      <t>030013_</t>
    </r>
    <r>
      <rPr>
        <sz val="11"/>
        <rFont val="仿宋_GB2312"/>
        <family val="3"/>
      </rPr>
      <t>工作人员</t>
    </r>
  </si>
  <si>
    <r>
      <t>030014_</t>
    </r>
    <r>
      <rPr>
        <sz val="11"/>
        <rFont val="仿宋_GB2312"/>
        <family val="3"/>
      </rPr>
      <t>工作人员</t>
    </r>
  </si>
  <si>
    <r>
      <t>030015_</t>
    </r>
    <r>
      <rPr>
        <sz val="11"/>
        <rFont val="仿宋_GB2312"/>
        <family val="3"/>
      </rPr>
      <t>工作人员</t>
    </r>
  </si>
  <si>
    <r>
      <t>030016_</t>
    </r>
    <r>
      <rPr>
        <sz val="11"/>
        <rFont val="仿宋_GB2312"/>
        <family val="3"/>
      </rPr>
      <t>工作人员</t>
    </r>
  </si>
  <si>
    <r>
      <t>030017_</t>
    </r>
    <r>
      <rPr>
        <sz val="11"/>
        <rFont val="仿宋_GB2312"/>
        <family val="3"/>
      </rPr>
      <t>工作人员</t>
    </r>
  </si>
  <si>
    <r>
      <t>030018_</t>
    </r>
    <r>
      <rPr>
        <sz val="11"/>
        <rFont val="仿宋_GB2312"/>
        <family val="3"/>
      </rPr>
      <t>工作人员</t>
    </r>
  </si>
  <si>
    <r>
      <t>030019_</t>
    </r>
    <r>
      <rPr>
        <sz val="11"/>
        <rFont val="仿宋_GB2312"/>
        <family val="3"/>
      </rPr>
      <t>工作人员</t>
    </r>
  </si>
  <si>
    <r>
      <t>030020_</t>
    </r>
    <r>
      <rPr>
        <sz val="11"/>
        <rFont val="仿宋_GB2312"/>
        <family val="3"/>
      </rPr>
      <t>工作人员</t>
    </r>
  </si>
  <si>
    <r>
      <t>030021_</t>
    </r>
    <r>
      <rPr>
        <sz val="11"/>
        <rFont val="仿宋_GB2312"/>
        <family val="3"/>
      </rPr>
      <t>工作人员</t>
    </r>
  </si>
  <si>
    <r>
      <t>030022_</t>
    </r>
    <r>
      <rPr>
        <sz val="11"/>
        <rFont val="仿宋_GB2312"/>
        <family val="3"/>
      </rPr>
      <t>工作人员</t>
    </r>
  </si>
  <si>
    <r>
      <t>030023_</t>
    </r>
    <r>
      <rPr>
        <sz val="11"/>
        <rFont val="仿宋_GB2312"/>
        <family val="3"/>
      </rPr>
      <t>工作人员</t>
    </r>
  </si>
  <si>
    <r>
      <t>030024_</t>
    </r>
    <r>
      <rPr>
        <sz val="11"/>
        <rFont val="仿宋_GB2312"/>
        <family val="3"/>
      </rPr>
      <t>工作人员</t>
    </r>
  </si>
  <si>
    <r>
      <t>030025_</t>
    </r>
    <r>
      <rPr>
        <sz val="11"/>
        <rFont val="仿宋_GB2312"/>
        <family val="3"/>
      </rPr>
      <t>工作人员</t>
    </r>
  </si>
  <si>
    <r>
      <t>030026_</t>
    </r>
    <r>
      <rPr>
        <sz val="11"/>
        <rFont val="仿宋_GB2312"/>
        <family val="3"/>
      </rPr>
      <t>工作人员</t>
    </r>
  </si>
  <si>
    <r>
      <t>030027_</t>
    </r>
    <r>
      <rPr>
        <sz val="11"/>
        <rFont val="仿宋_GB2312"/>
        <family val="3"/>
      </rPr>
      <t>工作人员</t>
    </r>
  </si>
  <si>
    <r>
      <t>030028_</t>
    </r>
    <r>
      <rPr>
        <sz val="11"/>
        <rFont val="仿宋_GB2312"/>
        <family val="3"/>
      </rPr>
      <t>工作人员</t>
    </r>
  </si>
  <si>
    <r>
      <t>030029_</t>
    </r>
    <r>
      <rPr>
        <sz val="11"/>
        <rFont val="仿宋_GB2312"/>
        <family val="3"/>
      </rPr>
      <t>工作人员</t>
    </r>
  </si>
  <si>
    <r>
      <t>030030_</t>
    </r>
    <r>
      <rPr>
        <sz val="11"/>
        <rFont val="仿宋_GB2312"/>
        <family val="3"/>
      </rPr>
      <t>工作人员</t>
    </r>
  </si>
  <si>
    <r>
      <t>030031_</t>
    </r>
    <r>
      <rPr>
        <sz val="11"/>
        <rFont val="仿宋_GB2312"/>
        <family val="3"/>
      </rPr>
      <t>工作人员</t>
    </r>
  </si>
  <si>
    <r>
      <t>030032_</t>
    </r>
    <r>
      <rPr>
        <sz val="11"/>
        <rFont val="仿宋_GB2312"/>
        <family val="3"/>
      </rPr>
      <t>工作人员</t>
    </r>
  </si>
  <si>
    <r>
      <t>030033_</t>
    </r>
    <r>
      <rPr>
        <sz val="11"/>
        <rFont val="仿宋_GB2312"/>
        <family val="3"/>
      </rPr>
      <t>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</si>
</sst>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7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9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0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6.75390625" style="2" bestFit="1" customWidth="1"/>
    <col min="2" max="2" width="19.125" style="3" customWidth="1"/>
    <col min="3" max="3" width="17.625" style="4" customWidth="1"/>
    <col min="4" max="4" width="14.625" style="3" customWidth="1"/>
    <col min="5" max="6" width="14.625" style="5" customWidth="1"/>
    <col min="7" max="16384" width="9.00390625" style="3" customWidth="1"/>
  </cols>
  <sheetData>
    <row r="1" spans="1:6" ht="60" customHeight="1">
      <c r="A1" s="6" t="s">
        <v>0</v>
      </c>
      <c r="B1" s="7"/>
      <c r="C1" s="7"/>
      <c r="D1" s="7"/>
      <c r="E1" s="7"/>
      <c r="F1" s="7"/>
    </row>
    <row r="2" spans="1:6" s="1" customFormat="1" ht="26.2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</row>
    <row r="3" spans="1:6" ht="19.5" customHeight="1">
      <c r="A3" s="11">
        <v>1</v>
      </c>
      <c r="B3" s="12" t="s">
        <v>7</v>
      </c>
      <c r="C3" s="12" t="str">
        <f>"030001010515"</f>
        <v>030001010515</v>
      </c>
      <c r="D3" s="13">
        <v>72.38</v>
      </c>
      <c r="E3" s="13">
        <v>82.6</v>
      </c>
      <c r="F3" s="13">
        <f aca="true" t="shared" si="0" ref="F3:F66">D3*0.6+E3*0.4</f>
        <v>76.46799999999999</v>
      </c>
    </row>
    <row r="4" spans="1:6" ht="19.5" customHeight="1">
      <c r="A4" s="11">
        <v>2</v>
      </c>
      <c r="B4" s="12" t="s">
        <v>7</v>
      </c>
      <c r="C4" s="12" t="str">
        <f>"030001010317"</f>
        <v>030001010317</v>
      </c>
      <c r="D4" s="13">
        <v>72.4</v>
      </c>
      <c r="E4" s="13">
        <v>78.2</v>
      </c>
      <c r="F4" s="13">
        <f t="shared" si="0"/>
        <v>74.72</v>
      </c>
    </row>
    <row r="5" spans="1:6" ht="19.5" customHeight="1">
      <c r="A5" s="11">
        <v>3</v>
      </c>
      <c r="B5" s="12" t="s">
        <v>7</v>
      </c>
      <c r="C5" s="12" t="str">
        <f>"030001010205"</f>
        <v>030001010205</v>
      </c>
      <c r="D5" s="13">
        <v>70.5</v>
      </c>
      <c r="E5" s="13">
        <v>74.6</v>
      </c>
      <c r="F5" s="13">
        <f t="shared" si="0"/>
        <v>72.14</v>
      </c>
    </row>
    <row r="6" spans="1:6" ht="19.5" customHeight="1">
      <c r="A6" s="11">
        <v>4</v>
      </c>
      <c r="B6" s="12" t="s">
        <v>8</v>
      </c>
      <c r="C6" s="12" t="str">
        <f>"030002010525"</f>
        <v>030002010525</v>
      </c>
      <c r="D6" s="13">
        <v>68.19</v>
      </c>
      <c r="E6" s="13">
        <v>85.2</v>
      </c>
      <c r="F6" s="13">
        <f t="shared" si="0"/>
        <v>74.994</v>
      </c>
    </row>
    <row r="7" spans="1:6" ht="19.5" customHeight="1">
      <c r="A7" s="11">
        <v>5</v>
      </c>
      <c r="B7" s="12" t="s">
        <v>8</v>
      </c>
      <c r="C7" s="12" t="str">
        <f>"030002010616"</f>
        <v>030002010616</v>
      </c>
      <c r="D7" s="13">
        <v>66.94</v>
      </c>
      <c r="E7" s="13">
        <v>73.6</v>
      </c>
      <c r="F7" s="13">
        <f t="shared" si="0"/>
        <v>69.60399999999998</v>
      </c>
    </row>
    <row r="8" spans="1:6" ht="19.5" customHeight="1">
      <c r="A8" s="11">
        <v>6</v>
      </c>
      <c r="B8" s="12" t="s">
        <v>8</v>
      </c>
      <c r="C8" s="12" t="str">
        <f>"030002010611"</f>
        <v>030002010611</v>
      </c>
      <c r="D8" s="13">
        <v>65.77</v>
      </c>
      <c r="E8" s="13">
        <v>0</v>
      </c>
      <c r="F8" s="13">
        <f t="shared" si="0"/>
        <v>39.461999999999996</v>
      </c>
    </row>
    <row r="9" spans="1:6" ht="19.5" customHeight="1">
      <c r="A9" s="11">
        <v>7</v>
      </c>
      <c r="B9" s="12" t="s">
        <v>9</v>
      </c>
      <c r="C9" s="12" t="str">
        <f>"030003011609"</f>
        <v>030003011609</v>
      </c>
      <c r="D9" s="13">
        <v>67.78</v>
      </c>
      <c r="E9" s="13">
        <v>84.6</v>
      </c>
      <c r="F9" s="13">
        <f t="shared" si="0"/>
        <v>74.508</v>
      </c>
    </row>
    <row r="10" spans="1:6" ht="19.5" customHeight="1">
      <c r="A10" s="11">
        <v>8</v>
      </c>
      <c r="B10" s="12" t="s">
        <v>9</v>
      </c>
      <c r="C10" s="12" t="str">
        <f>"030003010713"</f>
        <v>030003010713</v>
      </c>
      <c r="D10" s="13">
        <v>71.57</v>
      </c>
      <c r="E10" s="13">
        <v>77.6</v>
      </c>
      <c r="F10" s="13">
        <f t="shared" si="0"/>
        <v>73.982</v>
      </c>
    </row>
    <row r="11" spans="1:6" ht="19.5" customHeight="1">
      <c r="A11" s="11">
        <v>9</v>
      </c>
      <c r="B11" s="12" t="s">
        <v>9</v>
      </c>
      <c r="C11" s="12" t="str">
        <f>"030003011204"</f>
        <v>030003011204</v>
      </c>
      <c r="D11" s="13">
        <v>68.57</v>
      </c>
      <c r="E11" s="13">
        <v>75.2</v>
      </c>
      <c r="F11" s="13">
        <f t="shared" si="0"/>
        <v>71.222</v>
      </c>
    </row>
    <row r="12" spans="1:6" ht="19.5" customHeight="1">
      <c r="A12" s="11">
        <v>10</v>
      </c>
      <c r="B12" s="12" t="s">
        <v>10</v>
      </c>
      <c r="C12" s="12" t="str">
        <f>"030004011818"</f>
        <v>030004011818</v>
      </c>
      <c r="D12" s="13">
        <v>74.12</v>
      </c>
      <c r="E12" s="13">
        <v>78.4</v>
      </c>
      <c r="F12" s="13">
        <f t="shared" si="0"/>
        <v>75.83200000000001</v>
      </c>
    </row>
    <row r="13" spans="1:6" ht="19.5" customHeight="1">
      <c r="A13" s="11">
        <v>11</v>
      </c>
      <c r="B13" s="12" t="s">
        <v>10</v>
      </c>
      <c r="C13" s="12" t="str">
        <f>"030004012121"</f>
        <v>030004012121</v>
      </c>
      <c r="D13" s="13">
        <v>70.85</v>
      </c>
      <c r="E13" s="13">
        <v>69.8</v>
      </c>
      <c r="F13" s="13">
        <f t="shared" si="0"/>
        <v>70.43</v>
      </c>
    </row>
    <row r="14" spans="1:6" ht="19.5" customHeight="1">
      <c r="A14" s="11">
        <v>12</v>
      </c>
      <c r="B14" s="12" t="s">
        <v>10</v>
      </c>
      <c r="C14" s="12" t="str">
        <f>"030004012129"</f>
        <v>030004012129</v>
      </c>
      <c r="D14" s="13">
        <v>68.96</v>
      </c>
      <c r="E14" s="13">
        <v>0</v>
      </c>
      <c r="F14" s="13">
        <f t="shared" si="0"/>
        <v>41.376</v>
      </c>
    </row>
    <row r="15" spans="1:6" ht="19.5" customHeight="1">
      <c r="A15" s="11">
        <v>13</v>
      </c>
      <c r="B15" s="12" t="s">
        <v>11</v>
      </c>
      <c r="C15" s="12" t="str">
        <f>"030005012520"</f>
        <v>030005012520</v>
      </c>
      <c r="D15" s="13">
        <v>68.96</v>
      </c>
      <c r="E15" s="13">
        <v>81.4</v>
      </c>
      <c r="F15" s="13">
        <f t="shared" si="0"/>
        <v>73.936</v>
      </c>
    </row>
    <row r="16" spans="1:6" ht="19.5" customHeight="1">
      <c r="A16" s="11">
        <v>14</v>
      </c>
      <c r="B16" s="12" t="s">
        <v>11</v>
      </c>
      <c r="C16" s="12" t="str">
        <f>"030005012315"</f>
        <v>030005012315</v>
      </c>
      <c r="D16" s="13">
        <v>69.59</v>
      </c>
      <c r="E16" s="13">
        <v>75.4</v>
      </c>
      <c r="F16" s="13">
        <f t="shared" si="0"/>
        <v>71.914</v>
      </c>
    </row>
    <row r="17" spans="1:6" ht="19.5" customHeight="1">
      <c r="A17" s="11">
        <v>15</v>
      </c>
      <c r="B17" s="12" t="s">
        <v>11</v>
      </c>
      <c r="C17" s="14" t="str">
        <f>"030005012601"</f>
        <v>030005012601</v>
      </c>
      <c r="D17" s="13">
        <v>69.28</v>
      </c>
      <c r="E17" s="13">
        <v>0</v>
      </c>
      <c r="F17" s="13">
        <f t="shared" si="0"/>
        <v>41.568</v>
      </c>
    </row>
    <row r="18" spans="1:6" ht="19.5" customHeight="1">
      <c r="A18" s="11">
        <v>16</v>
      </c>
      <c r="B18" s="12" t="s">
        <v>12</v>
      </c>
      <c r="C18" s="12" t="str">
        <f>"030006012909"</f>
        <v>030006012909</v>
      </c>
      <c r="D18" s="13">
        <v>73.84</v>
      </c>
      <c r="E18" s="13">
        <v>76.4</v>
      </c>
      <c r="F18" s="13">
        <f t="shared" si="0"/>
        <v>74.864</v>
      </c>
    </row>
    <row r="19" spans="1:6" ht="19.5" customHeight="1">
      <c r="A19" s="11">
        <v>17</v>
      </c>
      <c r="B19" s="12" t="s">
        <v>12</v>
      </c>
      <c r="C19" s="12" t="str">
        <f>"030006013016"</f>
        <v>030006013016</v>
      </c>
      <c r="D19" s="13">
        <v>69.83</v>
      </c>
      <c r="E19" s="13">
        <v>75.6</v>
      </c>
      <c r="F19" s="13">
        <f t="shared" si="0"/>
        <v>72.13799999999999</v>
      </c>
    </row>
    <row r="20" spans="1:6" ht="19.5" customHeight="1">
      <c r="A20" s="11">
        <v>18</v>
      </c>
      <c r="B20" s="12" t="s">
        <v>12</v>
      </c>
      <c r="C20" s="12" t="str">
        <f>"030006013017"</f>
        <v>030006013017</v>
      </c>
      <c r="D20" s="13">
        <v>67.32</v>
      </c>
      <c r="E20" s="13">
        <v>76</v>
      </c>
      <c r="F20" s="13">
        <f t="shared" si="0"/>
        <v>70.792</v>
      </c>
    </row>
    <row r="21" spans="1:6" ht="19.5" customHeight="1">
      <c r="A21" s="11">
        <v>19</v>
      </c>
      <c r="B21" s="12" t="s">
        <v>13</v>
      </c>
      <c r="C21" s="12" t="str">
        <f>"030007013623"</f>
        <v>030007013623</v>
      </c>
      <c r="D21" s="13">
        <v>66.86</v>
      </c>
      <c r="E21" s="13">
        <v>80.6</v>
      </c>
      <c r="F21" s="13">
        <f t="shared" si="0"/>
        <v>72.356</v>
      </c>
    </row>
    <row r="22" spans="1:6" ht="19.5" customHeight="1">
      <c r="A22" s="11">
        <v>20</v>
      </c>
      <c r="B22" s="12" t="s">
        <v>13</v>
      </c>
      <c r="C22" s="12" t="str">
        <f>"030007013601"</f>
        <v>030007013601</v>
      </c>
      <c r="D22" s="13">
        <v>68.7</v>
      </c>
      <c r="E22" s="13">
        <v>75.4</v>
      </c>
      <c r="F22" s="13">
        <f t="shared" si="0"/>
        <v>71.38</v>
      </c>
    </row>
    <row r="23" spans="1:6" ht="19.5" customHeight="1">
      <c r="A23" s="11">
        <v>21</v>
      </c>
      <c r="B23" s="12" t="s">
        <v>13</v>
      </c>
      <c r="C23" s="12" t="str">
        <f>"030007013530"</f>
        <v>030007013530</v>
      </c>
      <c r="D23" s="13">
        <v>66.04</v>
      </c>
      <c r="E23" s="13">
        <v>76.2</v>
      </c>
      <c r="F23" s="13">
        <f t="shared" si="0"/>
        <v>70.10400000000001</v>
      </c>
    </row>
    <row r="24" spans="1:6" ht="19.5" customHeight="1">
      <c r="A24" s="11">
        <v>22</v>
      </c>
      <c r="B24" s="12" t="s">
        <v>14</v>
      </c>
      <c r="C24" s="12" t="str">
        <f>"030008013629"</f>
        <v>030008013629</v>
      </c>
      <c r="D24" s="13">
        <v>67.43</v>
      </c>
      <c r="E24" s="13">
        <v>79.6</v>
      </c>
      <c r="F24" s="13">
        <f t="shared" si="0"/>
        <v>72.298</v>
      </c>
    </row>
    <row r="25" spans="1:6" ht="19.5" customHeight="1">
      <c r="A25" s="11">
        <v>23</v>
      </c>
      <c r="B25" s="12" t="s">
        <v>14</v>
      </c>
      <c r="C25" s="12" t="str">
        <f>"030008013716"</f>
        <v>030008013716</v>
      </c>
      <c r="D25" s="13">
        <v>67.1</v>
      </c>
      <c r="E25" s="13">
        <v>78.4</v>
      </c>
      <c r="F25" s="13">
        <f t="shared" si="0"/>
        <v>71.62</v>
      </c>
    </row>
    <row r="26" spans="1:6" ht="19.5" customHeight="1">
      <c r="A26" s="11">
        <v>24</v>
      </c>
      <c r="B26" s="12" t="s">
        <v>14</v>
      </c>
      <c r="C26" s="12" t="str">
        <f>"030008013704"</f>
        <v>030008013704</v>
      </c>
      <c r="D26" s="13">
        <v>68.36</v>
      </c>
      <c r="E26" s="13">
        <v>75.2</v>
      </c>
      <c r="F26" s="13">
        <f t="shared" si="0"/>
        <v>71.096</v>
      </c>
    </row>
    <row r="27" spans="1:6" ht="19.5" customHeight="1">
      <c r="A27" s="11">
        <v>25</v>
      </c>
      <c r="B27" s="12" t="s">
        <v>15</v>
      </c>
      <c r="C27" s="12" t="str">
        <f>"030009013819"</f>
        <v>030009013819</v>
      </c>
      <c r="D27" s="13">
        <v>71.03</v>
      </c>
      <c r="E27" s="13">
        <v>80.18</v>
      </c>
      <c r="F27" s="13">
        <f t="shared" si="0"/>
        <v>74.69</v>
      </c>
    </row>
    <row r="28" spans="1:6" ht="19.5" customHeight="1">
      <c r="A28" s="11">
        <v>26</v>
      </c>
      <c r="B28" s="12" t="s">
        <v>15</v>
      </c>
      <c r="C28" s="12" t="str">
        <f>"030009013829"</f>
        <v>030009013829</v>
      </c>
      <c r="D28" s="13">
        <v>71.49</v>
      </c>
      <c r="E28" s="13">
        <v>77</v>
      </c>
      <c r="F28" s="13">
        <f t="shared" si="0"/>
        <v>73.694</v>
      </c>
    </row>
    <row r="29" spans="1:6" ht="19.5" customHeight="1">
      <c r="A29" s="11">
        <v>27</v>
      </c>
      <c r="B29" s="12" t="s">
        <v>15</v>
      </c>
      <c r="C29" s="12" t="str">
        <f>"030009014118"</f>
        <v>030009014118</v>
      </c>
      <c r="D29" s="13">
        <v>69.43</v>
      </c>
      <c r="E29" s="13">
        <v>75</v>
      </c>
      <c r="F29" s="13">
        <f t="shared" si="0"/>
        <v>71.658</v>
      </c>
    </row>
    <row r="30" spans="1:6" ht="19.5" customHeight="1">
      <c r="A30" s="11">
        <v>28</v>
      </c>
      <c r="B30" s="12" t="s">
        <v>16</v>
      </c>
      <c r="C30" s="12" t="str">
        <f>"030010015513"</f>
        <v>030010015513</v>
      </c>
      <c r="D30" s="13">
        <v>69.64</v>
      </c>
      <c r="E30" s="13">
        <v>78</v>
      </c>
      <c r="F30" s="13">
        <f t="shared" si="0"/>
        <v>72.98400000000001</v>
      </c>
    </row>
    <row r="31" spans="1:6" ht="19.5" customHeight="1">
      <c r="A31" s="11">
        <v>29</v>
      </c>
      <c r="B31" s="12" t="s">
        <v>16</v>
      </c>
      <c r="C31" s="12" t="str">
        <f>"030010015128"</f>
        <v>030010015128</v>
      </c>
      <c r="D31" s="13">
        <v>69.19</v>
      </c>
      <c r="E31" s="13">
        <v>77.8</v>
      </c>
      <c r="F31" s="13">
        <f t="shared" si="0"/>
        <v>72.634</v>
      </c>
    </row>
    <row r="32" spans="1:6" ht="19.5" customHeight="1">
      <c r="A32" s="11">
        <v>30</v>
      </c>
      <c r="B32" s="12" t="s">
        <v>16</v>
      </c>
      <c r="C32" s="12" t="str">
        <f>"030010015204"</f>
        <v>030010015204</v>
      </c>
      <c r="D32" s="13">
        <v>70.22</v>
      </c>
      <c r="E32" s="13">
        <v>72.4</v>
      </c>
      <c r="F32" s="13">
        <f t="shared" si="0"/>
        <v>71.092</v>
      </c>
    </row>
    <row r="33" spans="1:6" ht="19.5" customHeight="1">
      <c r="A33" s="11">
        <v>31</v>
      </c>
      <c r="B33" s="12" t="s">
        <v>17</v>
      </c>
      <c r="C33" s="12" t="str">
        <f>"030011015721"</f>
        <v>030011015721</v>
      </c>
      <c r="D33" s="13">
        <v>68.9</v>
      </c>
      <c r="E33" s="13">
        <v>80.6</v>
      </c>
      <c r="F33" s="13">
        <f t="shared" si="0"/>
        <v>73.58000000000001</v>
      </c>
    </row>
    <row r="34" spans="1:6" ht="19.5" customHeight="1">
      <c r="A34" s="11">
        <v>32</v>
      </c>
      <c r="B34" s="12" t="s">
        <v>17</v>
      </c>
      <c r="C34" s="14" t="str">
        <f>"030011016504"</f>
        <v>030011016504</v>
      </c>
      <c r="D34" s="13">
        <v>71.01</v>
      </c>
      <c r="E34" s="13">
        <v>76.8</v>
      </c>
      <c r="F34" s="13">
        <f t="shared" si="0"/>
        <v>73.326</v>
      </c>
    </row>
    <row r="35" spans="1:6" ht="19.5" customHeight="1">
      <c r="A35" s="11">
        <v>33</v>
      </c>
      <c r="B35" s="12" t="s">
        <v>17</v>
      </c>
      <c r="C35" s="12" t="str">
        <f>"030011016213"</f>
        <v>030011016213</v>
      </c>
      <c r="D35" s="13">
        <v>70.38</v>
      </c>
      <c r="E35" s="13">
        <v>74.8</v>
      </c>
      <c r="F35" s="13">
        <f t="shared" si="0"/>
        <v>72.148</v>
      </c>
    </row>
    <row r="36" spans="1:6" ht="19.5" customHeight="1">
      <c r="A36" s="11">
        <v>34</v>
      </c>
      <c r="B36" s="12" t="s">
        <v>18</v>
      </c>
      <c r="C36" s="14" t="str">
        <f>"030012017005"</f>
        <v>030012017005</v>
      </c>
      <c r="D36" s="13">
        <v>66.8</v>
      </c>
      <c r="E36" s="13">
        <v>74.2</v>
      </c>
      <c r="F36" s="13">
        <f t="shared" si="0"/>
        <v>69.76</v>
      </c>
    </row>
    <row r="37" spans="1:6" ht="19.5" customHeight="1">
      <c r="A37" s="11">
        <v>35</v>
      </c>
      <c r="B37" s="12" t="s">
        <v>18</v>
      </c>
      <c r="C37" s="12" t="str">
        <f>"030012017214"</f>
        <v>030012017214</v>
      </c>
      <c r="D37" s="13">
        <v>66.13</v>
      </c>
      <c r="E37" s="13">
        <v>74</v>
      </c>
      <c r="F37" s="13">
        <f t="shared" si="0"/>
        <v>69.27799999999999</v>
      </c>
    </row>
    <row r="38" spans="1:6" ht="19.5" customHeight="1">
      <c r="A38" s="11">
        <v>36</v>
      </c>
      <c r="B38" s="12" t="s">
        <v>18</v>
      </c>
      <c r="C38" s="12" t="str">
        <f>"030012017119"</f>
        <v>030012017119</v>
      </c>
      <c r="D38" s="13">
        <v>66.51</v>
      </c>
      <c r="E38" s="13">
        <v>71.8</v>
      </c>
      <c r="F38" s="13">
        <f t="shared" si="0"/>
        <v>68.626</v>
      </c>
    </row>
    <row r="39" spans="1:6" ht="19.5" customHeight="1">
      <c r="A39" s="11">
        <v>37</v>
      </c>
      <c r="B39" s="12" t="s">
        <v>19</v>
      </c>
      <c r="C39" s="12" t="str">
        <f>"030013017903"</f>
        <v>030013017903</v>
      </c>
      <c r="D39" s="13">
        <v>68.58</v>
      </c>
      <c r="E39" s="13">
        <v>75.2</v>
      </c>
      <c r="F39" s="13">
        <f t="shared" si="0"/>
        <v>71.228</v>
      </c>
    </row>
    <row r="40" spans="1:6" ht="19.5" customHeight="1">
      <c r="A40" s="11">
        <v>38</v>
      </c>
      <c r="B40" s="12" t="s">
        <v>19</v>
      </c>
      <c r="C40" s="12" t="str">
        <f>"030013017713"</f>
        <v>030013017713</v>
      </c>
      <c r="D40" s="13">
        <v>68.54</v>
      </c>
      <c r="E40" s="13">
        <v>73</v>
      </c>
      <c r="F40" s="13">
        <f t="shared" si="0"/>
        <v>70.32400000000001</v>
      </c>
    </row>
    <row r="41" spans="1:6" ht="19.5" customHeight="1">
      <c r="A41" s="11">
        <v>39</v>
      </c>
      <c r="B41" s="12" t="s">
        <v>19</v>
      </c>
      <c r="C41" s="12" t="str">
        <f>"030013017912"</f>
        <v>030013017912</v>
      </c>
      <c r="D41" s="13">
        <v>66.93</v>
      </c>
      <c r="E41" s="13">
        <v>69.8</v>
      </c>
      <c r="F41" s="13">
        <f t="shared" si="0"/>
        <v>68.078</v>
      </c>
    </row>
    <row r="42" spans="1:6" ht="19.5" customHeight="1">
      <c r="A42" s="11">
        <v>40</v>
      </c>
      <c r="B42" s="12" t="s">
        <v>20</v>
      </c>
      <c r="C42" s="12" t="str">
        <f>"030014020110"</f>
        <v>030014020110</v>
      </c>
      <c r="D42" s="13">
        <v>72.57</v>
      </c>
      <c r="E42" s="13">
        <v>81.4</v>
      </c>
      <c r="F42" s="13">
        <f t="shared" si="0"/>
        <v>76.102</v>
      </c>
    </row>
    <row r="43" spans="1:6" ht="19.5" customHeight="1">
      <c r="A43" s="11">
        <v>41</v>
      </c>
      <c r="B43" s="12" t="s">
        <v>20</v>
      </c>
      <c r="C43" s="12" t="str">
        <f>"030014021024"</f>
        <v>030014021024</v>
      </c>
      <c r="D43" s="13">
        <v>69.76</v>
      </c>
      <c r="E43" s="13">
        <v>79.2</v>
      </c>
      <c r="F43" s="13">
        <f t="shared" si="0"/>
        <v>73.536</v>
      </c>
    </row>
    <row r="44" spans="1:6" ht="19.5" customHeight="1">
      <c r="A44" s="11">
        <v>42</v>
      </c>
      <c r="B44" s="12" t="s">
        <v>20</v>
      </c>
      <c r="C44" s="12" t="str">
        <f>"030014021513"</f>
        <v>030014021513</v>
      </c>
      <c r="D44" s="13">
        <v>71.59</v>
      </c>
      <c r="E44" s="13">
        <v>72.6</v>
      </c>
      <c r="F44" s="13">
        <f t="shared" si="0"/>
        <v>71.994</v>
      </c>
    </row>
    <row r="45" spans="1:6" ht="19.5" customHeight="1">
      <c r="A45" s="11">
        <v>43</v>
      </c>
      <c r="B45" s="12" t="s">
        <v>20</v>
      </c>
      <c r="C45" s="12" t="str">
        <f>"030014021120"</f>
        <v>030014021120</v>
      </c>
      <c r="D45" s="13">
        <v>68.04</v>
      </c>
      <c r="E45" s="13">
        <v>73.6</v>
      </c>
      <c r="F45" s="13">
        <f t="shared" si="0"/>
        <v>70.26400000000001</v>
      </c>
    </row>
    <row r="46" spans="1:6" ht="19.5" customHeight="1">
      <c r="A46" s="11">
        <v>44</v>
      </c>
      <c r="B46" s="12" t="s">
        <v>20</v>
      </c>
      <c r="C46" s="14" t="str">
        <f>"030014020910"</f>
        <v>030014020910</v>
      </c>
      <c r="D46" s="13">
        <v>67.73</v>
      </c>
      <c r="E46" s="13">
        <v>73</v>
      </c>
      <c r="F46" s="13">
        <f t="shared" si="0"/>
        <v>69.838</v>
      </c>
    </row>
    <row r="47" spans="1:6" ht="19.5" customHeight="1">
      <c r="A47" s="11">
        <v>45</v>
      </c>
      <c r="B47" s="12" t="s">
        <v>20</v>
      </c>
      <c r="C47" s="12" t="str">
        <f>"030014020816"</f>
        <v>030014020816</v>
      </c>
      <c r="D47" s="13">
        <v>67.34</v>
      </c>
      <c r="E47" s="13">
        <v>67</v>
      </c>
      <c r="F47" s="13">
        <f t="shared" si="0"/>
        <v>67.20400000000001</v>
      </c>
    </row>
    <row r="48" spans="1:6" ht="19.5" customHeight="1">
      <c r="A48" s="11">
        <v>46</v>
      </c>
      <c r="B48" s="12" t="s">
        <v>21</v>
      </c>
      <c r="C48" s="12" t="str">
        <f>"030015022025"</f>
        <v>030015022025</v>
      </c>
      <c r="D48" s="13">
        <v>70.71</v>
      </c>
      <c r="E48" s="13">
        <v>78.4</v>
      </c>
      <c r="F48" s="13">
        <f t="shared" si="0"/>
        <v>73.786</v>
      </c>
    </row>
    <row r="49" spans="1:6" ht="19.5" customHeight="1">
      <c r="A49" s="11">
        <v>47</v>
      </c>
      <c r="B49" s="12" t="s">
        <v>21</v>
      </c>
      <c r="C49" s="12" t="str">
        <f>"030015022030"</f>
        <v>030015022030</v>
      </c>
      <c r="D49" s="13">
        <v>68.65</v>
      </c>
      <c r="E49" s="13">
        <v>76</v>
      </c>
      <c r="F49" s="13">
        <f t="shared" si="0"/>
        <v>71.59</v>
      </c>
    </row>
    <row r="50" spans="1:6" ht="19.5" customHeight="1">
      <c r="A50" s="11">
        <v>48</v>
      </c>
      <c r="B50" s="12" t="s">
        <v>21</v>
      </c>
      <c r="C50" s="12" t="str">
        <f>"030015022127"</f>
        <v>030015022127</v>
      </c>
      <c r="D50" s="13">
        <v>68.54</v>
      </c>
      <c r="E50" s="13">
        <v>0</v>
      </c>
      <c r="F50" s="13">
        <f t="shared" si="0"/>
        <v>41.124</v>
      </c>
    </row>
    <row r="51" spans="1:6" ht="19.5" customHeight="1">
      <c r="A51" s="11">
        <v>49</v>
      </c>
      <c r="B51" s="12" t="s">
        <v>22</v>
      </c>
      <c r="C51" s="12" t="str">
        <f>"030016022625"</f>
        <v>030016022625</v>
      </c>
      <c r="D51" s="13">
        <v>70.45</v>
      </c>
      <c r="E51" s="13">
        <v>74.8</v>
      </c>
      <c r="F51" s="13">
        <f t="shared" si="0"/>
        <v>72.19</v>
      </c>
    </row>
    <row r="52" spans="1:6" ht="19.5" customHeight="1">
      <c r="A52" s="11">
        <v>50</v>
      </c>
      <c r="B52" s="12" t="s">
        <v>22</v>
      </c>
      <c r="C52" s="12" t="str">
        <f>"030016022802"</f>
        <v>030016022802</v>
      </c>
      <c r="D52" s="13">
        <v>69.59</v>
      </c>
      <c r="E52" s="13">
        <v>74.6</v>
      </c>
      <c r="F52" s="13">
        <f t="shared" si="0"/>
        <v>71.594</v>
      </c>
    </row>
    <row r="53" spans="1:6" ht="19.5" customHeight="1">
      <c r="A53" s="11">
        <v>51</v>
      </c>
      <c r="B53" s="12" t="s">
        <v>22</v>
      </c>
      <c r="C53" s="12" t="str">
        <f>"030016022508"</f>
        <v>030016022508</v>
      </c>
      <c r="D53" s="13">
        <v>69.47</v>
      </c>
      <c r="E53" s="13">
        <v>72.2</v>
      </c>
      <c r="F53" s="13">
        <f t="shared" si="0"/>
        <v>70.562</v>
      </c>
    </row>
    <row r="54" spans="1:6" ht="19.5" customHeight="1">
      <c r="A54" s="11">
        <v>52</v>
      </c>
      <c r="B54" s="12" t="s">
        <v>23</v>
      </c>
      <c r="C54" s="12" t="str">
        <f>"030017023320"</f>
        <v>030017023320</v>
      </c>
      <c r="D54" s="13">
        <v>68.14</v>
      </c>
      <c r="E54" s="13">
        <v>80.4</v>
      </c>
      <c r="F54" s="13">
        <f t="shared" si="0"/>
        <v>73.04400000000001</v>
      </c>
    </row>
    <row r="55" spans="1:6" ht="19.5" customHeight="1">
      <c r="A55" s="11">
        <v>53</v>
      </c>
      <c r="B55" s="12" t="s">
        <v>23</v>
      </c>
      <c r="C55" s="12" t="str">
        <f>"030017023321"</f>
        <v>030017023321</v>
      </c>
      <c r="D55" s="13">
        <v>67.3</v>
      </c>
      <c r="E55" s="13">
        <v>75.4</v>
      </c>
      <c r="F55" s="13">
        <f t="shared" si="0"/>
        <v>70.53999999999999</v>
      </c>
    </row>
    <row r="56" spans="1:6" ht="19.5" customHeight="1">
      <c r="A56" s="11">
        <v>54</v>
      </c>
      <c r="B56" s="12" t="s">
        <v>24</v>
      </c>
      <c r="C56" s="12" t="str">
        <f>"030018023415"</f>
        <v>030018023415</v>
      </c>
      <c r="D56" s="13">
        <v>66.63</v>
      </c>
      <c r="E56" s="13">
        <v>77</v>
      </c>
      <c r="F56" s="13">
        <f t="shared" si="0"/>
        <v>70.77799999999999</v>
      </c>
    </row>
    <row r="57" spans="1:6" ht="19.5" customHeight="1">
      <c r="A57" s="11">
        <v>55</v>
      </c>
      <c r="B57" s="12" t="s">
        <v>24</v>
      </c>
      <c r="C57" s="12" t="str">
        <f>"030018023904"</f>
        <v>030018023904</v>
      </c>
      <c r="D57" s="13">
        <v>66.55</v>
      </c>
      <c r="E57" s="13">
        <v>76.2</v>
      </c>
      <c r="F57" s="13">
        <f t="shared" si="0"/>
        <v>70.41</v>
      </c>
    </row>
    <row r="58" spans="1:6" ht="19.5" customHeight="1">
      <c r="A58" s="11">
        <v>56</v>
      </c>
      <c r="B58" s="12" t="s">
        <v>24</v>
      </c>
      <c r="C58" s="12" t="str">
        <f>"030018023611"</f>
        <v>030018023611</v>
      </c>
      <c r="D58" s="13">
        <v>66.74</v>
      </c>
      <c r="E58" s="13">
        <v>73.2</v>
      </c>
      <c r="F58" s="13">
        <f t="shared" si="0"/>
        <v>69.324</v>
      </c>
    </row>
    <row r="59" spans="1:6" ht="19.5" customHeight="1">
      <c r="A59" s="11">
        <v>57</v>
      </c>
      <c r="B59" s="12" t="s">
        <v>25</v>
      </c>
      <c r="C59" s="12" t="str">
        <f>"030019024018"</f>
        <v>030019024018</v>
      </c>
      <c r="D59" s="13">
        <v>68.76</v>
      </c>
      <c r="E59" s="13">
        <v>76.4</v>
      </c>
      <c r="F59" s="13">
        <f t="shared" si="0"/>
        <v>71.816</v>
      </c>
    </row>
    <row r="60" spans="1:6" ht="19.5" customHeight="1">
      <c r="A60" s="11">
        <v>58</v>
      </c>
      <c r="B60" s="12" t="s">
        <v>25</v>
      </c>
      <c r="C60" s="12" t="str">
        <f>"030019023914"</f>
        <v>030019023914</v>
      </c>
      <c r="D60" s="13">
        <v>62.8</v>
      </c>
      <c r="E60" s="13">
        <v>77.6</v>
      </c>
      <c r="F60" s="13">
        <f t="shared" si="0"/>
        <v>68.72</v>
      </c>
    </row>
    <row r="61" spans="1:6" ht="19.5" customHeight="1">
      <c r="A61" s="11">
        <v>59</v>
      </c>
      <c r="B61" s="12" t="s">
        <v>25</v>
      </c>
      <c r="C61" s="12" t="str">
        <f>"030019024028"</f>
        <v>030019024028</v>
      </c>
      <c r="D61" s="13">
        <v>65.27</v>
      </c>
      <c r="E61" s="13">
        <v>73.2</v>
      </c>
      <c r="F61" s="13">
        <f t="shared" si="0"/>
        <v>68.44200000000001</v>
      </c>
    </row>
    <row r="62" spans="1:6" ht="19.5" customHeight="1">
      <c r="A62" s="11">
        <v>60</v>
      </c>
      <c r="B62" s="12" t="s">
        <v>26</v>
      </c>
      <c r="C62" s="12" t="str">
        <f>"030020024305"</f>
        <v>030020024305</v>
      </c>
      <c r="D62" s="13">
        <v>69.05</v>
      </c>
      <c r="E62" s="13">
        <v>73.4</v>
      </c>
      <c r="F62" s="13">
        <f t="shared" si="0"/>
        <v>70.79</v>
      </c>
    </row>
    <row r="63" spans="1:6" ht="19.5" customHeight="1">
      <c r="A63" s="11">
        <v>61</v>
      </c>
      <c r="B63" s="12" t="s">
        <v>26</v>
      </c>
      <c r="C63" s="12" t="str">
        <f>"030020024406"</f>
        <v>030020024406</v>
      </c>
      <c r="D63" s="13">
        <v>67.43</v>
      </c>
      <c r="E63" s="13">
        <v>75</v>
      </c>
      <c r="F63" s="13">
        <f t="shared" si="0"/>
        <v>70.458</v>
      </c>
    </row>
    <row r="64" spans="1:6" ht="19.5" customHeight="1">
      <c r="A64" s="11">
        <v>62</v>
      </c>
      <c r="B64" s="12" t="s">
        <v>26</v>
      </c>
      <c r="C64" s="12" t="str">
        <f>"030020024324"</f>
        <v>030020024324</v>
      </c>
      <c r="D64" s="13">
        <v>68.09</v>
      </c>
      <c r="E64" s="13">
        <v>73.8</v>
      </c>
      <c r="F64" s="13">
        <f t="shared" si="0"/>
        <v>70.374</v>
      </c>
    </row>
    <row r="65" spans="1:6" ht="19.5" customHeight="1">
      <c r="A65" s="11">
        <v>63</v>
      </c>
      <c r="B65" s="12" t="s">
        <v>27</v>
      </c>
      <c r="C65" s="12" t="str">
        <f>"030021024511"</f>
        <v>030021024511</v>
      </c>
      <c r="D65" s="13">
        <v>65.64</v>
      </c>
      <c r="E65" s="13">
        <v>72.2</v>
      </c>
      <c r="F65" s="13">
        <f t="shared" si="0"/>
        <v>68.26400000000001</v>
      </c>
    </row>
    <row r="66" spans="1:6" ht="19.5" customHeight="1">
      <c r="A66" s="11">
        <v>64</v>
      </c>
      <c r="B66" s="12" t="s">
        <v>27</v>
      </c>
      <c r="C66" s="12" t="str">
        <f>"030021024517"</f>
        <v>030021024517</v>
      </c>
      <c r="D66" s="13">
        <v>62.73</v>
      </c>
      <c r="E66" s="13">
        <v>70.8</v>
      </c>
      <c r="F66" s="13">
        <f t="shared" si="0"/>
        <v>65.958</v>
      </c>
    </row>
    <row r="67" spans="1:6" ht="19.5" customHeight="1">
      <c r="A67" s="11">
        <v>65</v>
      </c>
      <c r="B67" s="12" t="s">
        <v>27</v>
      </c>
      <c r="C67" s="12" t="str">
        <f>"030021024417"</f>
        <v>030021024417</v>
      </c>
      <c r="D67" s="13">
        <v>63.08</v>
      </c>
      <c r="E67" s="13">
        <v>69.6</v>
      </c>
      <c r="F67" s="13">
        <f aca="true" t="shared" si="1" ref="F67:F130">D67*0.6+E67*0.4</f>
        <v>65.688</v>
      </c>
    </row>
    <row r="68" spans="1:6" ht="19.5" customHeight="1">
      <c r="A68" s="11">
        <v>66</v>
      </c>
      <c r="B68" s="12" t="s">
        <v>28</v>
      </c>
      <c r="C68" s="12" t="str">
        <f>"030022024825"</f>
        <v>030022024825</v>
      </c>
      <c r="D68" s="13">
        <v>72.44</v>
      </c>
      <c r="E68" s="13">
        <v>77.4</v>
      </c>
      <c r="F68" s="13">
        <f t="shared" si="1"/>
        <v>74.424</v>
      </c>
    </row>
    <row r="69" spans="1:6" ht="19.5" customHeight="1">
      <c r="A69" s="11">
        <v>67</v>
      </c>
      <c r="B69" s="12" t="s">
        <v>28</v>
      </c>
      <c r="C69" s="12" t="str">
        <f>"030022024913"</f>
        <v>030022024913</v>
      </c>
      <c r="D69" s="13">
        <v>70.29</v>
      </c>
      <c r="E69" s="13">
        <v>79</v>
      </c>
      <c r="F69" s="13">
        <f t="shared" si="1"/>
        <v>73.774</v>
      </c>
    </row>
    <row r="70" spans="1:6" ht="19.5" customHeight="1">
      <c r="A70" s="11">
        <v>68</v>
      </c>
      <c r="B70" s="12" t="s">
        <v>28</v>
      </c>
      <c r="C70" s="12" t="str">
        <f>"030022030315"</f>
        <v>030022030315</v>
      </c>
      <c r="D70" s="13">
        <v>70.29</v>
      </c>
      <c r="E70" s="13">
        <v>74</v>
      </c>
      <c r="F70" s="13">
        <f t="shared" si="1"/>
        <v>71.774</v>
      </c>
    </row>
    <row r="71" spans="1:6" ht="19.5" customHeight="1">
      <c r="A71" s="11">
        <v>69</v>
      </c>
      <c r="B71" s="12" t="s">
        <v>28</v>
      </c>
      <c r="C71" s="12" t="str">
        <f>"030022030214"</f>
        <v>030022030214</v>
      </c>
      <c r="D71" s="13">
        <v>69.79</v>
      </c>
      <c r="E71" s="13">
        <v>73.4</v>
      </c>
      <c r="F71" s="13">
        <f t="shared" si="1"/>
        <v>71.23400000000001</v>
      </c>
    </row>
    <row r="72" spans="1:6" ht="19.5" customHeight="1">
      <c r="A72" s="11">
        <v>70</v>
      </c>
      <c r="B72" s="12" t="s">
        <v>28</v>
      </c>
      <c r="C72" s="12" t="str">
        <f>"030022030225"</f>
        <v>030022030225</v>
      </c>
      <c r="D72" s="13">
        <v>68.93</v>
      </c>
      <c r="E72" s="13">
        <v>71</v>
      </c>
      <c r="F72" s="13">
        <f t="shared" si="1"/>
        <v>69.75800000000001</v>
      </c>
    </row>
    <row r="73" spans="1:6" ht="19.5" customHeight="1">
      <c r="A73" s="11">
        <v>71</v>
      </c>
      <c r="B73" s="12" t="s">
        <v>28</v>
      </c>
      <c r="C73" s="12" t="str">
        <f>"030022030327"</f>
        <v>030022030327</v>
      </c>
      <c r="D73" s="13">
        <v>70.19</v>
      </c>
      <c r="E73" s="13">
        <v>0</v>
      </c>
      <c r="F73" s="13">
        <f t="shared" si="1"/>
        <v>42.114</v>
      </c>
    </row>
    <row r="74" spans="1:6" ht="19.5" customHeight="1">
      <c r="A74" s="11">
        <v>72</v>
      </c>
      <c r="B74" s="12" t="s">
        <v>29</v>
      </c>
      <c r="C74" s="12" t="str">
        <f>"030023030604"</f>
        <v>030023030604</v>
      </c>
      <c r="D74" s="13">
        <v>69.59</v>
      </c>
      <c r="E74" s="13">
        <v>78.4</v>
      </c>
      <c r="F74" s="13">
        <f t="shared" si="1"/>
        <v>73.114</v>
      </c>
    </row>
    <row r="75" spans="1:6" ht="19.5" customHeight="1">
      <c r="A75" s="11">
        <v>73</v>
      </c>
      <c r="B75" s="12" t="s">
        <v>29</v>
      </c>
      <c r="C75" s="12" t="str">
        <f>"030023030509"</f>
        <v>030023030509</v>
      </c>
      <c r="D75" s="13">
        <v>68.41</v>
      </c>
      <c r="E75" s="13">
        <v>74</v>
      </c>
      <c r="F75" s="13">
        <f t="shared" si="1"/>
        <v>70.646</v>
      </c>
    </row>
    <row r="76" spans="1:6" ht="19.5" customHeight="1">
      <c r="A76" s="11">
        <v>74</v>
      </c>
      <c r="B76" s="12" t="s">
        <v>29</v>
      </c>
      <c r="C76" s="12" t="str">
        <f>"030023030522"</f>
        <v>030023030522</v>
      </c>
      <c r="D76" s="13">
        <v>68.25</v>
      </c>
      <c r="E76" s="13">
        <v>73.2</v>
      </c>
      <c r="F76" s="13">
        <f t="shared" si="1"/>
        <v>70.22999999999999</v>
      </c>
    </row>
    <row r="77" spans="1:6" ht="19.5" customHeight="1">
      <c r="A77" s="11">
        <v>75</v>
      </c>
      <c r="B77" s="12" t="s">
        <v>30</v>
      </c>
      <c r="C77" s="12" t="str">
        <f>"030024031622"</f>
        <v>030024031622</v>
      </c>
      <c r="D77" s="13">
        <v>73.05</v>
      </c>
      <c r="E77" s="13">
        <v>81.8</v>
      </c>
      <c r="F77" s="13">
        <f t="shared" si="1"/>
        <v>76.55</v>
      </c>
    </row>
    <row r="78" spans="1:6" ht="19.5" customHeight="1">
      <c r="A78" s="11">
        <v>76</v>
      </c>
      <c r="B78" s="12" t="s">
        <v>30</v>
      </c>
      <c r="C78" s="12" t="str">
        <f>"030024031005"</f>
        <v>030024031005</v>
      </c>
      <c r="D78" s="13">
        <v>70.37</v>
      </c>
      <c r="E78" s="13">
        <v>80.6</v>
      </c>
      <c r="F78" s="13">
        <f t="shared" si="1"/>
        <v>74.462</v>
      </c>
    </row>
    <row r="79" spans="1:6" ht="19.5" customHeight="1">
      <c r="A79" s="11">
        <v>77</v>
      </c>
      <c r="B79" s="12" t="s">
        <v>30</v>
      </c>
      <c r="C79" s="12" t="str">
        <f>"030024033224"</f>
        <v>030024033224</v>
      </c>
      <c r="D79" s="13">
        <v>69.58</v>
      </c>
      <c r="E79" s="13">
        <v>80.8</v>
      </c>
      <c r="F79" s="13">
        <f t="shared" si="1"/>
        <v>74.068</v>
      </c>
    </row>
    <row r="80" spans="1:6" ht="19.5" customHeight="1">
      <c r="A80" s="11">
        <v>78</v>
      </c>
      <c r="B80" s="12" t="s">
        <v>30</v>
      </c>
      <c r="C80" s="12" t="str">
        <f>"030024032019"</f>
        <v>030024032019</v>
      </c>
      <c r="D80" s="13">
        <v>70.05</v>
      </c>
      <c r="E80" s="13">
        <v>77.8</v>
      </c>
      <c r="F80" s="13">
        <f t="shared" si="1"/>
        <v>73.14999999999999</v>
      </c>
    </row>
    <row r="81" spans="1:6" ht="19.5" customHeight="1">
      <c r="A81" s="11">
        <v>79</v>
      </c>
      <c r="B81" s="12" t="s">
        <v>30</v>
      </c>
      <c r="C81" s="12" t="str">
        <f>"030024033406"</f>
        <v>030024033406</v>
      </c>
      <c r="D81" s="13">
        <v>70.32</v>
      </c>
      <c r="E81" s="13">
        <v>76.8</v>
      </c>
      <c r="F81" s="13">
        <f t="shared" si="1"/>
        <v>72.91199999999999</v>
      </c>
    </row>
    <row r="82" spans="1:6" ht="19.5" customHeight="1">
      <c r="A82" s="11">
        <v>80</v>
      </c>
      <c r="B82" s="12" t="s">
        <v>30</v>
      </c>
      <c r="C82" s="12" t="str">
        <f>"030024031730"</f>
        <v>030024031730</v>
      </c>
      <c r="D82" s="13">
        <v>69.11</v>
      </c>
      <c r="E82" s="13">
        <v>78.6</v>
      </c>
      <c r="F82" s="13">
        <f t="shared" si="1"/>
        <v>72.906</v>
      </c>
    </row>
    <row r="83" spans="1:6" ht="19.5" customHeight="1">
      <c r="A83" s="11">
        <v>81</v>
      </c>
      <c r="B83" s="12" t="s">
        <v>30</v>
      </c>
      <c r="C83" s="12" t="str">
        <f>"030024032409"</f>
        <v>030024032409</v>
      </c>
      <c r="D83" s="13">
        <v>69.47</v>
      </c>
      <c r="E83" s="13">
        <v>77</v>
      </c>
      <c r="F83" s="13">
        <f t="shared" si="1"/>
        <v>72.482</v>
      </c>
    </row>
    <row r="84" spans="1:6" ht="19.5" customHeight="1">
      <c r="A84" s="11">
        <v>82</v>
      </c>
      <c r="B84" s="12" t="s">
        <v>30</v>
      </c>
      <c r="C84" s="12" t="str">
        <f>"030024030917"</f>
        <v>030024030917</v>
      </c>
      <c r="D84" s="13">
        <v>69.12</v>
      </c>
      <c r="E84" s="13">
        <v>73</v>
      </c>
      <c r="F84" s="13">
        <f t="shared" si="1"/>
        <v>70.672</v>
      </c>
    </row>
    <row r="85" spans="1:6" ht="19.5" customHeight="1">
      <c r="A85" s="11">
        <v>83</v>
      </c>
      <c r="B85" s="12" t="s">
        <v>30</v>
      </c>
      <c r="C85" s="12" t="str">
        <f>"030024032625"</f>
        <v>030024032625</v>
      </c>
      <c r="D85" s="13">
        <v>68.99</v>
      </c>
      <c r="E85" s="13">
        <v>71.4</v>
      </c>
      <c r="F85" s="13">
        <f t="shared" si="1"/>
        <v>69.95400000000001</v>
      </c>
    </row>
    <row r="86" spans="1:6" ht="19.5" customHeight="1">
      <c r="A86" s="11">
        <v>84</v>
      </c>
      <c r="B86" s="12" t="s">
        <v>31</v>
      </c>
      <c r="C86" s="12" t="str">
        <f>"030025033522"</f>
        <v>030025033522</v>
      </c>
      <c r="D86" s="13">
        <v>69.52</v>
      </c>
      <c r="E86" s="13">
        <v>81.5</v>
      </c>
      <c r="F86" s="13">
        <f t="shared" si="1"/>
        <v>74.312</v>
      </c>
    </row>
    <row r="87" spans="1:6" ht="19.5" customHeight="1">
      <c r="A87" s="11">
        <v>85</v>
      </c>
      <c r="B87" s="12" t="s">
        <v>31</v>
      </c>
      <c r="C87" s="12" t="str">
        <f>"030025033621"</f>
        <v>030025033621</v>
      </c>
      <c r="D87" s="13">
        <v>67.84</v>
      </c>
      <c r="E87" s="13">
        <v>80.1</v>
      </c>
      <c r="F87" s="13">
        <f t="shared" si="1"/>
        <v>72.744</v>
      </c>
    </row>
    <row r="88" spans="1:6" ht="19.5" customHeight="1">
      <c r="A88" s="11">
        <v>86</v>
      </c>
      <c r="B88" s="12" t="s">
        <v>31</v>
      </c>
      <c r="C88" s="12" t="str">
        <f>"030025033622"</f>
        <v>030025033622</v>
      </c>
      <c r="D88" s="13">
        <v>67.43</v>
      </c>
      <c r="E88" s="13">
        <v>77.1</v>
      </c>
      <c r="F88" s="13">
        <f t="shared" si="1"/>
        <v>71.298</v>
      </c>
    </row>
    <row r="89" spans="1:6" ht="19.5" customHeight="1">
      <c r="A89" s="11">
        <v>87</v>
      </c>
      <c r="B89" s="12" t="s">
        <v>31</v>
      </c>
      <c r="C89" s="12" t="str">
        <f>"030025033420"</f>
        <v>030025033420</v>
      </c>
      <c r="D89" s="13">
        <v>65.89</v>
      </c>
      <c r="E89" s="13">
        <v>74.8</v>
      </c>
      <c r="F89" s="13">
        <f t="shared" si="1"/>
        <v>69.45400000000001</v>
      </c>
    </row>
    <row r="90" spans="1:6" ht="19.5" customHeight="1">
      <c r="A90" s="11">
        <v>88</v>
      </c>
      <c r="B90" s="12" t="s">
        <v>31</v>
      </c>
      <c r="C90" s="12" t="str">
        <f>"030025033610"</f>
        <v>030025033610</v>
      </c>
      <c r="D90" s="13">
        <v>66.37</v>
      </c>
      <c r="E90" s="13">
        <v>47.4</v>
      </c>
      <c r="F90" s="13">
        <f t="shared" si="1"/>
        <v>58.782000000000004</v>
      </c>
    </row>
    <row r="91" spans="1:6" ht="19.5" customHeight="1">
      <c r="A91" s="11">
        <v>89</v>
      </c>
      <c r="B91" s="12" t="s">
        <v>31</v>
      </c>
      <c r="C91" s="12" t="str">
        <f>"030025033518"</f>
        <v>030025033518</v>
      </c>
      <c r="D91" s="13">
        <v>67.57</v>
      </c>
      <c r="E91" s="13">
        <v>0</v>
      </c>
      <c r="F91" s="13">
        <f t="shared" si="1"/>
        <v>40.541999999999994</v>
      </c>
    </row>
    <row r="92" spans="1:6" ht="19.5" customHeight="1">
      <c r="A92" s="11">
        <v>90</v>
      </c>
      <c r="B92" s="12" t="s">
        <v>32</v>
      </c>
      <c r="C92" s="12" t="str">
        <f>"030026034125"</f>
        <v>030026034125</v>
      </c>
      <c r="D92" s="13">
        <v>69.4</v>
      </c>
      <c r="E92" s="13">
        <v>77</v>
      </c>
      <c r="F92" s="13">
        <f t="shared" si="1"/>
        <v>72.44</v>
      </c>
    </row>
    <row r="93" spans="1:6" ht="19.5" customHeight="1">
      <c r="A93" s="11">
        <v>91</v>
      </c>
      <c r="B93" s="12" t="s">
        <v>32</v>
      </c>
      <c r="C93" s="12" t="str">
        <f>"030026034224"</f>
        <v>030026034224</v>
      </c>
      <c r="D93" s="13">
        <v>68.15</v>
      </c>
      <c r="E93" s="13">
        <v>78</v>
      </c>
      <c r="F93" s="13">
        <f t="shared" si="1"/>
        <v>72.09</v>
      </c>
    </row>
    <row r="94" spans="1:6" ht="19.5" customHeight="1">
      <c r="A94" s="11">
        <v>92</v>
      </c>
      <c r="B94" s="12" t="s">
        <v>32</v>
      </c>
      <c r="C94" s="12" t="str">
        <f>"030026034009"</f>
        <v>030026034009</v>
      </c>
      <c r="D94" s="13">
        <v>68.36</v>
      </c>
      <c r="E94" s="13">
        <v>69</v>
      </c>
      <c r="F94" s="13">
        <f t="shared" si="1"/>
        <v>68.616</v>
      </c>
    </row>
    <row r="95" spans="1:6" ht="19.5" customHeight="1">
      <c r="A95" s="11">
        <v>93</v>
      </c>
      <c r="B95" s="12" t="s">
        <v>33</v>
      </c>
      <c r="C95" s="12" t="str">
        <f>"030027034324"</f>
        <v>030027034324</v>
      </c>
      <c r="D95" s="13">
        <v>65</v>
      </c>
      <c r="E95" s="13">
        <v>81.8</v>
      </c>
      <c r="F95" s="13">
        <f t="shared" si="1"/>
        <v>71.72</v>
      </c>
    </row>
    <row r="96" spans="1:6" ht="19.5" customHeight="1">
      <c r="A96" s="11">
        <v>94</v>
      </c>
      <c r="B96" s="12" t="s">
        <v>33</v>
      </c>
      <c r="C96" s="12" t="str">
        <f>"030027034318"</f>
        <v>030027034318</v>
      </c>
      <c r="D96" s="13">
        <v>63.71</v>
      </c>
      <c r="E96" s="13">
        <v>81.6</v>
      </c>
      <c r="F96" s="13">
        <f t="shared" si="1"/>
        <v>70.866</v>
      </c>
    </row>
    <row r="97" spans="1:6" ht="19.5" customHeight="1">
      <c r="A97" s="11">
        <v>95</v>
      </c>
      <c r="B97" s="12" t="s">
        <v>33</v>
      </c>
      <c r="C97" s="12" t="str">
        <f>"030027034405"</f>
        <v>030027034405</v>
      </c>
      <c r="D97" s="13">
        <v>65.77</v>
      </c>
      <c r="E97" s="13">
        <v>78</v>
      </c>
      <c r="F97" s="13">
        <f t="shared" si="1"/>
        <v>70.662</v>
      </c>
    </row>
    <row r="98" spans="1:6" ht="19.5" customHeight="1">
      <c r="A98" s="11">
        <v>96</v>
      </c>
      <c r="B98" s="12" t="s">
        <v>34</v>
      </c>
      <c r="C98" s="12" t="str">
        <f>"030028034427"</f>
        <v>030028034427</v>
      </c>
      <c r="D98" s="13">
        <v>70.03</v>
      </c>
      <c r="E98" s="13">
        <v>83.6</v>
      </c>
      <c r="F98" s="13">
        <f t="shared" si="1"/>
        <v>75.458</v>
      </c>
    </row>
    <row r="99" spans="1:6" ht="19.5" customHeight="1">
      <c r="A99" s="11">
        <v>97</v>
      </c>
      <c r="B99" s="12" t="s">
        <v>34</v>
      </c>
      <c r="C99" s="12" t="str">
        <f>"030028034525"</f>
        <v>030028034525</v>
      </c>
      <c r="D99" s="13">
        <v>69.6</v>
      </c>
      <c r="E99" s="13">
        <v>79.6</v>
      </c>
      <c r="F99" s="13">
        <f t="shared" si="1"/>
        <v>73.6</v>
      </c>
    </row>
    <row r="100" spans="1:6" ht="19.5" customHeight="1">
      <c r="A100" s="11">
        <v>98</v>
      </c>
      <c r="B100" s="12" t="s">
        <v>34</v>
      </c>
      <c r="C100" s="12" t="str">
        <f>"030028034615"</f>
        <v>030028034615</v>
      </c>
      <c r="D100" s="13">
        <v>70.67</v>
      </c>
      <c r="E100" s="13">
        <v>73.8</v>
      </c>
      <c r="F100" s="13">
        <f t="shared" si="1"/>
        <v>71.922</v>
      </c>
    </row>
    <row r="101" spans="1:6" ht="19.5" customHeight="1">
      <c r="A101" s="11">
        <v>99</v>
      </c>
      <c r="B101" s="12" t="s">
        <v>35</v>
      </c>
      <c r="C101" s="12" t="str">
        <f>"030029041406"</f>
        <v>030029041406</v>
      </c>
      <c r="D101" s="13">
        <v>70.39</v>
      </c>
      <c r="E101" s="13">
        <v>79.4</v>
      </c>
      <c r="F101" s="13">
        <f t="shared" si="1"/>
        <v>73.994</v>
      </c>
    </row>
    <row r="102" spans="1:6" ht="19.5" customHeight="1">
      <c r="A102" s="11">
        <v>100</v>
      </c>
      <c r="B102" s="12" t="s">
        <v>35</v>
      </c>
      <c r="C102" s="12" t="str">
        <f>"030029040927"</f>
        <v>030029040927</v>
      </c>
      <c r="D102" s="13">
        <v>70.98</v>
      </c>
      <c r="E102" s="13">
        <v>77.7</v>
      </c>
      <c r="F102" s="13">
        <f t="shared" si="1"/>
        <v>73.668</v>
      </c>
    </row>
    <row r="103" spans="1:6" ht="19.5" customHeight="1">
      <c r="A103" s="11">
        <v>101</v>
      </c>
      <c r="B103" s="12" t="s">
        <v>35</v>
      </c>
      <c r="C103" s="12" t="str">
        <f>"030029041430"</f>
        <v>030029041430</v>
      </c>
      <c r="D103" s="13">
        <v>71.34</v>
      </c>
      <c r="E103" s="13">
        <v>76.7</v>
      </c>
      <c r="F103" s="13">
        <f t="shared" si="1"/>
        <v>73.48400000000001</v>
      </c>
    </row>
    <row r="104" spans="1:6" ht="19.5" customHeight="1">
      <c r="A104" s="11">
        <v>102</v>
      </c>
      <c r="B104" s="12" t="s">
        <v>35</v>
      </c>
      <c r="C104" s="12" t="str">
        <f>"030029041525"</f>
        <v>030029041525</v>
      </c>
      <c r="D104" s="13">
        <v>70.98</v>
      </c>
      <c r="E104" s="13">
        <v>77.1</v>
      </c>
      <c r="F104" s="13">
        <f t="shared" si="1"/>
        <v>73.428</v>
      </c>
    </row>
    <row r="105" spans="1:6" ht="19.5" customHeight="1">
      <c r="A105" s="11">
        <v>103</v>
      </c>
      <c r="B105" s="12" t="s">
        <v>35</v>
      </c>
      <c r="C105" s="12" t="str">
        <f>"030029040826"</f>
        <v>030029040826</v>
      </c>
      <c r="D105" s="13">
        <v>70.85</v>
      </c>
      <c r="E105" s="13">
        <v>76.2</v>
      </c>
      <c r="F105" s="13">
        <f t="shared" si="1"/>
        <v>72.99000000000001</v>
      </c>
    </row>
    <row r="106" spans="1:6" ht="19.5" customHeight="1">
      <c r="A106" s="11">
        <v>104</v>
      </c>
      <c r="B106" s="12" t="s">
        <v>35</v>
      </c>
      <c r="C106" s="12" t="str">
        <f>"030029040423"</f>
        <v>030029040423</v>
      </c>
      <c r="D106" s="13">
        <v>68.7</v>
      </c>
      <c r="E106" s="13">
        <v>79.3</v>
      </c>
      <c r="F106" s="13">
        <f t="shared" si="1"/>
        <v>72.94</v>
      </c>
    </row>
    <row r="107" spans="1:6" ht="19.5" customHeight="1">
      <c r="A107" s="11">
        <v>105</v>
      </c>
      <c r="B107" s="12" t="s">
        <v>35</v>
      </c>
      <c r="C107" s="12" t="str">
        <f>"030029042022"</f>
        <v>030029042022</v>
      </c>
      <c r="D107" s="13">
        <v>70.19</v>
      </c>
      <c r="E107" s="13">
        <v>76.7</v>
      </c>
      <c r="F107" s="13">
        <f t="shared" si="1"/>
        <v>72.794</v>
      </c>
    </row>
    <row r="108" spans="1:6" ht="19.5" customHeight="1">
      <c r="A108" s="11">
        <v>106</v>
      </c>
      <c r="B108" s="12" t="s">
        <v>35</v>
      </c>
      <c r="C108" s="12" t="str">
        <f>"030029034923"</f>
        <v>030029034923</v>
      </c>
      <c r="D108" s="13">
        <v>67.66</v>
      </c>
      <c r="E108" s="13">
        <v>80.1</v>
      </c>
      <c r="F108" s="13">
        <f t="shared" si="1"/>
        <v>72.636</v>
      </c>
    </row>
    <row r="109" spans="1:6" ht="19.5" customHeight="1">
      <c r="A109" s="11">
        <v>107</v>
      </c>
      <c r="B109" s="12" t="s">
        <v>35</v>
      </c>
      <c r="C109" s="12" t="str">
        <f>"030029041020"</f>
        <v>030029041020</v>
      </c>
      <c r="D109" s="13">
        <v>68.36</v>
      </c>
      <c r="E109" s="13">
        <v>78.4</v>
      </c>
      <c r="F109" s="13">
        <f t="shared" si="1"/>
        <v>72.376</v>
      </c>
    </row>
    <row r="110" spans="1:6" ht="19.5" customHeight="1">
      <c r="A110" s="11">
        <v>108</v>
      </c>
      <c r="B110" s="12" t="s">
        <v>35</v>
      </c>
      <c r="C110" s="12" t="str">
        <f>"030029041330"</f>
        <v>030029041330</v>
      </c>
      <c r="D110" s="13">
        <v>68.61</v>
      </c>
      <c r="E110" s="13">
        <v>77.2</v>
      </c>
      <c r="F110" s="13">
        <f t="shared" si="1"/>
        <v>72.04599999999999</v>
      </c>
    </row>
    <row r="111" spans="1:6" ht="19.5" customHeight="1">
      <c r="A111" s="11">
        <v>109</v>
      </c>
      <c r="B111" s="12" t="s">
        <v>35</v>
      </c>
      <c r="C111" s="12" t="str">
        <f>"030029042503"</f>
        <v>030029042503</v>
      </c>
      <c r="D111" s="13">
        <v>67.51</v>
      </c>
      <c r="E111" s="13">
        <v>77.6</v>
      </c>
      <c r="F111" s="13">
        <f t="shared" si="1"/>
        <v>71.54599999999999</v>
      </c>
    </row>
    <row r="112" spans="1:6" ht="19.5" customHeight="1">
      <c r="A112" s="11">
        <v>110</v>
      </c>
      <c r="B112" s="12" t="s">
        <v>35</v>
      </c>
      <c r="C112" s="12" t="str">
        <f>"030029041024"</f>
        <v>030029041024</v>
      </c>
      <c r="D112" s="13">
        <v>68.35</v>
      </c>
      <c r="E112" s="13">
        <v>76.2</v>
      </c>
      <c r="F112" s="13">
        <f t="shared" si="1"/>
        <v>71.49000000000001</v>
      </c>
    </row>
    <row r="113" spans="1:6" ht="19.5" customHeight="1">
      <c r="A113" s="11">
        <v>111</v>
      </c>
      <c r="B113" s="12" t="s">
        <v>35</v>
      </c>
      <c r="C113" s="12" t="str">
        <f>"030029041902"</f>
        <v>030029041902</v>
      </c>
      <c r="D113" s="13">
        <v>67.51</v>
      </c>
      <c r="E113" s="13">
        <v>77.2</v>
      </c>
      <c r="F113" s="13">
        <f t="shared" si="1"/>
        <v>71.386</v>
      </c>
    </row>
    <row r="114" spans="1:6" ht="19.5" customHeight="1">
      <c r="A114" s="11">
        <v>112</v>
      </c>
      <c r="B114" s="12" t="s">
        <v>35</v>
      </c>
      <c r="C114" s="12" t="str">
        <f>"030029041602"</f>
        <v>030029041602</v>
      </c>
      <c r="D114" s="13">
        <v>68.27</v>
      </c>
      <c r="E114" s="13">
        <v>75.2</v>
      </c>
      <c r="F114" s="13">
        <f t="shared" si="1"/>
        <v>71.042</v>
      </c>
    </row>
    <row r="115" spans="1:6" ht="19.5" customHeight="1">
      <c r="A115" s="11">
        <v>113</v>
      </c>
      <c r="B115" s="12" t="s">
        <v>35</v>
      </c>
      <c r="C115" s="12" t="str">
        <f>"030029040911"</f>
        <v>030029040911</v>
      </c>
      <c r="D115" s="13">
        <v>67.63</v>
      </c>
      <c r="E115" s="13">
        <v>76</v>
      </c>
      <c r="F115" s="13">
        <f t="shared" si="1"/>
        <v>70.978</v>
      </c>
    </row>
    <row r="116" spans="1:6" ht="19.5" customHeight="1">
      <c r="A116" s="11">
        <v>114</v>
      </c>
      <c r="B116" s="12" t="s">
        <v>35</v>
      </c>
      <c r="C116" s="12" t="str">
        <f>"030029041113"</f>
        <v>030029041113</v>
      </c>
      <c r="D116" s="13">
        <v>67.56</v>
      </c>
      <c r="E116" s="13">
        <v>75.2</v>
      </c>
      <c r="F116" s="13">
        <f t="shared" si="1"/>
        <v>70.616</v>
      </c>
    </row>
    <row r="117" spans="1:6" ht="19.5" customHeight="1">
      <c r="A117" s="11">
        <v>115</v>
      </c>
      <c r="B117" s="12" t="s">
        <v>35</v>
      </c>
      <c r="C117" s="12" t="str">
        <f>"030029041203"</f>
        <v>030029041203</v>
      </c>
      <c r="D117" s="13">
        <v>68.56</v>
      </c>
      <c r="E117" s="13">
        <v>73.2</v>
      </c>
      <c r="F117" s="13">
        <f t="shared" si="1"/>
        <v>70.416</v>
      </c>
    </row>
    <row r="118" spans="1:6" ht="19.5" customHeight="1">
      <c r="A118" s="11">
        <v>116</v>
      </c>
      <c r="B118" s="12" t="s">
        <v>35</v>
      </c>
      <c r="C118" s="12" t="str">
        <f>"030029040117"</f>
        <v>030029040117</v>
      </c>
      <c r="D118" s="13">
        <v>70.02</v>
      </c>
      <c r="E118" s="13">
        <v>71</v>
      </c>
      <c r="F118" s="13">
        <f t="shared" si="1"/>
        <v>70.41199999999999</v>
      </c>
    </row>
    <row r="119" spans="1:6" ht="19.5" customHeight="1">
      <c r="A119" s="11">
        <v>117</v>
      </c>
      <c r="B119" s="12" t="s">
        <v>35</v>
      </c>
      <c r="C119" s="12" t="str">
        <f>"030029041422"</f>
        <v>030029041422</v>
      </c>
      <c r="D119" s="13">
        <v>68.96</v>
      </c>
      <c r="E119" s="13">
        <v>67.4</v>
      </c>
      <c r="F119" s="13">
        <f t="shared" si="1"/>
        <v>68.336</v>
      </c>
    </row>
    <row r="120" spans="1:6" ht="19.5" customHeight="1">
      <c r="A120" s="11">
        <v>118</v>
      </c>
      <c r="B120" s="12" t="s">
        <v>36</v>
      </c>
      <c r="C120" s="12" t="str">
        <f>"030030042722"</f>
        <v>030030042722</v>
      </c>
      <c r="D120" s="13">
        <v>65.28</v>
      </c>
      <c r="E120" s="13">
        <v>79.6</v>
      </c>
      <c r="F120" s="13">
        <f t="shared" si="1"/>
        <v>71.008</v>
      </c>
    </row>
    <row r="121" spans="1:6" ht="19.5" customHeight="1">
      <c r="A121" s="11">
        <v>119</v>
      </c>
      <c r="B121" s="12" t="s">
        <v>36</v>
      </c>
      <c r="C121" s="12" t="str">
        <f>"030030042619"</f>
        <v>030030042619</v>
      </c>
      <c r="D121" s="13">
        <v>68.06</v>
      </c>
      <c r="E121" s="13">
        <v>74.6</v>
      </c>
      <c r="F121" s="13">
        <f t="shared" si="1"/>
        <v>70.676</v>
      </c>
    </row>
    <row r="122" spans="1:6" ht="19.5" customHeight="1">
      <c r="A122" s="11">
        <v>120</v>
      </c>
      <c r="B122" s="12" t="s">
        <v>36</v>
      </c>
      <c r="C122" s="12" t="str">
        <f>"030030042720"</f>
        <v>030030042720</v>
      </c>
      <c r="D122" s="13">
        <v>63.98</v>
      </c>
      <c r="E122" s="13">
        <v>79.2</v>
      </c>
      <c r="F122" s="13">
        <f t="shared" si="1"/>
        <v>70.068</v>
      </c>
    </row>
    <row r="123" spans="1:6" ht="19.5" customHeight="1">
      <c r="A123" s="11">
        <v>121</v>
      </c>
      <c r="B123" s="12" t="s">
        <v>36</v>
      </c>
      <c r="C123" s="12" t="str">
        <f>"030030042827"</f>
        <v>030030042827</v>
      </c>
      <c r="D123" s="13">
        <v>63.32</v>
      </c>
      <c r="E123" s="13">
        <v>79.4</v>
      </c>
      <c r="F123" s="13">
        <f t="shared" si="1"/>
        <v>69.75200000000001</v>
      </c>
    </row>
    <row r="124" spans="1:6" ht="19.5" customHeight="1">
      <c r="A124" s="11">
        <v>122</v>
      </c>
      <c r="B124" s="12" t="s">
        <v>36</v>
      </c>
      <c r="C124" s="12" t="str">
        <f>"030030042821"</f>
        <v>030030042821</v>
      </c>
      <c r="D124" s="13">
        <v>63.27</v>
      </c>
      <c r="E124" s="13">
        <v>79</v>
      </c>
      <c r="F124" s="13">
        <f t="shared" si="1"/>
        <v>69.56200000000001</v>
      </c>
    </row>
    <row r="125" spans="1:6" ht="19.5" customHeight="1">
      <c r="A125" s="11">
        <v>123</v>
      </c>
      <c r="B125" s="12" t="s">
        <v>36</v>
      </c>
      <c r="C125" s="12" t="str">
        <f>"030030042813"</f>
        <v>030030042813</v>
      </c>
      <c r="D125" s="13">
        <v>65.73</v>
      </c>
      <c r="E125" s="13">
        <v>74.4</v>
      </c>
      <c r="F125" s="13">
        <f t="shared" si="1"/>
        <v>69.19800000000001</v>
      </c>
    </row>
    <row r="126" spans="1:6" ht="19.5" customHeight="1">
      <c r="A126" s="11">
        <v>124</v>
      </c>
      <c r="B126" s="12" t="s">
        <v>36</v>
      </c>
      <c r="C126" s="12" t="str">
        <f>"030030042616"</f>
        <v>030030042616</v>
      </c>
      <c r="D126" s="13">
        <v>68.21</v>
      </c>
      <c r="E126" s="13">
        <v>69.2</v>
      </c>
      <c r="F126" s="13">
        <f t="shared" si="1"/>
        <v>68.606</v>
      </c>
    </row>
    <row r="127" spans="1:6" ht="19.5" customHeight="1">
      <c r="A127" s="11">
        <v>125</v>
      </c>
      <c r="B127" s="12" t="s">
        <v>36</v>
      </c>
      <c r="C127" s="12" t="str">
        <f>"030030042802"</f>
        <v>030030042802</v>
      </c>
      <c r="D127" s="13">
        <v>64.81</v>
      </c>
      <c r="E127" s="13">
        <v>73.4</v>
      </c>
      <c r="F127" s="13">
        <f t="shared" si="1"/>
        <v>68.24600000000001</v>
      </c>
    </row>
    <row r="128" spans="1:6" ht="19.5" customHeight="1">
      <c r="A128" s="11">
        <v>126</v>
      </c>
      <c r="B128" s="12" t="s">
        <v>36</v>
      </c>
      <c r="C128" s="12" t="str">
        <f>"030030042811"</f>
        <v>030030042811</v>
      </c>
      <c r="D128" s="13">
        <v>63.69</v>
      </c>
      <c r="E128" s="13">
        <v>74.2</v>
      </c>
      <c r="F128" s="13">
        <f t="shared" si="1"/>
        <v>67.894</v>
      </c>
    </row>
    <row r="129" spans="1:6" ht="19.5" customHeight="1">
      <c r="A129" s="11">
        <v>127</v>
      </c>
      <c r="B129" s="12" t="s">
        <v>36</v>
      </c>
      <c r="C129" s="12" t="str">
        <f>"030030042715"</f>
        <v>030030042715</v>
      </c>
      <c r="D129" s="13">
        <v>66.31</v>
      </c>
      <c r="E129" s="13">
        <v>69.4</v>
      </c>
      <c r="F129" s="13">
        <f t="shared" si="1"/>
        <v>67.546</v>
      </c>
    </row>
    <row r="130" spans="1:6" ht="19.5" customHeight="1">
      <c r="A130" s="11">
        <v>128</v>
      </c>
      <c r="B130" s="12" t="s">
        <v>36</v>
      </c>
      <c r="C130" s="12" t="str">
        <f>"030030042804"</f>
        <v>030030042804</v>
      </c>
      <c r="D130" s="13">
        <v>62.31</v>
      </c>
      <c r="E130" s="13">
        <v>74.2</v>
      </c>
      <c r="F130" s="13">
        <f t="shared" si="1"/>
        <v>67.066</v>
      </c>
    </row>
    <row r="131" spans="1:6" ht="19.5" customHeight="1">
      <c r="A131" s="11">
        <v>129</v>
      </c>
      <c r="B131" s="12" t="s">
        <v>36</v>
      </c>
      <c r="C131" s="12" t="str">
        <f>"030030042708"</f>
        <v>030030042708</v>
      </c>
      <c r="D131" s="13">
        <v>64.02</v>
      </c>
      <c r="E131" s="13">
        <v>71.6</v>
      </c>
      <c r="F131" s="13">
        <f aca="true" t="shared" si="2" ref="F131:F179">D131*0.6+E131*0.4</f>
        <v>67.05199999999999</v>
      </c>
    </row>
    <row r="132" spans="1:6" ht="19.5" customHeight="1">
      <c r="A132" s="11">
        <v>130</v>
      </c>
      <c r="B132" s="12" t="s">
        <v>36</v>
      </c>
      <c r="C132" s="12" t="str">
        <f>"030030042625"</f>
        <v>030030042625</v>
      </c>
      <c r="D132" s="13">
        <v>64.15</v>
      </c>
      <c r="E132" s="13">
        <v>71.4</v>
      </c>
      <c r="F132" s="13">
        <f t="shared" si="2"/>
        <v>67.05000000000001</v>
      </c>
    </row>
    <row r="133" spans="1:6" ht="19.5" customHeight="1">
      <c r="A133" s="11">
        <v>131</v>
      </c>
      <c r="B133" s="12" t="s">
        <v>36</v>
      </c>
      <c r="C133" s="12" t="str">
        <f>"030030042621"</f>
        <v>030030042621</v>
      </c>
      <c r="D133" s="13">
        <v>67.25</v>
      </c>
      <c r="E133" s="13">
        <v>66</v>
      </c>
      <c r="F133" s="13">
        <f t="shared" si="2"/>
        <v>66.75</v>
      </c>
    </row>
    <row r="134" spans="1:6" ht="19.5" customHeight="1">
      <c r="A134" s="11">
        <v>132</v>
      </c>
      <c r="B134" s="12" t="s">
        <v>36</v>
      </c>
      <c r="C134" s="12" t="str">
        <f>"030030042709"</f>
        <v>030030042709</v>
      </c>
      <c r="D134" s="13">
        <v>62.48</v>
      </c>
      <c r="E134" s="13">
        <v>71.8</v>
      </c>
      <c r="F134" s="13">
        <f t="shared" si="2"/>
        <v>66.208</v>
      </c>
    </row>
    <row r="135" spans="1:6" ht="19.5" customHeight="1">
      <c r="A135" s="11">
        <v>133</v>
      </c>
      <c r="B135" s="12" t="s">
        <v>36</v>
      </c>
      <c r="C135" s="12" t="str">
        <f>"030030042729"</f>
        <v>030030042729</v>
      </c>
      <c r="D135" s="13">
        <v>62.35</v>
      </c>
      <c r="E135" s="13">
        <v>71.2</v>
      </c>
      <c r="F135" s="13">
        <f t="shared" si="2"/>
        <v>65.89</v>
      </c>
    </row>
    <row r="136" spans="1:6" ht="19.5" customHeight="1">
      <c r="A136" s="11">
        <v>134</v>
      </c>
      <c r="B136" s="12" t="s">
        <v>37</v>
      </c>
      <c r="C136" s="12" t="str">
        <f>"030031043005"</f>
        <v>030031043005</v>
      </c>
      <c r="D136" s="13">
        <v>69.06</v>
      </c>
      <c r="E136" s="13">
        <v>77.4</v>
      </c>
      <c r="F136" s="13">
        <f t="shared" si="2"/>
        <v>72.396</v>
      </c>
    </row>
    <row r="137" spans="1:6" ht="19.5" customHeight="1">
      <c r="A137" s="11">
        <v>135</v>
      </c>
      <c r="B137" s="12" t="s">
        <v>37</v>
      </c>
      <c r="C137" s="12" t="str">
        <f>"030031043208"</f>
        <v>030031043208</v>
      </c>
      <c r="D137" s="13">
        <v>68.61</v>
      </c>
      <c r="E137" s="13">
        <v>77.6</v>
      </c>
      <c r="F137" s="13">
        <f t="shared" si="2"/>
        <v>72.20599999999999</v>
      </c>
    </row>
    <row r="138" spans="1:6" ht="19.5" customHeight="1">
      <c r="A138" s="11">
        <v>136</v>
      </c>
      <c r="B138" s="12" t="s">
        <v>37</v>
      </c>
      <c r="C138" s="12" t="str">
        <f>"030031043129"</f>
        <v>030031043129</v>
      </c>
      <c r="D138" s="13">
        <v>66.94</v>
      </c>
      <c r="E138" s="13">
        <v>68.4</v>
      </c>
      <c r="F138" s="13">
        <f t="shared" si="2"/>
        <v>67.524</v>
      </c>
    </row>
    <row r="139" spans="1:6" ht="19.5" customHeight="1">
      <c r="A139" s="11">
        <v>137</v>
      </c>
      <c r="B139" s="12" t="s">
        <v>38</v>
      </c>
      <c r="C139" s="12" t="str">
        <f>"030032044606"</f>
        <v>030032044606</v>
      </c>
      <c r="D139" s="13">
        <v>70.19</v>
      </c>
      <c r="E139" s="13">
        <v>83</v>
      </c>
      <c r="F139" s="13">
        <f t="shared" si="2"/>
        <v>75.314</v>
      </c>
    </row>
    <row r="140" spans="1:6" ht="19.5" customHeight="1">
      <c r="A140" s="11">
        <v>138</v>
      </c>
      <c r="B140" s="12" t="s">
        <v>38</v>
      </c>
      <c r="C140" s="12" t="str">
        <f>"030032044514"</f>
        <v>030032044514</v>
      </c>
      <c r="D140" s="13">
        <v>72.84</v>
      </c>
      <c r="E140" s="13">
        <v>76</v>
      </c>
      <c r="F140" s="13">
        <f t="shared" si="2"/>
        <v>74.104</v>
      </c>
    </row>
    <row r="141" spans="1:6" ht="19.5" customHeight="1">
      <c r="A141" s="11">
        <v>139</v>
      </c>
      <c r="B141" s="12" t="s">
        <v>38</v>
      </c>
      <c r="C141" s="12" t="str">
        <f>"030032044411"</f>
        <v>030032044411</v>
      </c>
      <c r="D141" s="13">
        <v>71.84</v>
      </c>
      <c r="E141" s="13">
        <v>77.2</v>
      </c>
      <c r="F141" s="13">
        <f t="shared" si="2"/>
        <v>73.98400000000001</v>
      </c>
    </row>
    <row r="142" spans="1:6" ht="19.5" customHeight="1">
      <c r="A142" s="11">
        <v>140</v>
      </c>
      <c r="B142" s="12" t="s">
        <v>38</v>
      </c>
      <c r="C142" s="12" t="str">
        <f>"030032045320"</f>
        <v>030032045320</v>
      </c>
      <c r="D142" s="13">
        <v>69.87</v>
      </c>
      <c r="E142" s="13">
        <v>80</v>
      </c>
      <c r="F142" s="13">
        <f t="shared" si="2"/>
        <v>73.922</v>
      </c>
    </row>
    <row r="143" spans="1:6" ht="19.5" customHeight="1">
      <c r="A143" s="11">
        <v>141</v>
      </c>
      <c r="B143" s="12" t="s">
        <v>38</v>
      </c>
      <c r="C143" s="12" t="str">
        <f>"030032045117"</f>
        <v>030032045117</v>
      </c>
      <c r="D143" s="13">
        <v>69.1</v>
      </c>
      <c r="E143" s="13">
        <v>80.4</v>
      </c>
      <c r="F143" s="13">
        <f t="shared" si="2"/>
        <v>73.62</v>
      </c>
    </row>
    <row r="144" spans="1:6" ht="19.5" customHeight="1">
      <c r="A144" s="11">
        <v>142</v>
      </c>
      <c r="B144" s="12" t="s">
        <v>38</v>
      </c>
      <c r="C144" s="12" t="str">
        <f>"030032045613"</f>
        <v>030032045613</v>
      </c>
      <c r="D144" s="13">
        <v>69.85</v>
      </c>
      <c r="E144" s="13">
        <v>78.2</v>
      </c>
      <c r="F144" s="13">
        <f t="shared" si="2"/>
        <v>73.19</v>
      </c>
    </row>
    <row r="145" spans="1:6" ht="19.5" customHeight="1">
      <c r="A145" s="11">
        <v>143</v>
      </c>
      <c r="B145" s="12" t="s">
        <v>38</v>
      </c>
      <c r="C145" s="12" t="str">
        <f>"030032044413"</f>
        <v>030032044413</v>
      </c>
      <c r="D145" s="13">
        <v>68.85</v>
      </c>
      <c r="E145" s="13">
        <v>78</v>
      </c>
      <c r="F145" s="13">
        <f t="shared" si="2"/>
        <v>72.50999999999999</v>
      </c>
    </row>
    <row r="146" spans="1:6" ht="19.5" customHeight="1">
      <c r="A146" s="11">
        <v>144</v>
      </c>
      <c r="B146" s="12" t="s">
        <v>38</v>
      </c>
      <c r="C146" s="12" t="str">
        <f>"030032044916"</f>
        <v>030032044916</v>
      </c>
      <c r="D146" s="13">
        <v>72.76</v>
      </c>
      <c r="E146" s="13">
        <v>72</v>
      </c>
      <c r="F146" s="13">
        <f t="shared" si="2"/>
        <v>72.456</v>
      </c>
    </row>
    <row r="147" spans="1:6" ht="19.5" customHeight="1">
      <c r="A147" s="11">
        <v>145</v>
      </c>
      <c r="B147" s="12" t="s">
        <v>38</v>
      </c>
      <c r="C147" s="12" t="str">
        <f>"030032045623"</f>
        <v>030032045623</v>
      </c>
      <c r="D147" s="13">
        <v>68.11</v>
      </c>
      <c r="E147" s="13">
        <v>78.8</v>
      </c>
      <c r="F147" s="13">
        <f t="shared" si="2"/>
        <v>72.386</v>
      </c>
    </row>
    <row r="148" spans="1:6" ht="19.5" customHeight="1">
      <c r="A148" s="11">
        <v>146</v>
      </c>
      <c r="B148" s="12" t="s">
        <v>38</v>
      </c>
      <c r="C148" s="12" t="str">
        <f>"030032044317"</f>
        <v>030032044317</v>
      </c>
      <c r="D148" s="13">
        <v>67.81</v>
      </c>
      <c r="E148" s="13">
        <v>76.6</v>
      </c>
      <c r="F148" s="13">
        <f t="shared" si="2"/>
        <v>71.326</v>
      </c>
    </row>
    <row r="149" spans="1:6" ht="19.5" customHeight="1">
      <c r="A149" s="11">
        <v>147</v>
      </c>
      <c r="B149" s="12" t="s">
        <v>38</v>
      </c>
      <c r="C149" s="12" t="str">
        <f>"030032045516"</f>
        <v>030032045516</v>
      </c>
      <c r="D149" s="13">
        <v>68.07</v>
      </c>
      <c r="E149" s="13">
        <v>76.2</v>
      </c>
      <c r="F149" s="13">
        <f t="shared" si="2"/>
        <v>71.322</v>
      </c>
    </row>
    <row r="150" spans="1:6" ht="19.5" customHeight="1">
      <c r="A150" s="11">
        <v>148</v>
      </c>
      <c r="B150" s="12" t="s">
        <v>38</v>
      </c>
      <c r="C150" s="12" t="str">
        <f>"030032043226"</f>
        <v>030032043226</v>
      </c>
      <c r="D150" s="13">
        <v>67.86</v>
      </c>
      <c r="E150" s="13">
        <v>76.4</v>
      </c>
      <c r="F150" s="13">
        <f t="shared" si="2"/>
        <v>71.27600000000001</v>
      </c>
    </row>
    <row r="151" spans="1:6" ht="19.5" customHeight="1">
      <c r="A151" s="11">
        <v>149</v>
      </c>
      <c r="B151" s="12" t="s">
        <v>38</v>
      </c>
      <c r="C151" s="12" t="str">
        <f>"030032045609"</f>
        <v>030032045609</v>
      </c>
      <c r="D151" s="13">
        <v>69.85</v>
      </c>
      <c r="E151" s="13">
        <v>72.8</v>
      </c>
      <c r="F151" s="13">
        <f t="shared" si="2"/>
        <v>71.03</v>
      </c>
    </row>
    <row r="152" spans="1:6" ht="19.5" customHeight="1">
      <c r="A152" s="11">
        <v>150</v>
      </c>
      <c r="B152" s="12" t="s">
        <v>38</v>
      </c>
      <c r="C152" s="12" t="str">
        <f>"030032043611"</f>
        <v>030032043611</v>
      </c>
      <c r="D152" s="13">
        <v>69.75</v>
      </c>
      <c r="E152" s="13">
        <v>68.7</v>
      </c>
      <c r="F152" s="13">
        <f t="shared" si="2"/>
        <v>69.33000000000001</v>
      </c>
    </row>
    <row r="153" spans="1:6" ht="19.5" customHeight="1">
      <c r="A153" s="11">
        <v>151</v>
      </c>
      <c r="B153" s="12" t="s">
        <v>38</v>
      </c>
      <c r="C153" s="12" t="str">
        <f>"030032044215"</f>
        <v>030032044215</v>
      </c>
      <c r="D153" s="13">
        <v>69.79</v>
      </c>
      <c r="E153" s="13">
        <v>68.6</v>
      </c>
      <c r="F153" s="13">
        <f t="shared" si="2"/>
        <v>69.314</v>
      </c>
    </row>
    <row r="154" spans="1:6" ht="19.5" customHeight="1">
      <c r="A154" s="11">
        <v>152</v>
      </c>
      <c r="B154" s="12" t="s">
        <v>39</v>
      </c>
      <c r="C154" s="12" t="str">
        <f>"030033046006"</f>
        <v>030033046006</v>
      </c>
      <c r="D154" s="13">
        <v>68.15</v>
      </c>
      <c r="E154" s="13">
        <v>79.4</v>
      </c>
      <c r="F154" s="13">
        <f t="shared" si="2"/>
        <v>72.65</v>
      </c>
    </row>
    <row r="155" spans="1:6" ht="19.5" customHeight="1">
      <c r="A155" s="11">
        <v>153</v>
      </c>
      <c r="B155" s="12" t="s">
        <v>39</v>
      </c>
      <c r="C155" s="12" t="str">
        <f>"030033045926"</f>
        <v>030033045926</v>
      </c>
      <c r="D155" s="13">
        <v>63.78</v>
      </c>
      <c r="E155" s="13">
        <v>82.6</v>
      </c>
      <c r="F155" s="13">
        <f t="shared" si="2"/>
        <v>71.30799999999999</v>
      </c>
    </row>
    <row r="156" spans="1:6" ht="19.5" customHeight="1">
      <c r="A156" s="11">
        <v>154</v>
      </c>
      <c r="B156" s="12" t="s">
        <v>39</v>
      </c>
      <c r="C156" s="12" t="str">
        <f>"030033045905"</f>
        <v>030033045905</v>
      </c>
      <c r="D156" s="13">
        <v>62.49</v>
      </c>
      <c r="E156" s="13">
        <v>83.2</v>
      </c>
      <c r="F156" s="13">
        <f t="shared" si="2"/>
        <v>70.774</v>
      </c>
    </row>
    <row r="157" spans="1:6" ht="19.5" customHeight="1">
      <c r="A157" s="11">
        <v>155</v>
      </c>
      <c r="B157" s="12" t="s">
        <v>39</v>
      </c>
      <c r="C157" s="12" t="str">
        <f>"030033046004"</f>
        <v>030033046004</v>
      </c>
      <c r="D157" s="13">
        <v>63.88</v>
      </c>
      <c r="E157" s="13">
        <v>79.8</v>
      </c>
      <c r="F157" s="13">
        <f t="shared" si="2"/>
        <v>70.248</v>
      </c>
    </row>
    <row r="158" spans="1:6" ht="19.5" customHeight="1">
      <c r="A158" s="11">
        <v>156</v>
      </c>
      <c r="B158" s="12" t="s">
        <v>39</v>
      </c>
      <c r="C158" s="12" t="str">
        <f>"030033045821"</f>
        <v>030033045821</v>
      </c>
      <c r="D158" s="13">
        <v>61.15</v>
      </c>
      <c r="E158" s="13">
        <v>82</v>
      </c>
      <c r="F158" s="13">
        <f t="shared" si="2"/>
        <v>69.49000000000001</v>
      </c>
    </row>
    <row r="159" spans="1:6" ht="19.5" customHeight="1">
      <c r="A159" s="11">
        <v>157</v>
      </c>
      <c r="B159" s="12" t="s">
        <v>39</v>
      </c>
      <c r="C159" s="12" t="str">
        <f>"030033045827"</f>
        <v>030033045827</v>
      </c>
      <c r="D159" s="13">
        <v>62.95</v>
      </c>
      <c r="E159" s="13">
        <v>79.2</v>
      </c>
      <c r="F159" s="13">
        <f t="shared" si="2"/>
        <v>69.45</v>
      </c>
    </row>
    <row r="160" spans="1:6" ht="19.5" customHeight="1">
      <c r="A160" s="11">
        <v>158</v>
      </c>
      <c r="B160" s="12" t="s">
        <v>39</v>
      </c>
      <c r="C160" s="12" t="str">
        <f>"030033045825"</f>
        <v>030033045825</v>
      </c>
      <c r="D160" s="13">
        <v>61.45</v>
      </c>
      <c r="E160" s="13">
        <v>81.2</v>
      </c>
      <c r="F160" s="13">
        <f t="shared" si="2"/>
        <v>69.35</v>
      </c>
    </row>
    <row r="161" spans="1:6" ht="19.5" customHeight="1">
      <c r="A161" s="11">
        <v>159</v>
      </c>
      <c r="B161" s="12" t="s">
        <v>39</v>
      </c>
      <c r="C161" s="12" t="str">
        <f>"030033045909"</f>
        <v>030033045909</v>
      </c>
      <c r="D161" s="13">
        <v>65.41</v>
      </c>
      <c r="E161" s="13">
        <v>72.6</v>
      </c>
      <c r="F161" s="13">
        <f t="shared" si="2"/>
        <v>68.286</v>
      </c>
    </row>
    <row r="162" spans="1:6" ht="19.5" customHeight="1">
      <c r="A162" s="11">
        <v>160</v>
      </c>
      <c r="B162" s="12" t="s">
        <v>39</v>
      </c>
      <c r="C162" s="12" t="str">
        <f>"030033045920"</f>
        <v>030033045920</v>
      </c>
      <c r="D162" s="13">
        <v>62.65</v>
      </c>
      <c r="E162" s="13">
        <v>76</v>
      </c>
      <c r="F162" s="13">
        <f t="shared" si="2"/>
        <v>67.99</v>
      </c>
    </row>
    <row r="163" spans="1:6" ht="19.5" customHeight="1">
      <c r="A163" s="11">
        <v>161</v>
      </c>
      <c r="B163" s="12" t="s">
        <v>39</v>
      </c>
      <c r="C163" s="12" t="str">
        <f>"030033045912"</f>
        <v>030033045912</v>
      </c>
      <c r="D163" s="13">
        <v>61.58</v>
      </c>
      <c r="E163" s="13">
        <v>77.6</v>
      </c>
      <c r="F163" s="13">
        <f t="shared" si="2"/>
        <v>67.988</v>
      </c>
    </row>
    <row r="164" spans="1:6" ht="19.5" customHeight="1">
      <c r="A164" s="11">
        <v>162</v>
      </c>
      <c r="B164" s="12" t="s">
        <v>39</v>
      </c>
      <c r="C164" s="12" t="str">
        <f>"030033045906"</f>
        <v>030033045906</v>
      </c>
      <c r="D164" s="13">
        <v>64.15</v>
      </c>
      <c r="E164" s="13">
        <v>72.6</v>
      </c>
      <c r="F164" s="13">
        <f t="shared" si="2"/>
        <v>67.53</v>
      </c>
    </row>
    <row r="165" spans="1:6" ht="19.5" customHeight="1">
      <c r="A165" s="11">
        <v>163</v>
      </c>
      <c r="B165" s="12" t="s">
        <v>39</v>
      </c>
      <c r="C165" s="12" t="str">
        <f>"030033045928"</f>
        <v>030033045928</v>
      </c>
      <c r="D165" s="13">
        <v>62.52</v>
      </c>
      <c r="E165" s="13">
        <v>73.8</v>
      </c>
      <c r="F165" s="13">
        <f t="shared" si="2"/>
        <v>67.032</v>
      </c>
    </row>
    <row r="166" spans="1:6" ht="19.5" customHeight="1">
      <c r="A166" s="11">
        <v>164</v>
      </c>
      <c r="B166" s="12" t="s">
        <v>39</v>
      </c>
      <c r="C166" s="12" t="str">
        <f>"030033045922"</f>
        <v>030033045922</v>
      </c>
      <c r="D166" s="13">
        <v>60.17</v>
      </c>
      <c r="E166" s="13">
        <v>76.8</v>
      </c>
      <c r="F166" s="13">
        <f t="shared" si="2"/>
        <v>66.822</v>
      </c>
    </row>
    <row r="167" spans="1:6" ht="19.5" customHeight="1">
      <c r="A167" s="11">
        <v>165</v>
      </c>
      <c r="B167" s="12" t="s">
        <v>39</v>
      </c>
      <c r="C167" s="12" t="str">
        <f>"030033045925"</f>
        <v>030033045925</v>
      </c>
      <c r="D167" s="13">
        <v>60.16</v>
      </c>
      <c r="E167" s="13">
        <v>76.2</v>
      </c>
      <c r="F167" s="13">
        <f t="shared" si="2"/>
        <v>66.576</v>
      </c>
    </row>
    <row r="168" spans="1:6" ht="19.5" customHeight="1">
      <c r="A168" s="11">
        <v>166</v>
      </c>
      <c r="B168" s="12" t="s">
        <v>39</v>
      </c>
      <c r="C168" s="12" t="str">
        <f>"030033046003"</f>
        <v>030033046003</v>
      </c>
      <c r="D168" s="13">
        <v>62.08</v>
      </c>
      <c r="E168" s="13">
        <v>72.8</v>
      </c>
      <c r="F168" s="13">
        <f t="shared" si="2"/>
        <v>66.368</v>
      </c>
    </row>
    <row r="169" spans="1:6" ht="19.5" customHeight="1">
      <c r="A169" s="11">
        <v>167</v>
      </c>
      <c r="B169" s="12" t="s">
        <v>39</v>
      </c>
      <c r="C169" s="12" t="str">
        <f>"030033045918"</f>
        <v>030033045918</v>
      </c>
      <c r="D169" s="13">
        <v>62.42</v>
      </c>
      <c r="E169" s="13">
        <v>72.2</v>
      </c>
      <c r="F169" s="13">
        <f t="shared" si="2"/>
        <v>66.332</v>
      </c>
    </row>
    <row r="170" spans="1:6" ht="19.5" customHeight="1">
      <c r="A170" s="11">
        <v>168</v>
      </c>
      <c r="B170" s="12" t="s">
        <v>39</v>
      </c>
      <c r="C170" s="12" t="str">
        <f>"030033045830"</f>
        <v>030033045830</v>
      </c>
      <c r="D170" s="13">
        <v>61.76</v>
      </c>
      <c r="E170" s="13">
        <v>73</v>
      </c>
      <c r="F170" s="13">
        <f t="shared" si="2"/>
        <v>66.256</v>
      </c>
    </row>
    <row r="171" spans="1:6" ht="19.5" customHeight="1">
      <c r="A171" s="11">
        <v>169</v>
      </c>
      <c r="B171" s="12" t="s">
        <v>39</v>
      </c>
      <c r="C171" s="12" t="str">
        <f>"030033045819"</f>
        <v>030033045819</v>
      </c>
      <c r="D171" s="13">
        <v>59.5</v>
      </c>
      <c r="E171" s="13">
        <v>75.4</v>
      </c>
      <c r="F171" s="13">
        <f t="shared" si="2"/>
        <v>65.86</v>
      </c>
    </row>
    <row r="172" spans="1:6" ht="19.5" customHeight="1">
      <c r="A172" s="11">
        <v>170</v>
      </c>
      <c r="B172" s="12" t="s">
        <v>39</v>
      </c>
      <c r="C172" s="12" t="str">
        <f>"030033045907"</f>
        <v>030033045907</v>
      </c>
      <c r="D172" s="13">
        <v>60.65</v>
      </c>
      <c r="E172" s="13">
        <v>71.2</v>
      </c>
      <c r="F172" s="13">
        <f t="shared" si="2"/>
        <v>64.87</v>
      </c>
    </row>
    <row r="173" spans="1:6" ht="19.5" customHeight="1">
      <c r="A173" s="11">
        <v>171</v>
      </c>
      <c r="B173" s="12" t="s">
        <v>39</v>
      </c>
      <c r="C173" s="12" t="str">
        <f>"030033045913"</f>
        <v>030033045913</v>
      </c>
      <c r="D173" s="13">
        <v>62.95</v>
      </c>
      <c r="E173" s="13">
        <v>67.4</v>
      </c>
      <c r="F173" s="13">
        <f t="shared" si="2"/>
        <v>64.73</v>
      </c>
    </row>
    <row r="174" spans="1:6" ht="19.5" customHeight="1">
      <c r="A174" s="11">
        <v>172</v>
      </c>
      <c r="B174" s="12" t="s">
        <v>39</v>
      </c>
      <c r="C174" s="12" t="str">
        <f>"030033045915"</f>
        <v>030033045915</v>
      </c>
      <c r="D174" s="13">
        <v>60.53</v>
      </c>
      <c r="E174" s="13">
        <v>70.2</v>
      </c>
      <c r="F174" s="13">
        <f t="shared" si="2"/>
        <v>64.398</v>
      </c>
    </row>
    <row r="175" spans="1:6" ht="19.5" customHeight="1">
      <c r="A175" s="11">
        <v>173</v>
      </c>
      <c r="B175" s="12" t="s">
        <v>39</v>
      </c>
      <c r="C175" s="12" t="str">
        <f>"030033045911"</f>
        <v>030033045911</v>
      </c>
      <c r="D175" s="13">
        <v>58.92</v>
      </c>
      <c r="E175" s="13">
        <v>72.4</v>
      </c>
      <c r="F175" s="13">
        <f t="shared" si="2"/>
        <v>64.312</v>
      </c>
    </row>
    <row r="176" spans="1:6" ht="19.5" customHeight="1">
      <c r="A176" s="11">
        <v>174</v>
      </c>
      <c r="B176" s="12" t="s">
        <v>39</v>
      </c>
      <c r="C176" s="12" t="str">
        <f>"030033045917"</f>
        <v>030033045917</v>
      </c>
      <c r="D176" s="13">
        <v>57.91</v>
      </c>
      <c r="E176" s="13">
        <v>70</v>
      </c>
      <c r="F176" s="13">
        <f t="shared" si="2"/>
        <v>62.745999999999995</v>
      </c>
    </row>
    <row r="177" spans="1:6" ht="19.5" customHeight="1">
      <c r="A177" s="11">
        <v>175</v>
      </c>
      <c r="B177" s="12" t="s">
        <v>39</v>
      </c>
      <c r="C177" s="12" t="str">
        <f>"030033045829"</f>
        <v>030033045829</v>
      </c>
      <c r="D177" s="13">
        <v>58.33</v>
      </c>
      <c r="E177" s="13">
        <v>63.4</v>
      </c>
      <c r="F177" s="13">
        <f t="shared" si="2"/>
        <v>60.358</v>
      </c>
    </row>
    <row r="178" spans="1:6" ht="19.5" customHeight="1">
      <c r="A178" s="11">
        <v>176</v>
      </c>
      <c r="B178" s="12" t="s">
        <v>39</v>
      </c>
      <c r="C178" s="12" t="str">
        <f>"030033045916"</f>
        <v>030033045916</v>
      </c>
      <c r="D178" s="13">
        <v>59.02</v>
      </c>
      <c r="E178" s="13">
        <v>0</v>
      </c>
      <c r="F178" s="13">
        <f t="shared" si="2"/>
        <v>35.412</v>
      </c>
    </row>
    <row r="179" spans="1:6" ht="19.5" customHeight="1">
      <c r="A179" s="11">
        <v>177</v>
      </c>
      <c r="B179" s="12" t="s">
        <v>39</v>
      </c>
      <c r="C179" s="12" t="str">
        <f>"030033045929"</f>
        <v>030033045929</v>
      </c>
      <c r="D179" s="13">
        <v>57.89</v>
      </c>
      <c r="E179" s="13">
        <v>0</v>
      </c>
      <c r="F179" s="13">
        <f t="shared" si="2"/>
        <v>34.734</v>
      </c>
    </row>
  </sheetData>
  <sheetProtection/>
  <mergeCells count="1">
    <mergeCell ref="A1:F1"/>
  </mergeCells>
  <printOptions horizontalCentered="1"/>
  <pageMargins left="0.7513888888888889" right="0.7513888888888889" top="0.3576388888888889" bottom="0.5" header="0.2791666666666667" footer="0.18055555555555555"/>
  <pageSetup fitToHeight="0" fitToWidth="1"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2016-12-30T02:43:32Z</cp:lastPrinted>
  <dcterms:created xsi:type="dcterms:W3CDTF">2016-11-28T11:38:56Z</dcterms:created>
  <dcterms:modified xsi:type="dcterms:W3CDTF">2019-08-26T07:23:35Z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