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绩表" sheetId="5" r:id="rId1"/>
  </sheets>
  <definedNames>
    <definedName name="_xlnm._FilterDatabase" localSheetId="0" hidden="1">成绩表!$A$2:$G$147</definedName>
    <definedName name="_xlnm.Print_Titles" localSheetId="0">成绩表!$2:$2</definedName>
  </definedNames>
  <calcPr calcId="144525"/>
</workbook>
</file>

<file path=xl/sharedStrings.xml><?xml version="1.0" encoding="utf-8"?>
<sst xmlns="http://schemas.openxmlformats.org/spreadsheetml/2006/main" count="398" uniqueCount="243">
  <si>
    <t>2019年湘潭经开区公开招聘合同制教师面试成绩及总成绩表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</si>
  <si>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</si>
  <si>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</si>
  <si>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</si>
  <si>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</si>
  <si>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</si>
  <si>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</si>
  <si>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</si>
  <si>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小学科学</t>
  </si>
  <si>
    <t>谷灿</t>
  </si>
  <si>
    <t>1907061410</t>
  </si>
  <si>
    <t>黄莹</t>
  </si>
  <si>
    <t>1907061407</t>
  </si>
  <si>
    <t>罗成</t>
  </si>
  <si>
    <t>1907061409</t>
  </si>
  <si>
    <t>王琨</t>
  </si>
  <si>
    <t>1907061411</t>
  </si>
  <si>
    <t>田汝康</t>
  </si>
  <si>
    <t>1907061413</t>
  </si>
  <si>
    <t>陈朝霞</t>
  </si>
  <si>
    <t>1907061435</t>
  </si>
  <si>
    <t>小学美术</t>
  </si>
  <si>
    <t>王嘉欣</t>
  </si>
  <si>
    <t>1907062019</t>
  </si>
  <si>
    <t>罗小蝶</t>
  </si>
  <si>
    <t>1907062016</t>
  </si>
  <si>
    <t>唐梦妮</t>
  </si>
  <si>
    <t>1907061808</t>
  </si>
  <si>
    <t>徐佳慧</t>
  </si>
  <si>
    <t>1907062017</t>
  </si>
  <si>
    <t>唐紫云</t>
  </si>
  <si>
    <t>1907061921</t>
  </si>
  <si>
    <t>阳玲</t>
  </si>
  <si>
    <t>1907062023</t>
  </si>
  <si>
    <t>周雅婷</t>
  </si>
  <si>
    <t>1907061931</t>
  </si>
  <si>
    <t>陈天</t>
  </si>
  <si>
    <t>1907062013</t>
  </si>
  <si>
    <t>缺考</t>
  </si>
  <si>
    <t>小学数学</t>
  </si>
  <si>
    <t>王琪</t>
  </si>
  <si>
    <t>1907062313</t>
  </si>
  <si>
    <t>唐新林</t>
  </si>
  <si>
    <t>1907060704</t>
  </si>
  <si>
    <t>龚艺嘉</t>
  </si>
  <si>
    <t>1907062320</t>
  </si>
  <si>
    <t>张柳</t>
  </si>
  <si>
    <t>1907060713</t>
  </si>
  <si>
    <t>小学体育</t>
  </si>
  <si>
    <t>李幸</t>
  </si>
  <si>
    <t>1907061731</t>
  </si>
  <si>
    <t>谭文浩</t>
  </si>
  <si>
    <t>1907062134</t>
  </si>
  <si>
    <t>喻佩思</t>
  </si>
  <si>
    <t>1907061734</t>
  </si>
  <si>
    <t>何志</t>
  </si>
  <si>
    <t>1907061710</t>
  </si>
  <si>
    <t>童美丹</t>
  </si>
  <si>
    <t>1907062122</t>
  </si>
  <si>
    <t>陈芸</t>
  </si>
  <si>
    <t>1907061708</t>
  </si>
  <si>
    <t>郭鹏飞</t>
  </si>
  <si>
    <t>1907062130</t>
  </si>
  <si>
    <t>邹东江</t>
  </si>
  <si>
    <t>1907061718</t>
  </si>
  <si>
    <t>段雅</t>
  </si>
  <si>
    <t>1907061735</t>
  </si>
  <si>
    <t>李欢</t>
  </si>
  <si>
    <t>1907062121</t>
  </si>
  <si>
    <t>刘乐</t>
  </si>
  <si>
    <t>1907061717</t>
  </si>
  <si>
    <t>谢武</t>
  </si>
  <si>
    <t>1907062133</t>
  </si>
  <si>
    <t>曾球球</t>
  </si>
  <si>
    <t>1907061722</t>
  </si>
  <si>
    <t>吕祺麒</t>
  </si>
  <si>
    <t>1907062123</t>
  </si>
  <si>
    <t>毛玲</t>
  </si>
  <si>
    <t>1907062113</t>
  </si>
  <si>
    <t>阳家顺</t>
  </si>
  <si>
    <t>1907061709</t>
  </si>
  <si>
    <t>小学信息技术</t>
  </si>
  <si>
    <t>彭珍</t>
  </si>
  <si>
    <t>1907062517</t>
  </si>
  <si>
    <t>王芷婷</t>
  </si>
  <si>
    <t>1907062516</t>
  </si>
  <si>
    <t>王丹</t>
  </si>
  <si>
    <t>1907062510</t>
  </si>
  <si>
    <t>张利军</t>
  </si>
  <si>
    <t>1907062505</t>
  </si>
  <si>
    <t>赵雅芝</t>
  </si>
  <si>
    <t>1907062514</t>
  </si>
  <si>
    <t>李慧</t>
  </si>
  <si>
    <t>1907062508</t>
  </si>
  <si>
    <t>小学音乐</t>
  </si>
  <si>
    <t>唐诗洋</t>
  </si>
  <si>
    <t>1907061535</t>
  </si>
  <si>
    <t>胡晴</t>
  </si>
  <si>
    <t>1907061611</t>
  </si>
  <si>
    <t>李会</t>
  </si>
  <si>
    <t>1907061510</t>
  </si>
  <si>
    <t>朱梦婕</t>
  </si>
  <si>
    <t>1907061521</t>
  </si>
  <si>
    <t>戴丹</t>
  </si>
  <si>
    <t>1907061633</t>
  </si>
  <si>
    <t>陈乙萱</t>
  </si>
  <si>
    <t>1907061508</t>
  </si>
  <si>
    <t>小学英语</t>
  </si>
  <si>
    <t>谈静</t>
  </si>
  <si>
    <t>1907061212</t>
  </si>
  <si>
    <t>潘洋</t>
  </si>
  <si>
    <t>1907061213</t>
  </si>
  <si>
    <t>刘馨</t>
  </si>
  <si>
    <t>1907061219</t>
  </si>
  <si>
    <t>杨眉</t>
  </si>
  <si>
    <t>1907061116</t>
  </si>
  <si>
    <t>秦怡</t>
  </si>
  <si>
    <t>1907061110</t>
  </si>
  <si>
    <t>刘昵昵</t>
  </si>
  <si>
    <t>1907061302</t>
  </si>
  <si>
    <t>杨晴</t>
  </si>
  <si>
    <t>1907061215</t>
  </si>
  <si>
    <t>邓璇</t>
  </si>
  <si>
    <t>1907061307</t>
  </si>
  <si>
    <t>张倩</t>
  </si>
  <si>
    <t>1907061314</t>
  </si>
  <si>
    <t>小学语文</t>
  </si>
  <si>
    <t>1907060433</t>
  </si>
  <si>
    <t>1907060123</t>
  </si>
  <si>
    <t>1907060315</t>
  </si>
  <si>
    <t>1907060131</t>
  </si>
  <si>
    <t>1907060228</t>
  </si>
  <si>
    <t>1907060213</t>
  </si>
  <si>
    <t>1907060329</t>
  </si>
  <si>
    <t>1907060220</t>
  </si>
  <si>
    <t>1907060417</t>
  </si>
  <si>
    <t>1907060130</t>
  </si>
  <si>
    <t>1907060301</t>
  </si>
  <si>
    <t>1907060504</t>
  </si>
  <si>
    <t>1907060215</t>
  </si>
  <si>
    <t>1907060323</t>
  </si>
  <si>
    <t>1907060129</t>
  </si>
  <si>
    <t>1907060115</t>
  </si>
  <si>
    <t>1907060114</t>
  </si>
  <si>
    <t>唐思情</t>
  </si>
  <si>
    <t>1907060305</t>
  </si>
  <si>
    <t>1907060430</t>
  </si>
  <si>
    <t>1907060233</t>
  </si>
  <si>
    <t>1907060517</t>
  </si>
  <si>
    <t>1907060401</t>
  </si>
  <si>
    <t>1907060507</t>
  </si>
  <si>
    <t>1907060414</t>
  </si>
  <si>
    <t>1907060120</t>
  </si>
  <si>
    <t>李辉</t>
  </si>
  <si>
    <t>1907060224</t>
  </si>
  <si>
    <t>1907060122</t>
  </si>
  <si>
    <t>1907060509</t>
  </si>
  <si>
    <t>1907060421</t>
  </si>
  <si>
    <t>周媛</t>
  </si>
  <si>
    <t>1907060226</t>
  </si>
  <si>
    <t>陈依婷</t>
  </si>
  <si>
    <t>1907060320</t>
  </si>
  <si>
    <t>胡碧粼</t>
  </si>
  <si>
    <t>1907060125</t>
  </si>
  <si>
    <t>1907060113</t>
  </si>
  <si>
    <t>1907060521</t>
  </si>
  <si>
    <t>刘蒙</t>
  </si>
  <si>
    <t>1907060435</t>
  </si>
  <si>
    <t>罗斯婕</t>
  </si>
  <si>
    <t>1907060127</t>
  </si>
  <si>
    <t>王玲</t>
  </si>
  <si>
    <t>1907060214</t>
  </si>
  <si>
    <t>1907060406</t>
  </si>
  <si>
    <t>1907060420</t>
  </si>
  <si>
    <t>1907060306</t>
  </si>
  <si>
    <t>李佳薇</t>
  </si>
  <si>
    <t>1907060428</t>
  </si>
  <si>
    <t>刘清清</t>
  </si>
  <si>
    <t>1907060110</t>
  </si>
  <si>
    <t>孟开云</t>
  </si>
  <si>
    <t>1907060511</t>
  </si>
  <si>
    <t>刘思敏</t>
  </si>
  <si>
    <t>1907060232</t>
  </si>
  <si>
    <t>王平平</t>
  </si>
  <si>
    <t>1907060105</t>
  </si>
  <si>
    <t>陈继光</t>
  </si>
  <si>
    <t>1907060117</t>
  </si>
  <si>
    <t>中学地理</t>
  </si>
  <si>
    <t>1907062103</t>
  </si>
  <si>
    <t>1907062106</t>
  </si>
  <si>
    <t>夏博</t>
  </si>
  <si>
    <t>1907062104</t>
  </si>
  <si>
    <t>中学历史</t>
  </si>
  <si>
    <t>1907062029</t>
  </si>
  <si>
    <t>中学生物</t>
  </si>
  <si>
    <t>1907062421</t>
  </si>
  <si>
    <t>1907062405</t>
  </si>
  <si>
    <t>1907062413</t>
  </si>
  <si>
    <t>周如琦</t>
  </si>
  <si>
    <t>1907062411</t>
  </si>
  <si>
    <t>1907062409</t>
  </si>
  <si>
    <t>1907062416</t>
  </si>
  <si>
    <t>中学数学</t>
  </si>
  <si>
    <t>1907060614</t>
  </si>
  <si>
    <t>1907060601</t>
  </si>
  <si>
    <t>1907060617</t>
  </si>
  <si>
    <t>1907060609</t>
  </si>
  <si>
    <t>1907060606</t>
  </si>
  <si>
    <t>1907060611</t>
  </si>
  <si>
    <t>中学体育</t>
  </si>
  <si>
    <t>1907061704</t>
  </si>
  <si>
    <t>1907061707</t>
  </si>
  <si>
    <t>1907061705</t>
  </si>
  <si>
    <t>中学物理</t>
  </si>
  <si>
    <t>1907062230</t>
  </si>
  <si>
    <t>1907062220</t>
  </si>
  <si>
    <t>1907062224</t>
  </si>
  <si>
    <t>中学英语</t>
  </si>
  <si>
    <t>1907060807</t>
  </si>
  <si>
    <t>1907060921</t>
  </si>
  <si>
    <t>1907061022</t>
  </si>
  <si>
    <t>1907060827</t>
  </si>
  <si>
    <t>何灿</t>
  </si>
  <si>
    <t>1907060823</t>
  </si>
  <si>
    <t>1907060813</t>
  </si>
  <si>
    <t>1907060905</t>
  </si>
  <si>
    <t>1907060926</t>
  </si>
  <si>
    <t>1907060821</t>
  </si>
  <si>
    <t>1907061034</t>
  </si>
  <si>
    <t>1907060932</t>
  </si>
  <si>
    <t>中学语文</t>
  </si>
  <si>
    <t>1907060534</t>
  </si>
  <si>
    <t>1907060529</t>
  </si>
  <si>
    <t>1907060530</t>
  </si>
  <si>
    <t>1907062216</t>
  </si>
  <si>
    <t>1907060532</t>
  </si>
  <si>
    <t>1907062211</t>
  </si>
  <si>
    <t>1907060535</t>
  </si>
  <si>
    <t>1907062218</t>
  </si>
  <si>
    <t>中学政治</t>
  </si>
  <si>
    <t>1907062333</t>
  </si>
  <si>
    <t>1907062330</t>
  </si>
  <si>
    <t>1907062334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</si>
</sst>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sz val="11"/>
      <name val="等线"/>
      <charset val="134"/>
      <scheme val="minor"/>
    </font>
    <font>
      <sz val="10"/>
      <name val="Arial"/>
      <charset val="134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0"/>
      <name val="等线"/>
      <charset val="134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7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I22" sqref="I22"/>
    </sheetView>
  </sheetViews>
  <sheetFormatPr defaultColWidth="9" defaultRowHeight="14.25" outlineLevelCol="6"/>
  <cols>
    <col min="1" max="1" width="7.375" style="1" customWidth="1"/>
    <col min="2" max="2" width="14.25" style="1" customWidth="1"/>
    <col min="3" max="3" width="8.625" style="1" customWidth="1"/>
    <col min="4" max="4" width="14.625" style="1" customWidth="1"/>
    <col min="5" max="7" width="11.375" style="1" customWidth="1"/>
    <col min="8" max="16384" width="9" style="1"/>
  </cols>
  <sheetData>
    <row r="1" ht="59.25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3">
        <v>1</v>
      </c>
      <c r="B3" s="3" t="s">
        <v>8</v>
      </c>
      <c r="C3" s="3" t="s">
        <v>9</v>
      </c>
      <c r="D3" s="3" t="s">
        <v>10</v>
      </c>
      <c r="E3" s="3">
        <v>78.5</v>
      </c>
      <c r="F3" s="3">
        <v>93</v>
      </c>
      <c r="G3" s="4">
        <v>85.75</v>
      </c>
    </row>
    <row r="4" spans="1:7">
      <c r="A4" s="3">
        <v>2</v>
      </c>
      <c r="B4" s="3" t="s">
        <v>8</v>
      </c>
      <c r="C4" s="3" t="s">
        <v>11</v>
      </c>
      <c r="D4" s="3" t="s">
        <v>12</v>
      </c>
      <c r="E4" s="3">
        <v>72</v>
      </c>
      <c r="F4" s="3">
        <v>92</v>
      </c>
      <c r="G4" s="4">
        <v>82</v>
      </c>
    </row>
    <row r="5" spans="1:7">
      <c r="A5" s="3">
        <v>3</v>
      </c>
      <c r="B5" s="3" t="s">
        <v>8</v>
      </c>
      <c r="C5" s="3" t="s">
        <v>13</v>
      </c>
      <c r="D5" s="3" t="s">
        <v>14</v>
      </c>
      <c r="E5" s="3">
        <v>75.5</v>
      </c>
      <c r="F5" s="3">
        <v>85</v>
      </c>
      <c r="G5" s="4">
        <v>80.25</v>
      </c>
    </row>
    <row r="6" spans="1:7">
      <c r="A6" s="3">
        <v>4</v>
      </c>
      <c r="B6" s="3" t="s">
        <v>8</v>
      </c>
      <c r="C6" s="3" t="s">
        <v>15</v>
      </c>
      <c r="D6" s="3" t="s">
        <v>16</v>
      </c>
      <c r="E6" s="3">
        <v>72</v>
      </c>
      <c r="F6" s="3">
        <v>85.2</v>
      </c>
      <c r="G6" s="4">
        <v>78.6</v>
      </c>
    </row>
    <row r="7" spans="1:7">
      <c r="A7" s="3">
        <v>5</v>
      </c>
      <c r="B7" s="3" t="s">
        <v>8</v>
      </c>
      <c r="C7" s="3" t="s">
        <v>17</v>
      </c>
      <c r="D7" s="3" t="s">
        <v>18</v>
      </c>
      <c r="E7" s="3">
        <v>69.5</v>
      </c>
      <c r="F7" s="3">
        <v>85</v>
      </c>
      <c r="G7" s="4">
        <v>77.25</v>
      </c>
    </row>
    <row r="8" spans="1:7">
      <c r="A8" s="3">
        <v>6</v>
      </c>
      <c r="B8" s="3" t="s">
        <v>8</v>
      </c>
      <c r="C8" s="5" t="s">
        <v>19</v>
      </c>
      <c r="D8" s="5" t="s">
        <v>20</v>
      </c>
      <c r="E8" s="3">
        <v>69.5</v>
      </c>
      <c r="F8" s="3">
        <v>79</v>
      </c>
      <c r="G8" s="4">
        <v>74.25</v>
      </c>
    </row>
    <row r="9" spans="1:7">
      <c r="A9" s="3">
        <v>7</v>
      </c>
      <c r="B9" s="3" t="s">
        <v>21</v>
      </c>
      <c r="C9" s="3" t="s">
        <v>22</v>
      </c>
      <c r="D9" s="3" t="s">
        <v>23</v>
      </c>
      <c r="E9" s="3">
        <v>83</v>
      </c>
      <c r="F9" s="3">
        <v>91.4</v>
      </c>
      <c r="G9" s="4">
        <v>87.2</v>
      </c>
    </row>
    <row r="10" spans="1:7">
      <c r="A10" s="3">
        <v>8</v>
      </c>
      <c r="B10" s="3" t="s">
        <v>21</v>
      </c>
      <c r="C10" s="3" t="s">
        <v>24</v>
      </c>
      <c r="D10" s="3" t="s">
        <v>25</v>
      </c>
      <c r="E10" s="3">
        <v>83</v>
      </c>
      <c r="F10" s="3">
        <v>88</v>
      </c>
      <c r="G10" s="4">
        <v>85.5</v>
      </c>
    </row>
    <row r="11" spans="1:7">
      <c r="A11" s="3">
        <v>9</v>
      </c>
      <c r="B11" s="3" t="s">
        <v>21</v>
      </c>
      <c r="C11" s="3" t="s">
        <v>26</v>
      </c>
      <c r="D11" s="3" t="s">
        <v>27</v>
      </c>
      <c r="E11" s="3">
        <v>83.5</v>
      </c>
      <c r="F11" s="3">
        <v>86.6</v>
      </c>
      <c r="G11" s="4">
        <v>85.05</v>
      </c>
    </row>
    <row r="12" spans="1:7">
      <c r="A12" s="3">
        <v>10</v>
      </c>
      <c r="B12" s="3" t="s">
        <v>21</v>
      </c>
      <c r="C12" s="3" t="s">
        <v>28</v>
      </c>
      <c r="D12" s="3" t="s">
        <v>29</v>
      </c>
      <c r="E12" s="3">
        <v>80.25</v>
      </c>
      <c r="F12" s="3">
        <v>85.6</v>
      </c>
      <c r="G12" s="4">
        <v>82.925</v>
      </c>
    </row>
    <row r="13" spans="1:7">
      <c r="A13" s="3">
        <v>11</v>
      </c>
      <c r="B13" s="3" t="s">
        <v>21</v>
      </c>
      <c r="C13" s="3" t="s">
        <v>30</v>
      </c>
      <c r="D13" s="3" t="s">
        <v>31</v>
      </c>
      <c r="E13" s="3">
        <v>81.25</v>
      </c>
      <c r="F13" s="3">
        <v>84</v>
      </c>
      <c r="G13" s="4">
        <v>82.625</v>
      </c>
    </row>
    <row r="14" spans="1:7">
      <c r="A14" s="3">
        <v>12</v>
      </c>
      <c r="B14" s="3" t="s">
        <v>21</v>
      </c>
      <c r="C14" s="3" t="s">
        <v>32</v>
      </c>
      <c r="D14" s="3" t="s">
        <v>33</v>
      </c>
      <c r="E14" s="3">
        <v>80.25</v>
      </c>
      <c r="F14" s="3">
        <v>84.6</v>
      </c>
      <c r="G14" s="4">
        <v>82.425</v>
      </c>
    </row>
    <row r="15" spans="1:7">
      <c r="A15" s="3">
        <v>13</v>
      </c>
      <c r="B15" s="3" t="s">
        <v>21</v>
      </c>
      <c r="C15" s="3" t="s">
        <v>34</v>
      </c>
      <c r="D15" s="3" t="s">
        <v>35</v>
      </c>
      <c r="E15" s="3">
        <v>83.25</v>
      </c>
      <c r="F15" s="3">
        <v>80</v>
      </c>
      <c r="G15" s="4">
        <v>81.625</v>
      </c>
    </row>
    <row r="16" spans="1:7">
      <c r="A16" s="3">
        <v>14</v>
      </c>
      <c r="B16" s="3" t="s">
        <v>21</v>
      </c>
      <c r="C16" s="3" t="s">
        <v>36</v>
      </c>
      <c r="D16" s="3" t="s">
        <v>37</v>
      </c>
      <c r="E16" s="3">
        <v>82.5</v>
      </c>
      <c r="F16" s="3" t="s">
        <v>38</v>
      </c>
      <c r="G16" s="4">
        <v>41.25</v>
      </c>
    </row>
    <row r="17" spans="1:7">
      <c r="A17" s="3">
        <v>15</v>
      </c>
      <c r="B17" s="3" t="s">
        <v>39</v>
      </c>
      <c r="C17" s="3" t="s">
        <v>40</v>
      </c>
      <c r="D17" s="3" t="s">
        <v>41</v>
      </c>
      <c r="E17" s="3">
        <v>72.5</v>
      </c>
      <c r="F17" s="3">
        <v>84.2</v>
      </c>
      <c r="G17" s="4">
        <v>78.35</v>
      </c>
    </row>
    <row r="18" spans="1:7">
      <c r="A18" s="3">
        <v>16</v>
      </c>
      <c r="B18" s="3" t="s">
        <v>39</v>
      </c>
      <c r="C18" s="3" t="s">
        <v>42</v>
      </c>
      <c r="D18" s="3" t="s">
        <v>43</v>
      </c>
      <c r="E18" s="3">
        <v>62</v>
      </c>
      <c r="F18" s="3">
        <v>81.4</v>
      </c>
      <c r="G18" s="4">
        <v>71.7</v>
      </c>
    </row>
    <row r="19" spans="1:7">
      <c r="A19" s="3">
        <v>17</v>
      </c>
      <c r="B19" s="3" t="s">
        <v>39</v>
      </c>
      <c r="C19" s="3" t="s">
        <v>44</v>
      </c>
      <c r="D19" s="3" t="s">
        <v>45</v>
      </c>
      <c r="E19" s="3">
        <v>66.75</v>
      </c>
      <c r="F19" s="3" t="s">
        <v>38</v>
      </c>
      <c r="G19" s="4">
        <v>33.375</v>
      </c>
    </row>
    <row r="20" spans="1:7">
      <c r="A20" s="3">
        <v>18</v>
      </c>
      <c r="B20" s="6" t="s">
        <v>39</v>
      </c>
      <c r="C20" s="7" t="s">
        <v>46</v>
      </c>
      <c r="D20" s="7" t="s">
        <v>47</v>
      </c>
      <c r="E20" s="3">
        <v>63</v>
      </c>
      <c r="F20" s="3" t="s">
        <v>38</v>
      </c>
      <c r="G20" s="4">
        <v>31.5</v>
      </c>
    </row>
    <row r="21" spans="1:7">
      <c r="A21" s="3">
        <v>19</v>
      </c>
      <c r="B21" s="3" t="s">
        <v>48</v>
      </c>
      <c r="C21" s="3" t="s">
        <v>49</v>
      </c>
      <c r="D21" s="3" t="s">
        <v>50</v>
      </c>
      <c r="E21" s="3">
        <v>72</v>
      </c>
      <c r="F21" s="3">
        <v>90.6</v>
      </c>
      <c r="G21" s="4">
        <v>81.3</v>
      </c>
    </row>
    <row r="22" spans="1:7">
      <c r="A22" s="3">
        <v>20</v>
      </c>
      <c r="B22" s="3" t="s">
        <v>48</v>
      </c>
      <c r="C22" s="3" t="s">
        <v>51</v>
      </c>
      <c r="D22" s="3" t="s">
        <v>52</v>
      </c>
      <c r="E22" s="3">
        <v>75</v>
      </c>
      <c r="F22" s="3">
        <v>85.2</v>
      </c>
      <c r="G22" s="4">
        <v>80.1</v>
      </c>
    </row>
    <row r="23" spans="1:7">
      <c r="A23" s="3">
        <v>21</v>
      </c>
      <c r="B23" s="3" t="s">
        <v>48</v>
      </c>
      <c r="C23" s="3" t="s">
        <v>53</v>
      </c>
      <c r="D23" s="3" t="s">
        <v>54</v>
      </c>
      <c r="E23" s="3">
        <v>67.5</v>
      </c>
      <c r="F23" s="3">
        <v>91.4</v>
      </c>
      <c r="G23" s="4">
        <v>79.45</v>
      </c>
    </row>
    <row r="24" spans="1:7">
      <c r="A24" s="3">
        <v>22</v>
      </c>
      <c r="B24" s="3" t="s">
        <v>48</v>
      </c>
      <c r="C24" s="3" t="s">
        <v>55</v>
      </c>
      <c r="D24" s="3" t="s">
        <v>56</v>
      </c>
      <c r="E24" s="3">
        <v>70</v>
      </c>
      <c r="F24" s="3">
        <v>88.6</v>
      </c>
      <c r="G24" s="4">
        <v>79.3</v>
      </c>
    </row>
    <row r="25" spans="1:7">
      <c r="A25" s="3">
        <v>23</v>
      </c>
      <c r="B25" s="3" t="s">
        <v>48</v>
      </c>
      <c r="C25" s="3" t="s">
        <v>57</v>
      </c>
      <c r="D25" s="3" t="s">
        <v>58</v>
      </c>
      <c r="E25" s="3">
        <v>72.5</v>
      </c>
      <c r="F25" s="3">
        <v>85.8</v>
      </c>
      <c r="G25" s="4">
        <v>79.15</v>
      </c>
    </row>
    <row r="26" spans="1:7">
      <c r="A26" s="3">
        <v>24</v>
      </c>
      <c r="B26" s="3" t="s">
        <v>48</v>
      </c>
      <c r="C26" s="3" t="s">
        <v>59</v>
      </c>
      <c r="D26" s="3" t="s">
        <v>60</v>
      </c>
      <c r="E26" s="3">
        <v>77</v>
      </c>
      <c r="F26" s="3">
        <v>81</v>
      </c>
      <c r="G26" s="4">
        <v>79</v>
      </c>
    </row>
    <row r="27" spans="1:7">
      <c r="A27" s="3">
        <v>25</v>
      </c>
      <c r="B27" s="3" t="s">
        <v>48</v>
      </c>
      <c r="C27" s="3" t="s">
        <v>61</v>
      </c>
      <c r="D27" s="3" t="s">
        <v>62</v>
      </c>
      <c r="E27" s="3">
        <v>72</v>
      </c>
      <c r="F27" s="3">
        <v>82.6</v>
      </c>
      <c r="G27" s="4">
        <v>77.3</v>
      </c>
    </row>
    <row r="28" spans="1:7">
      <c r="A28" s="3">
        <v>26</v>
      </c>
      <c r="B28" s="3" t="s">
        <v>48</v>
      </c>
      <c r="C28" s="3" t="s">
        <v>63</v>
      </c>
      <c r="D28" s="3" t="s">
        <v>64</v>
      </c>
      <c r="E28" s="3">
        <v>68.5</v>
      </c>
      <c r="F28" s="3">
        <v>86</v>
      </c>
      <c r="G28" s="4">
        <v>77.25</v>
      </c>
    </row>
    <row r="29" spans="1:7">
      <c r="A29" s="3">
        <v>27</v>
      </c>
      <c r="B29" s="3" t="s">
        <v>48</v>
      </c>
      <c r="C29" s="3" t="s">
        <v>65</v>
      </c>
      <c r="D29" s="3" t="s">
        <v>66</v>
      </c>
      <c r="E29" s="3">
        <v>69</v>
      </c>
      <c r="F29" s="3">
        <v>84.2</v>
      </c>
      <c r="G29" s="4">
        <v>76.6</v>
      </c>
    </row>
    <row r="30" spans="1:7">
      <c r="A30" s="3">
        <v>28</v>
      </c>
      <c r="B30" s="3" t="s">
        <v>48</v>
      </c>
      <c r="C30" s="3" t="s">
        <v>67</v>
      </c>
      <c r="D30" s="3" t="s">
        <v>68</v>
      </c>
      <c r="E30" s="3">
        <v>68</v>
      </c>
      <c r="F30" s="3">
        <v>84.6</v>
      </c>
      <c r="G30" s="4">
        <v>76.3</v>
      </c>
    </row>
    <row r="31" spans="1:7">
      <c r="A31" s="3">
        <v>29</v>
      </c>
      <c r="B31" s="3" t="s">
        <v>48</v>
      </c>
      <c r="C31" s="3" t="s">
        <v>69</v>
      </c>
      <c r="D31" s="3" t="s">
        <v>70</v>
      </c>
      <c r="E31" s="3">
        <v>67.5</v>
      </c>
      <c r="F31" s="3">
        <v>83</v>
      </c>
      <c r="G31" s="4">
        <v>75.25</v>
      </c>
    </row>
    <row r="32" spans="1:7">
      <c r="A32" s="3">
        <v>30</v>
      </c>
      <c r="B32" s="3" t="s">
        <v>48</v>
      </c>
      <c r="C32" s="3" t="s">
        <v>71</v>
      </c>
      <c r="D32" s="3" t="s">
        <v>72</v>
      </c>
      <c r="E32" s="3">
        <v>67.5</v>
      </c>
      <c r="F32" s="3">
        <v>82</v>
      </c>
      <c r="G32" s="4">
        <v>74.75</v>
      </c>
    </row>
    <row r="33" spans="1:7">
      <c r="A33" s="3">
        <v>31</v>
      </c>
      <c r="B33" s="3" t="s">
        <v>48</v>
      </c>
      <c r="C33" s="3" t="s">
        <v>73</v>
      </c>
      <c r="D33" s="3" t="s">
        <v>74</v>
      </c>
      <c r="E33" s="3">
        <v>66.5</v>
      </c>
      <c r="F33" s="3">
        <v>82.4</v>
      </c>
      <c r="G33" s="4">
        <v>74.45</v>
      </c>
    </row>
    <row r="34" spans="1:7">
      <c r="A34" s="3">
        <v>32</v>
      </c>
      <c r="B34" s="3" t="s">
        <v>48</v>
      </c>
      <c r="C34" s="5" t="s">
        <v>75</v>
      </c>
      <c r="D34" s="5" t="s">
        <v>76</v>
      </c>
      <c r="E34" s="3">
        <v>65</v>
      </c>
      <c r="F34" s="3">
        <v>83.8</v>
      </c>
      <c r="G34" s="4">
        <v>74.4</v>
      </c>
    </row>
    <row r="35" spans="1:7">
      <c r="A35" s="3">
        <v>33</v>
      </c>
      <c r="B35" s="3" t="s">
        <v>48</v>
      </c>
      <c r="C35" s="3" t="s">
        <v>77</v>
      </c>
      <c r="D35" s="3" t="s">
        <v>78</v>
      </c>
      <c r="E35" s="3">
        <v>67.5</v>
      </c>
      <c r="F35" s="3" t="s">
        <v>38</v>
      </c>
      <c r="G35" s="4">
        <v>33.75</v>
      </c>
    </row>
    <row r="36" spans="1:7">
      <c r="A36" s="3">
        <v>34</v>
      </c>
      <c r="B36" s="3" t="s">
        <v>48</v>
      </c>
      <c r="C36" s="5" t="s">
        <v>79</v>
      </c>
      <c r="D36" s="5" t="s">
        <v>80</v>
      </c>
      <c r="E36" s="3">
        <v>65</v>
      </c>
      <c r="F36" s="3" t="s">
        <v>38</v>
      </c>
      <c r="G36" s="4">
        <v>32.5</v>
      </c>
    </row>
    <row r="37" spans="1:7">
      <c r="A37" s="3">
        <v>35</v>
      </c>
      <c r="B37" s="3" t="s">
        <v>81</v>
      </c>
      <c r="C37" s="3" t="s">
        <v>82</v>
      </c>
      <c r="D37" s="3" t="s">
        <v>83</v>
      </c>
      <c r="E37" s="3">
        <v>82.25</v>
      </c>
      <c r="F37" s="3">
        <v>83.6</v>
      </c>
      <c r="G37" s="4">
        <v>82.925</v>
      </c>
    </row>
    <row r="38" spans="1:7">
      <c r="A38" s="3">
        <v>36</v>
      </c>
      <c r="B38" s="3" t="s">
        <v>81</v>
      </c>
      <c r="C38" s="3" t="s">
        <v>84</v>
      </c>
      <c r="D38" s="3" t="s">
        <v>85</v>
      </c>
      <c r="E38" s="3">
        <v>74</v>
      </c>
      <c r="F38" s="3">
        <v>91</v>
      </c>
      <c r="G38" s="4">
        <v>82.5</v>
      </c>
    </row>
    <row r="39" spans="1:7">
      <c r="A39" s="3">
        <v>37</v>
      </c>
      <c r="B39" s="3" t="s">
        <v>81</v>
      </c>
      <c r="C39" s="3" t="s">
        <v>86</v>
      </c>
      <c r="D39" s="3" t="s">
        <v>87</v>
      </c>
      <c r="E39" s="3">
        <v>67</v>
      </c>
      <c r="F39" s="3">
        <v>79.6</v>
      </c>
      <c r="G39" s="4">
        <v>73.3</v>
      </c>
    </row>
    <row r="40" spans="1:7">
      <c r="A40" s="3">
        <v>38</v>
      </c>
      <c r="B40" s="3" t="s">
        <v>81</v>
      </c>
      <c r="C40" s="3" t="s">
        <v>88</v>
      </c>
      <c r="D40" s="3" t="s">
        <v>89</v>
      </c>
      <c r="E40" s="3">
        <v>65</v>
      </c>
      <c r="F40" s="3">
        <v>75</v>
      </c>
      <c r="G40" s="4">
        <v>70</v>
      </c>
    </row>
    <row r="41" spans="1:7">
      <c r="A41" s="3">
        <v>39</v>
      </c>
      <c r="B41" s="3" t="s">
        <v>81</v>
      </c>
      <c r="C41" s="3" t="s">
        <v>90</v>
      </c>
      <c r="D41" s="3" t="s">
        <v>91</v>
      </c>
      <c r="E41" s="3">
        <v>56.75</v>
      </c>
      <c r="F41" s="3">
        <v>80</v>
      </c>
      <c r="G41" s="4">
        <v>68.375</v>
      </c>
    </row>
    <row r="42" spans="1:7">
      <c r="A42" s="3">
        <v>40</v>
      </c>
      <c r="B42" s="3" t="s">
        <v>81</v>
      </c>
      <c r="C42" s="3" t="s">
        <v>92</v>
      </c>
      <c r="D42" s="3" t="s">
        <v>93</v>
      </c>
      <c r="E42" s="3">
        <v>51.25</v>
      </c>
      <c r="F42" s="3">
        <v>82.2</v>
      </c>
      <c r="G42" s="4">
        <v>66.725</v>
      </c>
    </row>
    <row r="43" spans="1:7">
      <c r="A43" s="3">
        <v>41</v>
      </c>
      <c r="B43" s="3" t="s">
        <v>94</v>
      </c>
      <c r="C43" s="3" t="s">
        <v>95</v>
      </c>
      <c r="D43" s="3" t="s">
        <v>96</v>
      </c>
      <c r="E43" s="3">
        <v>70</v>
      </c>
      <c r="F43" s="3">
        <v>91.6</v>
      </c>
      <c r="G43" s="4">
        <v>80.8</v>
      </c>
    </row>
    <row r="44" spans="1:7">
      <c r="A44" s="3">
        <v>42</v>
      </c>
      <c r="B44" s="3" t="s">
        <v>94</v>
      </c>
      <c r="C44" s="3" t="s">
        <v>97</v>
      </c>
      <c r="D44" s="3" t="s">
        <v>98</v>
      </c>
      <c r="E44" s="3">
        <v>81.5</v>
      </c>
      <c r="F44" s="3">
        <v>80</v>
      </c>
      <c r="G44" s="4">
        <v>80.75</v>
      </c>
    </row>
    <row r="45" spans="1:7">
      <c r="A45" s="3">
        <v>43</v>
      </c>
      <c r="B45" s="3" t="s">
        <v>94</v>
      </c>
      <c r="C45" s="3" t="s">
        <v>99</v>
      </c>
      <c r="D45" s="3" t="s">
        <v>100</v>
      </c>
      <c r="E45" s="3">
        <v>77</v>
      </c>
      <c r="F45" s="3">
        <v>80.4</v>
      </c>
      <c r="G45" s="4">
        <v>78.7</v>
      </c>
    </row>
    <row r="46" spans="1:7">
      <c r="A46" s="3">
        <v>44</v>
      </c>
      <c r="B46" s="3" t="s">
        <v>94</v>
      </c>
      <c r="C46" s="3" t="s">
        <v>101</v>
      </c>
      <c r="D46" s="3" t="s">
        <v>102</v>
      </c>
      <c r="E46" s="3">
        <v>69.25</v>
      </c>
      <c r="F46" s="3">
        <v>88</v>
      </c>
      <c r="G46" s="4">
        <v>78.625</v>
      </c>
    </row>
    <row r="47" spans="1:7">
      <c r="A47" s="3">
        <v>45</v>
      </c>
      <c r="B47" s="3" t="s">
        <v>94</v>
      </c>
      <c r="C47" s="3" t="s">
        <v>103</v>
      </c>
      <c r="D47" s="3" t="s">
        <v>104</v>
      </c>
      <c r="E47" s="3">
        <v>68.75</v>
      </c>
      <c r="F47" s="3">
        <v>82.4</v>
      </c>
      <c r="G47" s="4">
        <v>75.575</v>
      </c>
    </row>
    <row r="48" spans="1:7">
      <c r="A48" s="3">
        <v>46</v>
      </c>
      <c r="B48" s="3" t="s">
        <v>94</v>
      </c>
      <c r="C48" s="3" t="s">
        <v>105</v>
      </c>
      <c r="D48" s="3" t="s">
        <v>106</v>
      </c>
      <c r="E48" s="3">
        <v>67.5</v>
      </c>
      <c r="F48" s="3" t="s">
        <v>38</v>
      </c>
      <c r="G48" s="4">
        <v>33.75</v>
      </c>
    </row>
    <row r="49" spans="1:7">
      <c r="A49" s="3">
        <v>47</v>
      </c>
      <c r="B49" s="3" t="s">
        <v>107</v>
      </c>
      <c r="C49" s="3" t="s">
        <v>108</v>
      </c>
      <c r="D49" s="3" t="s">
        <v>109</v>
      </c>
      <c r="E49" s="3">
        <v>78.5</v>
      </c>
      <c r="F49" s="3">
        <v>91.6</v>
      </c>
      <c r="G49" s="4">
        <v>85.05</v>
      </c>
    </row>
    <row r="50" spans="1:7">
      <c r="A50" s="3">
        <v>48</v>
      </c>
      <c r="B50" s="3" t="s">
        <v>107</v>
      </c>
      <c r="C50" s="3" t="s">
        <v>110</v>
      </c>
      <c r="D50" s="3" t="s">
        <v>111</v>
      </c>
      <c r="E50" s="3">
        <v>80</v>
      </c>
      <c r="F50" s="3">
        <v>89.4</v>
      </c>
      <c r="G50" s="4">
        <v>84.7</v>
      </c>
    </row>
    <row r="51" spans="1:7">
      <c r="A51" s="3">
        <v>49</v>
      </c>
      <c r="B51" s="3" t="s">
        <v>107</v>
      </c>
      <c r="C51" s="3" t="s">
        <v>112</v>
      </c>
      <c r="D51" s="3" t="s">
        <v>113</v>
      </c>
      <c r="E51" s="3">
        <v>79.25</v>
      </c>
      <c r="F51" s="3">
        <v>88.2</v>
      </c>
      <c r="G51" s="4">
        <v>83.725</v>
      </c>
    </row>
    <row r="52" spans="1:7">
      <c r="A52" s="3">
        <v>50</v>
      </c>
      <c r="B52" s="3" t="s">
        <v>107</v>
      </c>
      <c r="C52" s="3" t="s">
        <v>114</v>
      </c>
      <c r="D52" s="3" t="s">
        <v>115</v>
      </c>
      <c r="E52" s="3">
        <v>76.75</v>
      </c>
      <c r="F52" s="3">
        <v>87.4</v>
      </c>
      <c r="G52" s="4">
        <v>82.075</v>
      </c>
    </row>
    <row r="53" spans="1:7">
      <c r="A53" s="3">
        <v>51</v>
      </c>
      <c r="B53" s="3" t="s">
        <v>107</v>
      </c>
      <c r="C53" s="5" t="s">
        <v>116</v>
      </c>
      <c r="D53" s="5" t="s">
        <v>117</v>
      </c>
      <c r="E53" s="3">
        <v>76</v>
      </c>
      <c r="F53" s="3">
        <v>83.8</v>
      </c>
      <c r="G53" s="4">
        <v>79.9</v>
      </c>
    </row>
    <row r="54" spans="1:7">
      <c r="A54" s="3">
        <v>52</v>
      </c>
      <c r="B54" s="3" t="s">
        <v>107</v>
      </c>
      <c r="C54" s="3" t="s">
        <v>118</v>
      </c>
      <c r="D54" s="3" t="s">
        <v>119</v>
      </c>
      <c r="E54" s="3">
        <v>78</v>
      </c>
      <c r="F54" s="3">
        <v>81.6</v>
      </c>
      <c r="G54" s="4">
        <v>79.8</v>
      </c>
    </row>
    <row r="55" spans="1:7">
      <c r="A55" s="3">
        <v>53</v>
      </c>
      <c r="B55" s="3" t="s">
        <v>107</v>
      </c>
      <c r="C55" s="3" t="s">
        <v>120</v>
      </c>
      <c r="D55" s="3" t="s">
        <v>121</v>
      </c>
      <c r="E55" s="3">
        <v>77.5</v>
      </c>
      <c r="F55" s="3">
        <v>80.2</v>
      </c>
      <c r="G55" s="4">
        <v>78.85</v>
      </c>
    </row>
    <row r="56" spans="1:7">
      <c r="A56" s="3">
        <v>54</v>
      </c>
      <c r="B56" s="3" t="s">
        <v>107</v>
      </c>
      <c r="C56" s="3" t="s">
        <v>122</v>
      </c>
      <c r="D56" s="3" t="s">
        <v>123</v>
      </c>
      <c r="E56" s="3">
        <v>76.5</v>
      </c>
      <c r="F56" s="3">
        <v>80.4</v>
      </c>
      <c r="G56" s="4">
        <v>78.45</v>
      </c>
    </row>
    <row r="57" spans="1:7">
      <c r="A57" s="3">
        <v>55</v>
      </c>
      <c r="B57" s="3" t="s">
        <v>107</v>
      </c>
      <c r="C57" s="3" t="s">
        <v>124</v>
      </c>
      <c r="D57" s="3" t="s">
        <v>125</v>
      </c>
      <c r="E57" s="3">
        <v>77.75</v>
      </c>
      <c r="F57" s="3">
        <v>74.8</v>
      </c>
      <c r="G57" s="4">
        <v>76.275</v>
      </c>
    </row>
    <row r="58" spans="1:7">
      <c r="A58" s="3">
        <v>56</v>
      </c>
      <c r="B58" s="3" t="s">
        <v>126</v>
      </c>
      <c r="C58" s="3" t="str">
        <f>"刘兴"</f>
        <v>刘兴</v>
      </c>
      <c r="D58" s="3" t="s">
        <v>127</v>
      </c>
      <c r="E58" s="3">
        <v>75.25</v>
      </c>
      <c r="F58" s="3">
        <v>90.8</v>
      </c>
      <c r="G58" s="4">
        <v>83.025</v>
      </c>
    </row>
    <row r="59" spans="1:7">
      <c r="A59" s="3">
        <v>57</v>
      </c>
      <c r="B59" s="3" t="s">
        <v>126</v>
      </c>
      <c r="C59" s="3" t="str">
        <f>"沈晓丹"</f>
        <v>沈晓丹</v>
      </c>
      <c r="D59" s="3" t="s">
        <v>128</v>
      </c>
      <c r="E59" s="3">
        <v>73.25</v>
      </c>
      <c r="F59" s="3">
        <v>92</v>
      </c>
      <c r="G59" s="4">
        <v>82.625</v>
      </c>
    </row>
    <row r="60" spans="1:7">
      <c r="A60" s="3">
        <v>58</v>
      </c>
      <c r="B60" s="3" t="s">
        <v>126</v>
      </c>
      <c r="C60" s="3" t="str">
        <f>"侯文娟"</f>
        <v>侯文娟</v>
      </c>
      <c r="D60" s="3" t="s">
        <v>129</v>
      </c>
      <c r="E60" s="3">
        <v>70</v>
      </c>
      <c r="F60" s="3">
        <v>88</v>
      </c>
      <c r="G60" s="4">
        <v>79</v>
      </c>
    </row>
    <row r="61" spans="1:7">
      <c r="A61" s="3">
        <v>59</v>
      </c>
      <c r="B61" s="3" t="s">
        <v>126</v>
      </c>
      <c r="C61" s="3" t="str">
        <f>"杨阳"</f>
        <v>杨阳</v>
      </c>
      <c r="D61" s="3" t="s">
        <v>130</v>
      </c>
      <c r="E61" s="3">
        <v>65</v>
      </c>
      <c r="F61" s="3">
        <v>91</v>
      </c>
      <c r="G61" s="4">
        <v>78</v>
      </c>
    </row>
    <row r="62" spans="1:7">
      <c r="A62" s="3">
        <v>60</v>
      </c>
      <c r="B62" s="3" t="s">
        <v>126</v>
      </c>
      <c r="C62" s="3" t="str">
        <f>"王晓杏"</f>
        <v>王晓杏</v>
      </c>
      <c r="D62" s="3" t="s">
        <v>131</v>
      </c>
      <c r="E62" s="3">
        <v>67</v>
      </c>
      <c r="F62" s="3">
        <v>88.4</v>
      </c>
      <c r="G62" s="4">
        <v>77.7</v>
      </c>
    </row>
    <row r="63" spans="1:7">
      <c r="A63" s="3">
        <v>61</v>
      </c>
      <c r="B63" s="3" t="s">
        <v>126</v>
      </c>
      <c r="C63" s="3" t="str">
        <f>"龙思璐"</f>
        <v>龙思璐</v>
      </c>
      <c r="D63" s="3" t="s">
        <v>132</v>
      </c>
      <c r="E63" s="3">
        <v>72.5</v>
      </c>
      <c r="F63" s="3">
        <v>82</v>
      </c>
      <c r="G63" s="4">
        <v>77.25</v>
      </c>
    </row>
    <row r="64" spans="1:7">
      <c r="A64" s="3">
        <v>62</v>
      </c>
      <c r="B64" s="3" t="s">
        <v>126</v>
      </c>
      <c r="C64" s="3" t="str">
        <f>"周香"</f>
        <v>周香</v>
      </c>
      <c r="D64" s="3" t="s">
        <v>133</v>
      </c>
      <c r="E64" s="3">
        <v>69.5</v>
      </c>
      <c r="F64" s="3">
        <v>84.8</v>
      </c>
      <c r="G64" s="4">
        <v>77.15</v>
      </c>
    </row>
    <row r="65" spans="1:7">
      <c r="A65" s="3">
        <v>63</v>
      </c>
      <c r="B65" s="3" t="s">
        <v>126</v>
      </c>
      <c r="C65" s="3" t="str">
        <f>"王婷"</f>
        <v>王婷</v>
      </c>
      <c r="D65" s="3" t="s">
        <v>134</v>
      </c>
      <c r="E65" s="3">
        <v>65.5</v>
      </c>
      <c r="F65" s="3">
        <v>86.8</v>
      </c>
      <c r="G65" s="4">
        <v>76.15</v>
      </c>
    </row>
    <row r="66" spans="1:7">
      <c r="A66" s="3">
        <v>64</v>
      </c>
      <c r="B66" s="3" t="s">
        <v>126</v>
      </c>
      <c r="C66" s="3" t="str">
        <f>"周扬"</f>
        <v>周扬</v>
      </c>
      <c r="D66" s="3" t="s">
        <v>135</v>
      </c>
      <c r="E66" s="3">
        <v>67</v>
      </c>
      <c r="F66" s="3">
        <v>85.2</v>
      </c>
      <c r="G66" s="4">
        <v>76.1</v>
      </c>
    </row>
    <row r="67" spans="1:7">
      <c r="A67" s="3">
        <v>65</v>
      </c>
      <c r="B67" s="3" t="s">
        <v>126</v>
      </c>
      <c r="C67" s="3" t="str">
        <f>"邓莎"</f>
        <v>邓莎</v>
      </c>
      <c r="D67" s="3" t="s">
        <v>136</v>
      </c>
      <c r="E67" s="3">
        <v>66.5</v>
      </c>
      <c r="F67" s="3">
        <v>84</v>
      </c>
      <c r="G67" s="4">
        <v>75.25</v>
      </c>
    </row>
    <row r="68" spans="1:7">
      <c r="A68" s="3">
        <v>66</v>
      </c>
      <c r="B68" s="3" t="s">
        <v>126</v>
      </c>
      <c r="C68" s="3" t="str">
        <f>"胡彩"</f>
        <v>胡彩</v>
      </c>
      <c r="D68" s="3" t="s">
        <v>137</v>
      </c>
      <c r="E68" s="3">
        <v>66.25</v>
      </c>
      <c r="F68" s="3">
        <v>83.6</v>
      </c>
      <c r="G68" s="4">
        <v>74.925</v>
      </c>
    </row>
    <row r="69" spans="1:7">
      <c r="A69" s="3">
        <v>67</v>
      </c>
      <c r="B69" s="3" t="s">
        <v>126</v>
      </c>
      <c r="C69" s="3" t="str">
        <f>"阳姝敏"</f>
        <v>阳姝敏</v>
      </c>
      <c r="D69" s="3" t="s">
        <v>138</v>
      </c>
      <c r="E69" s="3">
        <v>67.5</v>
      </c>
      <c r="F69" s="3">
        <v>82</v>
      </c>
      <c r="G69" s="4">
        <v>74.75</v>
      </c>
    </row>
    <row r="70" spans="1:7">
      <c r="A70" s="3">
        <v>68</v>
      </c>
      <c r="B70" s="3" t="s">
        <v>126</v>
      </c>
      <c r="C70" s="3" t="str">
        <f>"徐芬"</f>
        <v>徐芬</v>
      </c>
      <c r="D70" s="3" t="s">
        <v>139</v>
      </c>
      <c r="E70" s="3">
        <v>62.5</v>
      </c>
      <c r="F70" s="3">
        <v>86.8</v>
      </c>
      <c r="G70" s="4">
        <v>74.65</v>
      </c>
    </row>
    <row r="71" spans="1:7">
      <c r="A71" s="3">
        <v>69</v>
      </c>
      <c r="B71" s="3" t="s">
        <v>126</v>
      </c>
      <c r="C71" s="3" t="str">
        <f>"王樱蓓"</f>
        <v>王樱蓓</v>
      </c>
      <c r="D71" s="3" t="s">
        <v>140</v>
      </c>
      <c r="E71" s="3">
        <v>64.25</v>
      </c>
      <c r="F71" s="3">
        <v>84.6</v>
      </c>
      <c r="G71" s="4">
        <v>74.425</v>
      </c>
    </row>
    <row r="72" spans="1:7">
      <c r="A72" s="3">
        <v>70</v>
      </c>
      <c r="B72" s="3" t="s">
        <v>126</v>
      </c>
      <c r="C72" s="3" t="str">
        <f>"马文昕"</f>
        <v>马文昕</v>
      </c>
      <c r="D72" s="3" t="s">
        <v>141</v>
      </c>
      <c r="E72" s="3">
        <v>68.75</v>
      </c>
      <c r="F72" s="3">
        <v>79.8</v>
      </c>
      <c r="G72" s="4">
        <v>74.275</v>
      </c>
    </row>
    <row r="73" spans="1:7">
      <c r="A73" s="3">
        <v>71</v>
      </c>
      <c r="B73" s="3" t="s">
        <v>126</v>
      </c>
      <c r="C73" s="3" t="str">
        <f>"伍婧"</f>
        <v>伍婧</v>
      </c>
      <c r="D73" s="3" t="s">
        <v>142</v>
      </c>
      <c r="E73" s="3">
        <v>62.5</v>
      </c>
      <c r="F73" s="3">
        <v>85.9</v>
      </c>
      <c r="G73" s="4">
        <v>74.2</v>
      </c>
    </row>
    <row r="74" spans="1:7">
      <c r="A74" s="3">
        <v>72</v>
      </c>
      <c r="B74" s="3" t="s">
        <v>126</v>
      </c>
      <c r="C74" s="3" t="str">
        <f>"王玮"</f>
        <v>王玮</v>
      </c>
      <c r="D74" s="3" t="s">
        <v>143</v>
      </c>
      <c r="E74" s="3">
        <v>62.75</v>
      </c>
      <c r="F74" s="3">
        <v>85.2</v>
      </c>
      <c r="G74" s="4">
        <v>73.975</v>
      </c>
    </row>
    <row r="75" spans="1:7">
      <c r="A75" s="3">
        <v>73</v>
      </c>
      <c r="B75" s="3" t="s">
        <v>126</v>
      </c>
      <c r="C75" s="5" t="s">
        <v>144</v>
      </c>
      <c r="D75" s="5" t="s">
        <v>145</v>
      </c>
      <c r="E75" s="3">
        <v>55.75</v>
      </c>
      <c r="F75" s="3">
        <v>91.4</v>
      </c>
      <c r="G75" s="4">
        <v>73.575</v>
      </c>
    </row>
    <row r="76" spans="1:7">
      <c r="A76" s="3">
        <v>74</v>
      </c>
      <c r="B76" s="3" t="s">
        <v>126</v>
      </c>
      <c r="C76" s="3" t="str">
        <f>"胡平"</f>
        <v>胡平</v>
      </c>
      <c r="D76" s="3" t="s">
        <v>146</v>
      </c>
      <c r="E76" s="3">
        <v>66</v>
      </c>
      <c r="F76" s="3">
        <v>81</v>
      </c>
      <c r="G76" s="4">
        <v>73.5</v>
      </c>
    </row>
    <row r="77" spans="1:7">
      <c r="A77" s="3">
        <v>75</v>
      </c>
      <c r="B77" s="3" t="s">
        <v>126</v>
      </c>
      <c r="C77" s="3" t="str">
        <f>"杨希"</f>
        <v>杨希</v>
      </c>
      <c r="D77" s="3" t="s">
        <v>147</v>
      </c>
      <c r="E77" s="3">
        <v>61.25</v>
      </c>
      <c r="F77" s="3">
        <v>84.8</v>
      </c>
      <c r="G77" s="4">
        <v>73.025</v>
      </c>
    </row>
    <row r="78" spans="1:7">
      <c r="A78" s="3">
        <v>76</v>
      </c>
      <c r="B78" s="3" t="s">
        <v>126</v>
      </c>
      <c r="C78" s="3" t="str">
        <f>"沈丽娟"</f>
        <v>沈丽娟</v>
      </c>
      <c r="D78" s="3" t="s">
        <v>148</v>
      </c>
      <c r="E78" s="3">
        <v>61.75</v>
      </c>
      <c r="F78" s="3">
        <v>84</v>
      </c>
      <c r="G78" s="4">
        <v>72.875</v>
      </c>
    </row>
    <row r="79" spans="1:7">
      <c r="A79" s="3">
        <v>77</v>
      </c>
      <c r="B79" s="3" t="s">
        <v>126</v>
      </c>
      <c r="C79" s="3" t="str">
        <f>"蒋冬燕"</f>
        <v>蒋冬燕</v>
      </c>
      <c r="D79" s="3" t="s">
        <v>149</v>
      </c>
      <c r="E79" s="3">
        <v>62</v>
      </c>
      <c r="F79" s="3">
        <v>83.2</v>
      </c>
      <c r="G79" s="4">
        <v>72.6</v>
      </c>
    </row>
    <row r="80" spans="1:7">
      <c r="A80" s="3">
        <v>78</v>
      </c>
      <c r="B80" s="3" t="s">
        <v>126</v>
      </c>
      <c r="C80" s="3" t="str">
        <f>"罗喜"</f>
        <v>罗喜</v>
      </c>
      <c r="D80" s="3" t="s">
        <v>150</v>
      </c>
      <c r="E80" s="3">
        <v>58</v>
      </c>
      <c r="F80" s="3">
        <v>86.4</v>
      </c>
      <c r="G80" s="4">
        <v>72.2</v>
      </c>
    </row>
    <row r="81" spans="1:7">
      <c r="A81" s="3">
        <v>79</v>
      </c>
      <c r="B81" s="3" t="s">
        <v>126</v>
      </c>
      <c r="C81" s="3" t="str">
        <f>"李梦诗"</f>
        <v>李梦诗</v>
      </c>
      <c r="D81" s="3" t="s">
        <v>151</v>
      </c>
      <c r="E81" s="3">
        <v>61.5</v>
      </c>
      <c r="F81" s="3">
        <v>82.2</v>
      </c>
      <c r="G81" s="4">
        <v>71.85</v>
      </c>
    </row>
    <row r="82" spans="1:7">
      <c r="A82" s="3">
        <v>80</v>
      </c>
      <c r="B82" s="3" t="s">
        <v>126</v>
      </c>
      <c r="C82" s="3" t="str">
        <f>"杨穗"</f>
        <v>杨穗</v>
      </c>
      <c r="D82" s="3" t="s">
        <v>152</v>
      </c>
      <c r="E82" s="3">
        <v>58.25</v>
      </c>
      <c r="F82" s="3">
        <v>85.2</v>
      </c>
      <c r="G82" s="4">
        <v>71.725</v>
      </c>
    </row>
    <row r="83" spans="1:7">
      <c r="A83" s="3">
        <v>81</v>
      </c>
      <c r="B83" s="3" t="s">
        <v>126</v>
      </c>
      <c r="C83" s="5" t="s">
        <v>153</v>
      </c>
      <c r="D83" s="5" t="s">
        <v>154</v>
      </c>
      <c r="E83" s="3">
        <v>50.75</v>
      </c>
      <c r="F83" s="3">
        <v>92.6</v>
      </c>
      <c r="G83" s="4">
        <v>71.675</v>
      </c>
    </row>
    <row r="84" spans="1:7">
      <c r="A84" s="3">
        <v>82</v>
      </c>
      <c r="B84" s="3" t="s">
        <v>126</v>
      </c>
      <c r="C84" s="3" t="str">
        <f>"郭品言"</f>
        <v>郭品言</v>
      </c>
      <c r="D84" s="3" t="s">
        <v>155</v>
      </c>
      <c r="E84" s="3">
        <v>61</v>
      </c>
      <c r="F84" s="3">
        <v>82</v>
      </c>
      <c r="G84" s="4">
        <v>71.5</v>
      </c>
    </row>
    <row r="85" spans="1:7">
      <c r="A85" s="3">
        <v>83</v>
      </c>
      <c r="B85" s="3" t="s">
        <v>126</v>
      </c>
      <c r="C85" s="3" t="str">
        <f>"彭金梅"</f>
        <v>彭金梅</v>
      </c>
      <c r="D85" s="3" t="s">
        <v>156</v>
      </c>
      <c r="E85" s="3">
        <v>58.25</v>
      </c>
      <c r="F85" s="3">
        <v>84.4</v>
      </c>
      <c r="G85" s="4">
        <v>71.325</v>
      </c>
    </row>
    <row r="86" spans="1:7">
      <c r="A86" s="3">
        <v>84</v>
      </c>
      <c r="B86" s="3" t="s">
        <v>126</v>
      </c>
      <c r="C86" s="3" t="str">
        <f>"沈婷婷"</f>
        <v>沈婷婷</v>
      </c>
      <c r="D86" s="3" t="s">
        <v>157</v>
      </c>
      <c r="E86" s="3">
        <v>58.75</v>
      </c>
      <c r="F86" s="3">
        <v>83.6</v>
      </c>
      <c r="G86" s="4">
        <v>71.175</v>
      </c>
    </row>
    <row r="87" spans="1:7">
      <c r="A87" s="3">
        <v>85</v>
      </c>
      <c r="B87" s="3" t="s">
        <v>126</v>
      </c>
      <c r="C87" s="5" t="s">
        <v>158</v>
      </c>
      <c r="D87" s="5" t="s">
        <v>159</v>
      </c>
      <c r="E87" s="3">
        <v>53</v>
      </c>
      <c r="F87" s="3">
        <v>88.8</v>
      </c>
      <c r="G87" s="4">
        <v>70.9</v>
      </c>
    </row>
    <row r="88" spans="1:7">
      <c r="A88" s="3">
        <v>86</v>
      </c>
      <c r="B88" s="3" t="s">
        <v>126</v>
      </c>
      <c r="C88" s="5" t="s">
        <v>160</v>
      </c>
      <c r="D88" s="5" t="s">
        <v>161</v>
      </c>
      <c r="E88" s="3">
        <v>56.25</v>
      </c>
      <c r="F88" s="3">
        <v>84</v>
      </c>
      <c r="G88" s="4">
        <v>70.125</v>
      </c>
    </row>
    <row r="89" spans="1:7">
      <c r="A89" s="3">
        <v>87</v>
      </c>
      <c r="B89" s="3" t="s">
        <v>126</v>
      </c>
      <c r="C89" s="5" t="s">
        <v>162</v>
      </c>
      <c r="D89" s="5" t="s">
        <v>163</v>
      </c>
      <c r="E89" s="3">
        <v>53.75</v>
      </c>
      <c r="F89" s="3">
        <v>85.2</v>
      </c>
      <c r="G89" s="4">
        <v>69.475</v>
      </c>
    </row>
    <row r="90" spans="1:7">
      <c r="A90" s="3">
        <v>88</v>
      </c>
      <c r="B90" s="3" t="s">
        <v>126</v>
      </c>
      <c r="C90" s="6" t="str">
        <f>"贺雪晴"</f>
        <v>贺雪晴</v>
      </c>
      <c r="D90" s="6" t="s">
        <v>164</v>
      </c>
      <c r="E90" s="3">
        <v>61</v>
      </c>
      <c r="F90" s="3">
        <v>77.6</v>
      </c>
      <c r="G90" s="4">
        <v>69.3</v>
      </c>
    </row>
    <row r="91" spans="1:7">
      <c r="A91" s="3">
        <v>89</v>
      </c>
      <c r="B91" s="3" t="s">
        <v>126</v>
      </c>
      <c r="C91" s="3" t="str">
        <f>"梁枫晚"</f>
        <v>梁枫晚</v>
      </c>
      <c r="D91" s="3" t="s">
        <v>165</v>
      </c>
      <c r="E91" s="3">
        <v>61.5</v>
      </c>
      <c r="F91" s="3">
        <v>76.8</v>
      </c>
      <c r="G91" s="4">
        <v>69.15</v>
      </c>
    </row>
    <row r="92" spans="1:7">
      <c r="A92" s="3">
        <v>90</v>
      </c>
      <c r="B92" s="3" t="s">
        <v>126</v>
      </c>
      <c r="C92" s="5" t="s">
        <v>166</v>
      </c>
      <c r="D92" s="5" t="s">
        <v>167</v>
      </c>
      <c r="E92" s="3">
        <v>54</v>
      </c>
      <c r="F92" s="3">
        <v>80</v>
      </c>
      <c r="G92" s="4">
        <v>67</v>
      </c>
    </row>
    <row r="93" spans="1:7">
      <c r="A93" s="3">
        <v>91</v>
      </c>
      <c r="B93" s="3" t="s">
        <v>126</v>
      </c>
      <c r="C93" s="5" t="s">
        <v>168</v>
      </c>
      <c r="D93" s="5" t="s">
        <v>169</v>
      </c>
      <c r="E93" s="3">
        <v>46</v>
      </c>
      <c r="F93" s="3">
        <v>81.4</v>
      </c>
      <c r="G93" s="4">
        <v>63.7</v>
      </c>
    </row>
    <row r="94" spans="1:7">
      <c r="A94" s="3">
        <v>92</v>
      </c>
      <c r="B94" s="3" t="s">
        <v>126</v>
      </c>
      <c r="C94" s="5" t="s">
        <v>170</v>
      </c>
      <c r="D94" s="5" t="s">
        <v>171</v>
      </c>
      <c r="E94" s="3">
        <v>47</v>
      </c>
      <c r="F94" s="3">
        <v>71.6</v>
      </c>
      <c r="G94" s="4">
        <v>59.3</v>
      </c>
    </row>
    <row r="95" spans="1:7">
      <c r="A95" s="3">
        <v>93</v>
      </c>
      <c r="B95" s="3" t="s">
        <v>126</v>
      </c>
      <c r="C95" s="3" t="str">
        <f>"王芳"</f>
        <v>王芳</v>
      </c>
      <c r="D95" s="3" t="s">
        <v>172</v>
      </c>
      <c r="E95" s="3">
        <v>69.75</v>
      </c>
      <c r="F95" s="3" t="s">
        <v>38</v>
      </c>
      <c r="G95" s="4">
        <v>34.875</v>
      </c>
    </row>
    <row r="96" spans="1:7">
      <c r="A96" s="3">
        <v>94</v>
      </c>
      <c r="B96" s="3" t="s">
        <v>126</v>
      </c>
      <c r="C96" s="3" t="str">
        <f>"游霞"</f>
        <v>游霞</v>
      </c>
      <c r="D96" s="3" t="s">
        <v>173</v>
      </c>
      <c r="E96" s="3">
        <v>65</v>
      </c>
      <c r="F96" s="3" t="s">
        <v>38</v>
      </c>
      <c r="G96" s="4">
        <v>32.5</v>
      </c>
    </row>
    <row r="97" spans="1:7">
      <c r="A97" s="3">
        <v>95</v>
      </c>
      <c r="B97" s="3" t="s">
        <v>126</v>
      </c>
      <c r="C97" s="3" t="str">
        <f>"周若瑜"</f>
        <v>周若瑜</v>
      </c>
      <c r="D97" s="3" t="s">
        <v>174</v>
      </c>
      <c r="E97" s="3">
        <v>62.25</v>
      </c>
      <c r="F97" s="3" t="s">
        <v>38</v>
      </c>
      <c r="G97" s="4">
        <v>31.125</v>
      </c>
    </row>
    <row r="98" spans="1:7">
      <c r="A98" s="3">
        <v>96</v>
      </c>
      <c r="B98" s="3" t="s">
        <v>126</v>
      </c>
      <c r="C98" s="5" t="s">
        <v>175</v>
      </c>
      <c r="D98" s="5" t="s">
        <v>176</v>
      </c>
      <c r="E98" s="3">
        <v>57.25</v>
      </c>
      <c r="F98" s="3" t="s">
        <v>38</v>
      </c>
      <c r="G98" s="4">
        <v>28.625</v>
      </c>
    </row>
    <row r="99" spans="1:7">
      <c r="A99" s="3">
        <v>97</v>
      </c>
      <c r="B99" s="3" t="s">
        <v>126</v>
      </c>
      <c r="C99" s="5" t="s">
        <v>177</v>
      </c>
      <c r="D99" s="5" t="s">
        <v>178</v>
      </c>
      <c r="E99" s="3">
        <v>53.5</v>
      </c>
      <c r="F99" s="3" t="s">
        <v>38</v>
      </c>
      <c r="G99" s="4">
        <v>26.75</v>
      </c>
    </row>
    <row r="100" spans="1:7">
      <c r="A100" s="3">
        <v>98</v>
      </c>
      <c r="B100" s="3" t="s">
        <v>126</v>
      </c>
      <c r="C100" s="5" t="s">
        <v>179</v>
      </c>
      <c r="D100" s="5" t="s">
        <v>180</v>
      </c>
      <c r="E100" s="3">
        <v>53.5</v>
      </c>
      <c r="F100" s="3" t="s">
        <v>38</v>
      </c>
      <c r="G100" s="4">
        <v>26.75</v>
      </c>
    </row>
    <row r="101" spans="1:7">
      <c r="A101" s="3">
        <v>99</v>
      </c>
      <c r="B101" s="3" t="s">
        <v>126</v>
      </c>
      <c r="C101" s="5" t="s">
        <v>181</v>
      </c>
      <c r="D101" s="5" t="s">
        <v>182</v>
      </c>
      <c r="E101" s="3">
        <v>52.5</v>
      </c>
      <c r="F101" s="3" t="s">
        <v>38</v>
      </c>
      <c r="G101" s="4">
        <v>26.25</v>
      </c>
    </row>
    <row r="102" spans="1:7">
      <c r="A102" s="3">
        <v>100</v>
      </c>
      <c r="B102" s="3" t="s">
        <v>126</v>
      </c>
      <c r="C102" s="5" t="s">
        <v>183</v>
      </c>
      <c r="D102" s="5" t="s">
        <v>184</v>
      </c>
      <c r="E102" s="3">
        <v>48.5</v>
      </c>
      <c r="F102" s="3" t="s">
        <v>38</v>
      </c>
      <c r="G102" s="4">
        <v>24.25</v>
      </c>
    </row>
    <row r="103" spans="1:7">
      <c r="A103" s="3">
        <v>101</v>
      </c>
      <c r="B103" s="3" t="s">
        <v>126</v>
      </c>
      <c r="C103" s="5" t="s">
        <v>185</v>
      </c>
      <c r="D103" s="5" t="s">
        <v>186</v>
      </c>
      <c r="E103" s="3">
        <v>48</v>
      </c>
      <c r="F103" s="3" t="s">
        <v>38</v>
      </c>
      <c r="G103" s="4">
        <v>24</v>
      </c>
    </row>
    <row r="104" spans="1:7">
      <c r="A104" s="3">
        <v>102</v>
      </c>
      <c r="B104" s="3" t="s">
        <v>187</v>
      </c>
      <c r="C104" s="3" t="str">
        <f>"陈玲"</f>
        <v>陈玲</v>
      </c>
      <c r="D104" s="3" t="s">
        <v>188</v>
      </c>
      <c r="E104" s="3">
        <v>80.5</v>
      </c>
      <c r="F104" s="3" t="s">
        <v>38</v>
      </c>
      <c r="G104" s="4">
        <v>40.25</v>
      </c>
    </row>
    <row r="105" spans="1:7">
      <c r="A105" s="3">
        <v>103</v>
      </c>
      <c r="B105" s="3" t="s">
        <v>187</v>
      </c>
      <c r="C105" s="3" t="str">
        <f>"李莉"</f>
        <v>李莉</v>
      </c>
      <c r="D105" s="3" t="s">
        <v>189</v>
      </c>
      <c r="E105" s="3">
        <v>75.5</v>
      </c>
      <c r="F105" s="3" t="s">
        <v>38</v>
      </c>
      <c r="G105" s="4">
        <v>37.75</v>
      </c>
    </row>
    <row r="106" spans="1:7">
      <c r="A106" s="3">
        <v>104</v>
      </c>
      <c r="B106" s="3" t="s">
        <v>187</v>
      </c>
      <c r="C106" s="5" t="s">
        <v>190</v>
      </c>
      <c r="D106" s="5" t="s">
        <v>191</v>
      </c>
      <c r="E106" s="3">
        <v>69.5</v>
      </c>
      <c r="F106" s="3" t="s">
        <v>38</v>
      </c>
      <c r="G106" s="4">
        <v>34.75</v>
      </c>
    </row>
    <row r="107" spans="1:7">
      <c r="A107" s="3">
        <v>105</v>
      </c>
      <c r="B107" s="3" t="s">
        <v>192</v>
      </c>
      <c r="C107" s="3" t="str">
        <f>"宋钰洁"</f>
        <v>宋钰洁</v>
      </c>
      <c r="D107" s="3" t="s">
        <v>193</v>
      </c>
      <c r="E107" s="3">
        <v>81.5</v>
      </c>
      <c r="F107" s="3">
        <v>84.6</v>
      </c>
      <c r="G107" s="4">
        <v>83.05</v>
      </c>
    </row>
    <row r="108" spans="1:7">
      <c r="A108" s="3">
        <v>106</v>
      </c>
      <c r="B108" s="3" t="s">
        <v>194</v>
      </c>
      <c r="C108" s="3" t="str">
        <f>"彭可虹"</f>
        <v>彭可虹</v>
      </c>
      <c r="D108" s="3" t="s">
        <v>195</v>
      </c>
      <c r="E108" s="3">
        <v>85.5</v>
      </c>
      <c r="F108" s="3">
        <v>84.4</v>
      </c>
      <c r="G108" s="4">
        <v>84.95</v>
      </c>
    </row>
    <row r="109" spans="1:7">
      <c r="A109" s="3">
        <v>107</v>
      </c>
      <c r="B109" s="3" t="s">
        <v>194</v>
      </c>
      <c r="C109" s="3" t="str">
        <f>"刘慧"</f>
        <v>刘慧</v>
      </c>
      <c r="D109" s="3" t="s">
        <v>196</v>
      </c>
      <c r="E109" s="3">
        <v>77.5</v>
      </c>
      <c r="F109" s="3">
        <v>85.2</v>
      </c>
      <c r="G109" s="4">
        <v>81.35</v>
      </c>
    </row>
    <row r="110" spans="1:7">
      <c r="A110" s="3">
        <v>108</v>
      </c>
      <c r="B110" s="6" t="s">
        <v>194</v>
      </c>
      <c r="C110" s="7" t="str">
        <f>"简海霞"</f>
        <v>简海霞</v>
      </c>
      <c r="D110" s="7" t="s">
        <v>197</v>
      </c>
      <c r="E110" s="3">
        <v>77</v>
      </c>
      <c r="F110" s="3">
        <v>78</v>
      </c>
      <c r="G110" s="4">
        <v>77.5</v>
      </c>
    </row>
    <row r="111" spans="1:7">
      <c r="A111" s="3">
        <v>109</v>
      </c>
      <c r="B111" s="3" t="s">
        <v>194</v>
      </c>
      <c r="C111" s="5" t="s">
        <v>198</v>
      </c>
      <c r="D111" s="5" t="s">
        <v>199</v>
      </c>
      <c r="E111" s="3">
        <v>72.5</v>
      </c>
      <c r="F111" s="3">
        <v>75.4</v>
      </c>
      <c r="G111" s="4">
        <v>73.95</v>
      </c>
    </row>
    <row r="112" spans="1:7">
      <c r="A112" s="3">
        <v>110</v>
      </c>
      <c r="B112" s="3" t="s">
        <v>194</v>
      </c>
      <c r="C112" s="3" t="str">
        <f>"曾题敏"</f>
        <v>曾题敏</v>
      </c>
      <c r="D112" s="3" t="s">
        <v>200</v>
      </c>
      <c r="E112" s="3">
        <v>83.5</v>
      </c>
      <c r="F112" s="3" t="s">
        <v>38</v>
      </c>
      <c r="G112" s="4">
        <v>41.75</v>
      </c>
    </row>
    <row r="113" spans="1:7">
      <c r="A113" s="3">
        <v>111</v>
      </c>
      <c r="B113" s="3" t="s">
        <v>194</v>
      </c>
      <c r="C113" s="3" t="str">
        <f>"杨盛才"</f>
        <v>杨盛才</v>
      </c>
      <c r="D113" s="3" t="s">
        <v>201</v>
      </c>
      <c r="E113" s="3">
        <v>76</v>
      </c>
      <c r="F113" s="3" t="s">
        <v>38</v>
      </c>
      <c r="G113" s="4">
        <v>38</v>
      </c>
    </row>
    <row r="114" spans="1:7">
      <c r="A114" s="3">
        <v>112</v>
      </c>
      <c r="B114" s="3" t="s">
        <v>202</v>
      </c>
      <c r="C114" s="3" t="str">
        <f>"何金姿"</f>
        <v>何金姿</v>
      </c>
      <c r="D114" s="3" t="s">
        <v>203</v>
      </c>
      <c r="E114" s="3">
        <v>76.25</v>
      </c>
      <c r="F114" s="3">
        <v>91</v>
      </c>
      <c r="G114" s="4">
        <v>83.625</v>
      </c>
    </row>
    <row r="115" spans="1:7">
      <c r="A115" s="3">
        <v>113</v>
      </c>
      <c r="B115" s="3" t="s">
        <v>202</v>
      </c>
      <c r="C115" s="3" t="str">
        <f>"龚开新"</f>
        <v>龚开新</v>
      </c>
      <c r="D115" s="3" t="s">
        <v>204</v>
      </c>
      <c r="E115" s="3">
        <v>74</v>
      </c>
      <c r="F115" s="3">
        <v>81.2</v>
      </c>
      <c r="G115" s="4">
        <v>77.6</v>
      </c>
    </row>
    <row r="116" spans="1:7">
      <c r="A116" s="3">
        <v>114</v>
      </c>
      <c r="B116" s="3" t="s">
        <v>202</v>
      </c>
      <c r="C116" s="3" t="str">
        <f>"刘少锋"</f>
        <v>刘少锋</v>
      </c>
      <c r="D116" s="3" t="s">
        <v>205</v>
      </c>
      <c r="E116" s="3">
        <v>63.5</v>
      </c>
      <c r="F116" s="3">
        <v>85.4</v>
      </c>
      <c r="G116" s="4">
        <v>74.45</v>
      </c>
    </row>
    <row r="117" spans="1:7">
      <c r="A117" s="3">
        <v>115</v>
      </c>
      <c r="B117" s="3" t="s">
        <v>202</v>
      </c>
      <c r="C117" s="3" t="str">
        <f>"刘孟波"</f>
        <v>刘孟波</v>
      </c>
      <c r="D117" s="3" t="s">
        <v>206</v>
      </c>
      <c r="E117" s="3">
        <v>68.25</v>
      </c>
      <c r="F117" s="3">
        <v>71.6</v>
      </c>
      <c r="G117" s="4">
        <v>69.925</v>
      </c>
    </row>
    <row r="118" spans="1:7">
      <c r="A118" s="3">
        <v>116</v>
      </c>
      <c r="B118" s="3" t="s">
        <v>202</v>
      </c>
      <c r="C118" s="3" t="str">
        <f>"赵苗"</f>
        <v>赵苗</v>
      </c>
      <c r="D118" s="3" t="s">
        <v>207</v>
      </c>
      <c r="E118" s="3">
        <v>63</v>
      </c>
      <c r="F118" s="3">
        <v>76.8</v>
      </c>
      <c r="G118" s="4">
        <v>69.9</v>
      </c>
    </row>
    <row r="119" spans="1:7">
      <c r="A119" s="3">
        <v>117</v>
      </c>
      <c r="B119" s="3" t="s">
        <v>202</v>
      </c>
      <c r="C119" s="3" t="str">
        <f>"杨琼玉"</f>
        <v>杨琼玉</v>
      </c>
      <c r="D119" s="3" t="s">
        <v>208</v>
      </c>
      <c r="E119" s="3">
        <v>65.75</v>
      </c>
      <c r="F119" s="3" t="s">
        <v>38</v>
      </c>
      <c r="G119" s="4">
        <v>32.875</v>
      </c>
    </row>
    <row r="120" spans="1:7">
      <c r="A120" s="3">
        <v>118</v>
      </c>
      <c r="B120" s="3" t="s">
        <v>209</v>
      </c>
      <c r="C120" s="3" t="str">
        <f>"李坪"</f>
        <v>李坪</v>
      </c>
      <c r="D120" s="3" t="s">
        <v>210</v>
      </c>
      <c r="E120" s="3">
        <v>70.5</v>
      </c>
      <c r="F120" s="3">
        <v>91.4</v>
      </c>
      <c r="G120" s="4">
        <v>80.95</v>
      </c>
    </row>
    <row r="121" spans="1:7">
      <c r="A121" s="3">
        <v>119</v>
      </c>
      <c r="B121" s="3" t="s">
        <v>209</v>
      </c>
      <c r="C121" s="3" t="str">
        <f>"周维"</f>
        <v>周维</v>
      </c>
      <c r="D121" s="3" t="s">
        <v>211</v>
      </c>
      <c r="E121" s="3">
        <v>65</v>
      </c>
      <c r="F121" s="3">
        <v>84.6</v>
      </c>
      <c r="G121" s="4">
        <v>74.8</v>
      </c>
    </row>
    <row r="122" spans="1:7">
      <c r="A122" s="3">
        <v>120</v>
      </c>
      <c r="B122" s="3" t="s">
        <v>209</v>
      </c>
      <c r="C122" s="3" t="str">
        <f>"刘鹏"</f>
        <v>刘鹏</v>
      </c>
      <c r="D122" s="3" t="s">
        <v>212</v>
      </c>
      <c r="E122" s="3">
        <v>61.5</v>
      </c>
      <c r="F122" s="3">
        <v>81</v>
      </c>
      <c r="G122" s="4">
        <v>71.25</v>
      </c>
    </row>
    <row r="123" spans="1:7">
      <c r="A123" s="3">
        <v>121</v>
      </c>
      <c r="B123" s="3" t="s">
        <v>213</v>
      </c>
      <c r="C123" s="3" t="str">
        <f>"马颜青"</f>
        <v>马颜青</v>
      </c>
      <c r="D123" s="3" t="s">
        <v>214</v>
      </c>
      <c r="E123" s="3">
        <v>84.5</v>
      </c>
      <c r="F123" s="3">
        <v>70.8</v>
      </c>
      <c r="G123" s="4">
        <v>77.65</v>
      </c>
    </row>
    <row r="124" spans="1:7">
      <c r="A124" s="3">
        <v>122</v>
      </c>
      <c r="B124" s="3" t="s">
        <v>213</v>
      </c>
      <c r="C124" s="3" t="str">
        <f>"朱强"</f>
        <v>朱强</v>
      </c>
      <c r="D124" s="3" t="s">
        <v>215</v>
      </c>
      <c r="E124" s="3">
        <v>69.5</v>
      </c>
      <c r="F124" s="3">
        <v>66.2</v>
      </c>
      <c r="G124" s="4">
        <v>67.85</v>
      </c>
    </row>
    <row r="125" spans="1:7">
      <c r="A125" s="3">
        <v>123</v>
      </c>
      <c r="B125" s="3" t="s">
        <v>213</v>
      </c>
      <c r="C125" s="3" t="str">
        <f>"唐豪"</f>
        <v>唐豪</v>
      </c>
      <c r="D125" s="3" t="s">
        <v>216</v>
      </c>
      <c r="E125" s="3">
        <v>65.5</v>
      </c>
      <c r="F125" s="3" t="s">
        <v>38</v>
      </c>
      <c r="G125" s="4">
        <v>32.75</v>
      </c>
    </row>
    <row r="126" spans="1:7">
      <c r="A126" s="3">
        <v>124</v>
      </c>
      <c r="B126" s="3" t="s">
        <v>217</v>
      </c>
      <c r="C126" s="3" t="str">
        <f>"罗丹"</f>
        <v>罗丹</v>
      </c>
      <c r="D126" s="3" t="s">
        <v>218</v>
      </c>
      <c r="E126" s="3">
        <v>80</v>
      </c>
      <c r="F126" s="3">
        <v>88.6</v>
      </c>
      <c r="G126" s="4">
        <v>84.3</v>
      </c>
    </row>
    <row r="127" spans="1:7">
      <c r="A127" s="3">
        <v>125</v>
      </c>
      <c r="B127" s="3" t="s">
        <v>217</v>
      </c>
      <c r="C127" s="8" t="str">
        <f>"黄剑涛"</f>
        <v>黄剑涛</v>
      </c>
      <c r="D127" s="8" t="s">
        <v>219</v>
      </c>
      <c r="E127" s="3">
        <v>76.75</v>
      </c>
      <c r="F127" s="3">
        <v>85</v>
      </c>
      <c r="G127" s="4">
        <v>80.875</v>
      </c>
    </row>
    <row r="128" spans="1:7">
      <c r="A128" s="3">
        <v>126</v>
      </c>
      <c r="B128" s="3" t="s">
        <v>217</v>
      </c>
      <c r="C128" s="8" t="str">
        <f>"曾赞"</f>
        <v>曾赞</v>
      </c>
      <c r="D128" s="8" t="s">
        <v>220</v>
      </c>
      <c r="E128" s="3">
        <v>82.25</v>
      </c>
      <c r="F128" s="3">
        <v>78.2</v>
      </c>
      <c r="G128" s="4">
        <v>80.225</v>
      </c>
    </row>
    <row r="129" spans="1:7">
      <c r="A129" s="3">
        <v>127</v>
      </c>
      <c r="B129" s="3" t="s">
        <v>217</v>
      </c>
      <c r="C129" s="8" t="str">
        <f>"龙颖杰"</f>
        <v>龙颖杰</v>
      </c>
      <c r="D129" s="8" t="s">
        <v>221</v>
      </c>
      <c r="E129" s="3">
        <v>76</v>
      </c>
      <c r="F129" s="3">
        <v>84.4</v>
      </c>
      <c r="G129" s="4">
        <v>80.2</v>
      </c>
    </row>
    <row r="130" spans="1:7">
      <c r="A130" s="3">
        <v>128</v>
      </c>
      <c r="B130" s="3" t="s">
        <v>217</v>
      </c>
      <c r="C130" s="9" t="s">
        <v>222</v>
      </c>
      <c r="D130" s="9" t="s">
        <v>223</v>
      </c>
      <c r="E130" s="3">
        <v>74.75</v>
      </c>
      <c r="F130" s="3">
        <v>85.4</v>
      </c>
      <c r="G130" s="4">
        <v>80.075</v>
      </c>
    </row>
    <row r="131" spans="1:7">
      <c r="A131" s="3">
        <v>129</v>
      </c>
      <c r="B131" s="3" t="s">
        <v>217</v>
      </c>
      <c r="C131" s="8" t="str">
        <f>"莫彦"</f>
        <v>莫彦</v>
      </c>
      <c r="D131" s="8" t="s">
        <v>224</v>
      </c>
      <c r="E131" s="3">
        <v>77.5</v>
      </c>
      <c r="F131" s="3">
        <v>81.6</v>
      </c>
      <c r="G131" s="4">
        <v>79.55</v>
      </c>
    </row>
    <row r="132" spans="1:7">
      <c r="A132" s="3">
        <v>130</v>
      </c>
      <c r="B132" s="3" t="s">
        <v>217</v>
      </c>
      <c r="C132" s="8" t="str">
        <f>"赵梦瑶"</f>
        <v>赵梦瑶</v>
      </c>
      <c r="D132" s="8" t="s">
        <v>225</v>
      </c>
      <c r="E132" s="3">
        <v>76</v>
      </c>
      <c r="F132" s="3">
        <v>82.4</v>
      </c>
      <c r="G132" s="4">
        <v>79.2</v>
      </c>
    </row>
    <row r="133" spans="1:7">
      <c r="A133" s="3">
        <v>131</v>
      </c>
      <c r="B133" s="3" t="s">
        <v>217</v>
      </c>
      <c r="C133" s="8" t="str">
        <f>"肖亚岚"</f>
        <v>肖亚岚</v>
      </c>
      <c r="D133" s="8" t="s">
        <v>226</v>
      </c>
      <c r="E133" s="3">
        <v>76.5</v>
      </c>
      <c r="F133" s="3">
        <v>81.4</v>
      </c>
      <c r="G133" s="4">
        <v>78.95</v>
      </c>
    </row>
    <row r="134" spans="1:7">
      <c r="A134" s="3">
        <v>132</v>
      </c>
      <c r="B134" s="3" t="s">
        <v>217</v>
      </c>
      <c r="C134" s="8" t="str">
        <f>"马沁"</f>
        <v>马沁</v>
      </c>
      <c r="D134" s="8" t="s">
        <v>227</v>
      </c>
      <c r="E134" s="3">
        <v>75.25</v>
      </c>
      <c r="F134" s="3">
        <v>80.6</v>
      </c>
      <c r="G134" s="4">
        <v>77.925</v>
      </c>
    </row>
    <row r="135" spans="1:7">
      <c r="A135" s="3">
        <v>133</v>
      </c>
      <c r="B135" s="3" t="s">
        <v>217</v>
      </c>
      <c r="C135" s="8" t="str">
        <f>"邓林"</f>
        <v>邓林</v>
      </c>
      <c r="D135" s="8" t="s">
        <v>228</v>
      </c>
      <c r="E135" s="3">
        <v>76.25</v>
      </c>
      <c r="F135" s="3" t="s">
        <v>38</v>
      </c>
      <c r="G135" s="4">
        <v>38.125</v>
      </c>
    </row>
    <row r="136" spans="1:7">
      <c r="A136" s="3">
        <v>134</v>
      </c>
      <c r="B136" s="3" t="s">
        <v>217</v>
      </c>
      <c r="C136" s="8" t="str">
        <f>"雷雨晴"</f>
        <v>雷雨晴</v>
      </c>
      <c r="D136" s="8" t="s">
        <v>229</v>
      </c>
      <c r="E136" s="3">
        <v>75</v>
      </c>
      <c r="F136" s="3" t="s">
        <v>38</v>
      </c>
      <c r="G136" s="4">
        <v>37.5</v>
      </c>
    </row>
    <row r="137" spans="1:7">
      <c r="A137" s="3">
        <v>135</v>
      </c>
      <c r="B137" s="3" t="s">
        <v>230</v>
      </c>
      <c r="C137" s="8" t="str">
        <f>"苏雪谦"</f>
        <v>苏雪谦</v>
      </c>
      <c r="D137" s="8" t="s">
        <v>231</v>
      </c>
      <c r="E137" s="3">
        <v>66.75</v>
      </c>
      <c r="F137" s="3">
        <v>84</v>
      </c>
      <c r="G137" s="4">
        <v>75.375</v>
      </c>
    </row>
    <row r="138" spans="1:7">
      <c r="A138" s="3">
        <v>136</v>
      </c>
      <c r="B138" s="3" t="s">
        <v>230</v>
      </c>
      <c r="C138" s="8" t="str">
        <f>"黄细梅"</f>
        <v>黄细梅</v>
      </c>
      <c r="D138" s="8" t="s">
        <v>232</v>
      </c>
      <c r="E138" s="3">
        <v>62.5</v>
      </c>
      <c r="F138" s="3">
        <v>86.4</v>
      </c>
      <c r="G138" s="4">
        <v>74.45</v>
      </c>
    </row>
    <row r="139" spans="1:7">
      <c r="A139" s="3">
        <v>137</v>
      </c>
      <c r="B139" s="3" t="s">
        <v>230</v>
      </c>
      <c r="C139" s="8" t="str">
        <f>"李萌"</f>
        <v>李萌</v>
      </c>
      <c r="D139" s="8" t="s">
        <v>233</v>
      </c>
      <c r="E139" s="3">
        <v>62.25</v>
      </c>
      <c r="F139" s="3">
        <v>82.8</v>
      </c>
      <c r="G139" s="4">
        <v>72.525</v>
      </c>
    </row>
    <row r="140" spans="1:7">
      <c r="A140" s="3">
        <v>138</v>
      </c>
      <c r="B140" s="3" t="s">
        <v>230</v>
      </c>
      <c r="C140" s="8" t="str">
        <f>"胡宇"</f>
        <v>胡宇</v>
      </c>
      <c r="D140" s="8" t="s">
        <v>234</v>
      </c>
      <c r="E140" s="3">
        <v>63</v>
      </c>
      <c r="F140" s="3">
        <v>74.4</v>
      </c>
      <c r="G140" s="4">
        <v>68.7</v>
      </c>
    </row>
    <row r="141" spans="1:7">
      <c r="A141" s="3">
        <v>139</v>
      </c>
      <c r="B141" s="3" t="s">
        <v>230</v>
      </c>
      <c r="C141" s="8" t="str">
        <f>"赵怡斓"</f>
        <v>赵怡斓</v>
      </c>
      <c r="D141" s="8" t="s">
        <v>235</v>
      </c>
      <c r="E141" s="3">
        <v>58</v>
      </c>
      <c r="F141" s="3">
        <v>78.2</v>
      </c>
      <c r="G141" s="4">
        <v>68.1</v>
      </c>
    </row>
    <row r="142" spans="1:7">
      <c r="A142" s="3">
        <v>140</v>
      </c>
      <c r="B142" s="3" t="s">
        <v>230</v>
      </c>
      <c r="C142" s="8" t="str">
        <f>"李艳玲"</f>
        <v>李艳玲</v>
      </c>
      <c r="D142" s="8" t="s">
        <v>236</v>
      </c>
      <c r="E142" s="3">
        <v>65.5</v>
      </c>
      <c r="F142" s="3" t="s">
        <v>38</v>
      </c>
      <c r="G142" s="4">
        <v>32.75</v>
      </c>
    </row>
    <row r="143" spans="1:7">
      <c r="A143" s="3">
        <v>141</v>
      </c>
      <c r="B143" s="3" t="s">
        <v>230</v>
      </c>
      <c r="C143" s="8" t="str">
        <f>"陈敏琦"</f>
        <v>陈敏琦</v>
      </c>
      <c r="D143" s="8" t="s">
        <v>237</v>
      </c>
      <c r="E143" s="3">
        <v>62</v>
      </c>
      <c r="F143" s="3" t="s">
        <v>38</v>
      </c>
      <c r="G143" s="4">
        <v>31</v>
      </c>
    </row>
    <row r="144" spans="1:7">
      <c r="A144" s="3">
        <v>142</v>
      </c>
      <c r="B144" s="3" t="s">
        <v>230</v>
      </c>
      <c r="C144" s="8" t="str">
        <f>"刘琳"</f>
        <v>刘琳</v>
      </c>
      <c r="D144" s="8" t="s">
        <v>238</v>
      </c>
      <c r="E144" s="3">
        <v>55.75</v>
      </c>
      <c r="F144" s="3" t="s">
        <v>38</v>
      </c>
      <c r="G144" s="4">
        <v>27.875</v>
      </c>
    </row>
    <row r="145" spans="1:7">
      <c r="A145" s="3">
        <v>143</v>
      </c>
      <c r="B145" s="3" t="s">
        <v>239</v>
      </c>
      <c r="C145" s="8" t="str">
        <f>"李荔"</f>
        <v>李荔</v>
      </c>
      <c r="D145" s="8" t="s">
        <v>240</v>
      </c>
      <c r="E145" s="3">
        <v>79.5</v>
      </c>
      <c r="F145" s="3">
        <v>83.6</v>
      </c>
      <c r="G145" s="4">
        <v>81.55</v>
      </c>
    </row>
    <row r="146" spans="1:7">
      <c r="A146" s="3">
        <v>144</v>
      </c>
      <c r="B146" s="3" t="s">
        <v>239</v>
      </c>
      <c r="C146" s="8" t="str">
        <f>"鄢林艳"</f>
        <v>鄢林艳</v>
      </c>
      <c r="D146" s="8" t="s">
        <v>241</v>
      </c>
      <c r="E146" s="3">
        <v>76.5</v>
      </c>
      <c r="F146" s="3">
        <v>77.8</v>
      </c>
      <c r="G146" s="4">
        <v>77.15</v>
      </c>
    </row>
    <row r="147" spans="1:7">
      <c r="A147" s="3">
        <v>145</v>
      </c>
      <c r="B147" s="3" t="s">
        <v>239</v>
      </c>
      <c r="C147" s="8" t="str">
        <f>"马如鹏"</f>
        <v>马如鹏</v>
      </c>
      <c r="D147" s="8" t="s">
        <v>242</v>
      </c>
      <c r="E147" s="3">
        <v>78.25</v>
      </c>
      <c r="F147" s="3" t="s">
        <v>38</v>
      </c>
      <c r="G147" s="4">
        <v>39.125</v>
      </c>
    </row>
  </sheetData>
  <autoFilter ref="A2:G147">
    <extLst/>
  </autoFilter>
  <sortState ref="A3:G147">
    <sortCondition ref="B3:B147"/>
    <sortCondition ref="G3:G147" descending="1"/>
  </sortState>
  <mergeCells count="1">
    <mergeCell ref="A1:G1"/>
  </mergeCells>
  <conditionalFormatting sqref="C2:D43 C148:D1048576">
    <cfRule type="duplicateValues" dxfId="0" priority="111"/>
  </conditionalFormatting>
  <conditionalFormatting sqref="C44:D82">
    <cfRule type="duplicateValues" dxfId="1" priority="115"/>
  </conditionalFormatting>
  <conditionalFormatting sqref="C83:D94">
    <cfRule type="duplicateValues" dxfId="0" priority="114"/>
  </conditionalFormatting>
  <conditionalFormatting sqref="C95:D126">
    <cfRule type="duplicateValues" dxfId="1" priority="113"/>
  </conditionalFormatting>
  <pageMargins left="0.708661417322835" right="0.708661417322835" top="0.748031496062992" bottom="0.748031496062992" header="0.31496062992126" footer="0.31496062992126"/>
  <pageSetup paperSize="9" scale="85" fitToHeight="0" orientation="landscape"/>
  <headerFooter/>
  <ignoredErrors>
    <ignoredError sqref="D4:D147 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longhui</dc:creator>
  <cp:lastModifiedBy>李松涛</cp:lastModifiedBy>
  <dcterms:created xsi:type="dcterms:W3CDTF">2019-07-02T04:45:00Z</dcterms:created>
  <cp:lastPrinted>2019-08-10T06:59:00Z</cp:lastPrinted>
  <dcterms:modified xsi:type="dcterms:W3CDTF">2019-08-12T01:31:21Z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