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示" sheetId="1" r:id="rId1"/>
  </sheets>
  <definedNames>
    <definedName name="_xlnm._FilterDatabase" localSheetId="0" hidden="1">公示!$B$2:$E$142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<sst xmlns="http://schemas.openxmlformats.org/spreadsheetml/2006/main" count="146" uniqueCount="39">
  <si>
    <t>沧县2019年农村中小学教师招聘拟聘人员花名册</t>
  </si>
  <si>
    <t>序号</t>
  </si>
  <si>
    <t>报考岗位</t>
  </si>
  <si>
    <t>姓名</t>
  </si>
  <si>
    <t>笔试准考证号</t>
  </si>
  <si>
    <t>备注</t>
  </si>
  <si>
    <t>11_小学语文</t>
  </si>
  <si>
    <t>12_小学数学</t>
  </si>
  <si>
    <t>13_小学英语</t>
  </si>
  <si>
    <t>14_小学音乐</t>
  </si>
  <si>
    <t>15_小学体育</t>
  </si>
  <si>
    <t>16_小学美术</t>
  </si>
  <si>
    <t>17_小学信息技术</t>
  </si>
  <si>
    <t>21_小学语文</t>
  </si>
  <si>
    <t>22_小学数学</t>
  </si>
  <si>
    <t>23_小学英语</t>
  </si>
  <si>
    <t>24_小学音乐</t>
  </si>
  <si>
    <t>25_小学体育</t>
  </si>
  <si>
    <t>26_小学美术</t>
  </si>
  <si>
    <t>27_小学信息技术</t>
  </si>
  <si>
    <t>31_小学语文</t>
  </si>
  <si>
    <t>32_小学数学</t>
  </si>
  <si>
    <t>33_小学英语</t>
  </si>
  <si>
    <t>34_小学音乐</t>
  </si>
  <si>
    <t>35_小学体育</t>
  </si>
  <si>
    <t>36_小学美术</t>
  </si>
  <si>
    <t>37_小学信息技术</t>
  </si>
  <si>
    <t>41_小学语文</t>
  </si>
  <si>
    <t>42_小学数学</t>
  </si>
  <si>
    <t>43_小学英语</t>
  </si>
  <si>
    <t>44_小学音乐</t>
  </si>
  <si>
    <t>45_小学体育</t>
  </si>
  <si>
    <t>46_小学美术</t>
  </si>
  <si>
    <t>47_小学信息技术</t>
  </si>
  <si>
    <t>51_初中语文</t>
  </si>
  <si>
    <t>52_初中数学</t>
  </si>
  <si>
    <t>53_初中英语</t>
  </si>
  <si>
    <t>54_初中物理</t>
  </si>
  <si>
    <t>55_初中化学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</si>
</sst>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"/>
  <sheetViews>
    <sheetView tabSelected="1" workbookViewId="0">
      <pane xSplit="4" ySplit="2" topLeftCell="E10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1.25" outlineLevelCol="4"/>
  <cols>
    <col min="1" max="5" width="15.125" style="1" customWidth="1"/>
    <col min="6" max="16384" width="9" style="1"/>
  </cols>
  <sheetData>
    <row r="1" ht="35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3" customHeight="1" spans="1:5">
      <c r="A3" s="3">
        <v>1</v>
      </c>
      <c r="B3" s="3" t="s">
        <v>6</v>
      </c>
      <c r="C3" s="3" t="str">
        <f>"唐佳"</f>
        <v>唐佳</v>
      </c>
      <c r="D3" s="3" t="str">
        <f>"19060213403"</f>
        <v>19060213403</v>
      </c>
      <c r="E3" s="4"/>
    </row>
    <row r="4" s="1" customFormat="1" ht="23" customHeight="1" spans="1:5">
      <c r="A4" s="3">
        <v>2</v>
      </c>
      <c r="B4" s="3" t="s">
        <v>6</v>
      </c>
      <c r="C4" s="3" t="str">
        <f>"昝胜男"</f>
        <v>昝胜男</v>
      </c>
      <c r="D4" s="3" t="str">
        <f>"19060211817"</f>
        <v>19060211817</v>
      </c>
      <c r="E4" s="4"/>
    </row>
    <row r="5" s="1" customFormat="1" ht="23" customHeight="1" spans="1:5">
      <c r="A5" s="3">
        <v>3</v>
      </c>
      <c r="B5" s="3" t="s">
        <v>6</v>
      </c>
      <c r="C5" s="3" t="str">
        <f>"高亚楠"</f>
        <v>高亚楠</v>
      </c>
      <c r="D5" s="3" t="str">
        <f>"19060210318"</f>
        <v>19060210318</v>
      </c>
      <c r="E5" s="4"/>
    </row>
    <row r="6" s="1" customFormat="1" ht="23" customHeight="1" spans="1:5">
      <c r="A6" s="3">
        <v>4</v>
      </c>
      <c r="B6" s="3" t="s">
        <v>6</v>
      </c>
      <c r="C6" s="3" t="str">
        <f>"郭瑞"</f>
        <v>郭瑞</v>
      </c>
      <c r="D6" s="3" t="str">
        <f>"19060211417"</f>
        <v>19060211417</v>
      </c>
      <c r="E6" s="4"/>
    </row>
    <row r="7" s="1" customFormat="1" ht="23" customHeight="1" spans="1:5">
      <c r="A7" s="3">
        <v>5</v>
      </c>
      <c r="B7" s="3" t="s">
        <v>7</v>
      </c>
      <c r="C7" s="3" t="str">
        <f>"徐晶"</f>
        <v>徐晶</v>
      </c>
      <c r="D7" s="3" t="str">
        <f>"19060214007"</f>
        <v>19060214007</v>
      </c>
      <c r="E7" s="4"/>
    </row>
    <row r="8" s="1" customFormat="1" ht="23" customHeight="1" spans="1:5">
      <c r="A8" s="3">
        <v>6</v>
      </c>
      <c r="B8" s="3" t="s">
        <v>7</v>
      </c>
      <c r="C8" s="3" t="str">
        <f>"张静"</f>
        <v>张静</v>
      </c>
      <c r="D8" s="3" t="str">
        <f>"19060211609"</f>
        <v>19060211609</v>
      </c>
      <c r="E8" s="4"/>
    </row>
    <row r="9" s="1" customFormat="1" ht="23" customHeight="1" spans="1:5">
      <c r="A9" s="3">
        <v>7</v>
      </c>
      <c r="B9" s="3" t="s">
        <v>7</v>
      </c>
      <c r="C9" s="3" t="str">
        <f>"郭永莉"</f>
        <v>郭永莉</v>
      </c>
      <c r="D9" s="3" t="str">
        <f>"19060211317"</f>
        <v>19060211317</v>
      </c>
      <c r="E9" s="4"/>
    </row>
    <row r="10" s="1" customFormat="1" ht="23" customHeight="1" spans="1:5">
      <c r="A10" s="3">
        <v>8</v>
      </c>
      <c r="B10" s="3" t="s">
        <v>7</v>
      </c>
      <c r="C10" s="3" t="str">
        <f>"吴怡"</f>
        <v>吴怡</v>
      </c>
      <c r="D10" s="3" t="str">
        <f>"19060211807"</f>
        <v>19060211807</v>
      </c>
      <c r="E10" s="4"/>
    </row>
    <row r="11" s="1" customFormat="1" ht="23" customHeight="1" spans="1:5">
      <c r="A11" s="3">
        <v>9</v>
      </c>
      <c r="B11" s="3" t="s">
        <v>7</v>
      </c>
      <c r="C11" s="3" t="str">
        <f>"毛炫贻"</f>
        <v>毛炫贻</v>
      </c>
      <c r="D11" s="3" t="str">
        <f>"19060210703"</f>
        <v>19060210703</v>
      </c>
      <c r="E11" s="4"/>
    </row>
    <row r="12" s="1" customFormat="1" ht="23" customHeight="1" spans="1:5">
      <c r="A12" s="3">
        <v>10</v>
      </c>
      <c r="B12" s="3" t="s">
        <v>7</v>
      </c>
      <c r="C12" s="3" t="str">
        <f>"马亚迪"</f>
        <v>马亚迪</v>
      </c>
      <c r="D12" s="3" t="str">
        <f>"19060210807"</f>
        <v>19060210807</v>
      </c>
      <c r="E12" s="4"/>
    </row>
    <row r="13" s="1" customFormat="1" ht="23" customHeight="1" spans="1:5">
      <c r="A13" s="3">
        <v>11</v>
      </c>
      <c r="B13" s="3" t="s">
        <v>8</v>
      </c>
      <c r="C13" s="3" t="str">
        <f>"朱丹鹤"</f>
        <v>朱丹鹤</v>
      </c>
      <c r="D13" s="3" t="str">
        <f>"19060211330"</f>
        <v>19060211330</v>
      </c>
      <c r="E13" s="4"/>
    </row>
    <row r="14" s="1" customFormat="1" ht="23" customHeight="1" spans="1:5">
      <c r="A14" s="3">
        <v>12</v>
      </c>
      <c r="B14" s="3" t="s">
        <v>8</v>
      </c>
      <c r="C14" s="3" t="str">
        <f>"肖雪敏"</f>
        <v>肖雪敏</v>
      </c>
      <c r="D14" s="3" t="str">
        <f>"19060212716"</f>
        <v>19060212716</v>
      </c>
      <c r="E14" s="4"/>
    </row>
    <row r="15" s="1" customFormat="1" ht="23" customHeight="1" spans="1:5">
      <c r="A15" s="3">
        <v>13</v>
      </c>
      <c r="B15" s="3" t="s">
        <v>8</v>
      </c>
      <c r="C15" s="3" t="str">
        <f>"王爱"</f>
        <v>王爱</v>
      </c>
      <c r="D15" s="3" t="str">
        <f>"19060214022"</f>
        <v>19060214022</v>
      </c>
      <c r="E15" s="4"/>
    </row>
    <row r="16" s="1" customFormat="1" ht="23" customHeight="1" spans="1:5">
      <c r="A16" s="3">
        <v>14</v>
      </c>
      <c r="B16" s="3" t="s">
        <v>8</v>
      </c>
      <c r="C16" s="3" t="str">
        <f>"穆云霞"</f>
        <v>穆云霞</v>
      </c>
      <c r="D16" s="3" t="str">
        <f>"19060212915"</f>
        <v>19060212915</v>
      </c>
      <c r="E16" s="4"/>
    </row>
    <row r="17" s="1" customFormat="1" ht="23" customHeight="1" spans="1:5">
      <c r="A17" s="3">
        <v>15</v>
      </c>
      <c r="B17" s="3" t="s">
        <v>8</v>
      </c>
      <c r="C17" s="3" t="str">
        <f>"刘亭亭"</f>
        <v>刘亭亭</v>
      </c>
      <c r="D17" s="3" t="str">
        <f>"19060213019"</f>
        <v>19060213019</v>
      </c>
      <c r="E17" s="4"/>
    </row>
    <row r="18" s="1" customFormat="1" ht="23" customHeight="1" spans="1:5">
      <c r="A18" s="3">
        <v>16</v>
      </c>
      <c r="B18" s="3" t="s">
        <v>8</v>
      </c>
      <c r="C18" s="3" t="str">
        <f>"吴玉佩"</f>
        <v>吴玉佩</v>
      </c>
      <c r="D18" s="3" t="str">
        <f>"19060212826"</f>
        <v>19060212826</v>
      </c>
      <c r="E18" s="4"/>
    </row>
    <row r="19" s="1" customFormat="1" ht="23" customHeight="1" spans="1:5">
      <c r="A19" s="3">
        <v>17</v>
      </c>
      <c r="B19" s="3" t="s">
        <v>9</v>
      </c>
      <c r="C19" s="3" t="str">
        <f>"贾晓晓"</f>
        <v>贾晓晓</v>
      </c>
      <c r="D19" s="3" t="str">
        <f>"19060211216"</f>
        <v>19060211216</v>
      </c>
      <c r="E19" s="4"/>
    </row>
    <row r="20" s="1" customFormat="1" ht="23" customHeight="1" spans="1:5">
      <c r="A20" s="3">
        <v>18</v>
      </c>
      <c r="B20" s="3" t="s">
        <v>9</v>
      </c>
      <c r="C20" s="3" t="str">
        <f>"赵树文"</f>
        <v>赵树文</v>
      </c>
      <c r="D20" s="3" t="str">
        <f>"19060210515"</f>
        <v>19060210515</v>
      </c>
      <c r="E20" s="4"/>
    </row>
    <row r="21" s="1" customFormat="1" ht="23" customHeight="1" spans="1:5">
      <c r="A21" s="3">
        <v>19</v>
      </c>
      <c r="B21" s="3" t="s">
        <v>10</v>
      </c>
      <c r="C21" s="3" t="str">
        <f>"于福赞"</f>
        <v>于福赞</v>
      </c>
      <c r="D21" s="3" t="str">
        <f>"19060211524"</f>
        <v>19060211524</v>
      </c>
      <c r="E21" s="4"/>
    </row>
    <row r="22" s="1" customFormat="1" ht="23" customHeight="1" spans="1:5">
      <c r="A22" s="3">
        <v>20</v>
      </c>
      <c r="B22" s="3" t="s">
        <v>10</v>
      </c>
      <c r="C22" s="3" t="str">
        <f>"李宗林"</f>
        <v>李宗林</v>
      </c>
      <c r="D22" s="3" t="str">
        <f>"19060213612"</f>
        <v>19060213612</v>
      </c>
      <c r="E22" s="4"/>
    </row>
    <row r="23" s="1" customFormat="1" ht="23" customHeight="1" spans="1:5">
      <c r="A23" s="3">
        <v>21</v>
      </c>
      <c r="B23" s="3" t="s">
        <v>10</v>
      </c>
      <c r="C23" s="3" t="str">
        <f>"周帅"</f>
        <v>周帅</v>
      </c>
      <c r="D23" s="3" t="str">
        <f>"19060212624"</f>
        <v>19060212624</v>
      </c>
      <c r="E23" s="4"/>
    </row>
    <row r="24" s="1" customFormat="1" ht="23" customHeight="1" spans="1:5">
      <c r="A24" s="3">
        <v>22</v>
      </c>
      <c r="B24" s="3" t="s">
        <v>10</v>
      </c>
      <c r="C24" s="3" t="str">
        <f>"张文超"</f>
        <v>张文超</v>
      </c>
      <c r="D24" s="3" t="str">
        <f>"19060213901"</f>
        <v>19060213901</v>
      </c>
      <c r="E24" s="4"/>
    </row>
    <row r="25" s="1" customFormat="1" ht="23" customHeight="1" spans="1:5">
      <c r="A25" s="3">
        <v>23</v>
      </c>
      <c r="B25" s="3" t="s">
        <v>11</v>
      </c>
      <c r="C25" s="3" t="str">
        <f>"韩志"</f>
        <v>韩志</v>
      </c>
      <c r="D25" s="3" t="str">
        <f>"19060213420"</f>
        <v>19060213420</v>
      </c>
      <c r="E25" s="4"/>
    </row>
    <row r="26" s="1" customFormat="1" ht="23" customHeight="1" spans="1:5">
      <c r="A26" s="3">
        <v>24</v>
      </c>
      <c r="B26" s="3" t="s">
        <v>11</v>
      </c>
      <c r="C26" s="3" t="str">
        <f>"张瑞珍"</f>
        <v>张瑞珍</v>
      </c>
      <c r="D26" s="3" t="str">
        <f>"19060210302"</f>
        <v>19060210302</v>
      </c>
      <c r="E26" s="4"/>
    </row>
    <row r="27" s="1" customFormat="1" ht="23" customHeight="1" spans="1:5">
      <c r="A27" s="3">
        <v>25</v>
      </c>
      <c r="B27" s="3" t="s">
        <v>11</v>
      </c>
      <c r="C27" s="3" t="str">
        <f>"谢琳琳"</f>
        <v>谢琳琳</v>
      </c>
      <c r="D27" s="3" t="str">
        <f>"19060211429"</f>
        <v>19060211429</v>
      </c>
      <c r="E27" s="4"/>
    </row>
    <row r="28" s="1" customFormat="1" ht="23" customHeight="1" spans="1:5">
      <c r="A28" s="3">
        <v>26</v>
      </c>
      <c r="B28" s="3" t="s">
        <v>11</v>
      </c>
      <c r="C28" s="3" t="str">
        <f>"高小敬"</f>
        <v>高小敬</v>
      </c>
      <c r="D28" s="3" t="str">
        <f>"19060213423"</f>
        <v>19060213423</v>
      </c>
      <c r="E28" s="4"/>
    </row>
    <row r="29" s="1" customFormat="1" ht="23" customHeight="1" spans="1:5">
      <c r="A29" s="3">
        <v>27</v>
      </c>
      <c r="B29" s="3" t="s">
        <v>12</v>
      </c>
      <c r="C29" s="3" t="str">
        <f>"于美玲"</f>
        <v>于美玲</v>
      </c>
      <c r="D29" s="3" t="str">
        <f>"19060210530"</f>
        <v>19060210530</v>
      </c>
      <c r="E29" s="4"/>
    </row>
    <row r="30" s="1" customFormat="1" ht="23" customHeight="1" spans="1:5">
      <c r="A30" s="3">
        <v>28</v>
      </c>
      <c r="B30" s="3" t="s">
        <v>12</v>
      </c>
      <c r="C30" s="3" t="str">
        <f>"李萌萌"</f>
        <v>李萌萌</v>
      </c>
      <c r="D30" s="3" t="str">
        <f>"19060213030"</f>
        <v>19060213030</v>
      </c>
      <c r="E30" s="4"/>
    </row>
    <row r="31" s="1" customFormat="1" ht="23" customHeight="1" spans="1:5">
      <c r="A31" s="3">
        <v>29</v>
      </c>
      <c r="B31" s="3" t="s">
        <v>12</v>
      </c>
      <c r="C31" s="3" t="str">
        <f>"刘畅"</f>
        <v>刘畅</v>
      </c>
      <c r="D31" s="3" t="str">
        <f>"19060211526"</f>
        <v>19060211526</v>
      </c>
      <c r="E31" s="4"/>
    </row>
    <row r="32" s="1" customFormat="1" ht="23" customHeight="1" spans="1:5">
      <c r="A32" s="3">
        <v>30</v>
      </c>
      <c r="B32" s="3" t="s">
        <v>12</v>
      </c>
      <c r="C32" s="3" t="str">
        <f>"刘博慧"</f>
        <v>刘博慧</v>
      </c>
      <c r="D32" s="3" t="str">
        <f>"19060212522"</f>
        <v>19060212522</v>
      </c>
      <c r="E32" s="4"/>
    </row>
    <row r="33" s="1" customFormat="1" ht="23" customHeight="1" spans="1:5">
      <c r="A33" s="3">
        <v>31</v>
      </c>
      <c r="B33" s="3" t="s">
        <v>13</v>
      </c>
      <c r="C33" s="3" t="str">
        <f>"韩奕菲"</f>
        <v>韩奕菲</v>
      </c>
      <c r="D33" s="3" t="str">
        <f>"19060211406"</f>
        <v>19060211406</v>
      </c>
      <c r="E33" s="4"/>
    </row>
    <row r="34" s="1" customFormat="1" ht="23" customHeight="1" spans="1:5">
      <c r="A34" s="3">
        <v>32</v>
      </c>
      <c r="B34" s="3" t="s">
        <v>13</v>
      </c>
      <c r="C34" s="3" t="str">
        <f>"高丹"</f>
        <v>高丹</v>
      </c>
      <c r="D34" s="3" t="str">
        <f>"19060214126"</f>
        <v>19060214126</v>
      </c>
      <c r="E34" s="4"/>
    </row>
    <row r="35" s="1" customFormat="1" ht="23" customHeight="1" spans="1:5">
      <c r="A35" s="3">
        <v>33</v>
      </c>
      <c r="B35" s="3" t="s">
        <v>13</v>
      </c>
      <c r="C35" s="3" t="str">
        <f>"王杰"</f>
        <v>王杰</v>
      </c>
      <c r="D35" s="3" t="str">
        <f>"19060210623"</f>
        <v>19060210623</v>
      </c>
      <c r="E35" s="4"/>
    </row>
    <row r="36" s="1" customFormat="1" ht="23" customHeight="1" spans="1:5">
      <c r="A36" s="3">
        <v>34</v>
      </c>
      <c r="B36" s="3" t="s">
        <v>13</v>
      </c>
      <c r="C36" s="3" t="str">
        <f>"张兰锁"</f>
        <v>张兰锁</v>
      </c>
      <c r="D36" s="3" t="str">
        <f>"19060211218"</f>
        <v>19060211218</v>
      </c>
      <c r="E36" s="4"/>
    </row>
    <row r="37" s="1" customFormat="1" ht="23" customHeight="1" spans="1:5">
      <c r="A37" s="3">
        <v>35</v>
      </c>
      <c r="B37" s="3" t="s">
        <v>13</v>
      </c>
      <c r="C37" s="3" t="str">
        <f>"邢颖佳"</f>
        <v>邢颖佳</v>
      </c>
      <c r="D37" s="3" t="str">
        <f>"19060212103"</f>
        <v>19060212103</v>
      </c>
      <c r="E37" s="4"/>
    </row>
    <row r="38" s="1" customFormat="1" ht="23" customHeight="1" spans="1:5">
      <c r="A38" s="3">
        <v>36</v>
      </c>
      <c r="B38" s="3" t="s">
        <v>13</v>
      </c>
      <c r="C38" s="3" t="str">
        <f>"李佳佳"</f>
        <v>李佳佳</v>
      </c>
      <c r="D38" s="3" t="str">
        <f>"19060212321"</f>
        <v>19060212321</v>
      </c>
      <c r="E38" s="4"/>
    </row>
    <row r="39" s="1" customFormat="1" ht="23" customHeight="1" spans="1:5">
      <c r="A39" s="3">
        <v>37</v>
      </c>
      <c r="B39" s="3" t="s">
        <v>14</v>
      </c>
      <c r="C39" s="3" t="str">
        <f>"毕丽华"</f>
        <v>毕丽华</v>
      </c>
      <c r="D39" s="3" t="str">
        <f>"19060210713"</f>
        <v>19060210713</v>
      </c>
      <c r="E39" s="4"/>
    </row>
    <row r="40" s="1" customFormat="1" ht="23" customHeight="1" spans="1:5">
      <c r="A40" s="3">
        <v>38</v>
      </c>
      <c r="B40" s="3" t="s">
        <v>14</v>
      </c>
      <c r="C40" s="3" t="str">
        <f>"王惠"</f>
        <v>王惠</v>
      </c>
      <c r="D40" s="3" t="str">
        <f>"19060212528"</f>
        <v>19060212528</v>
      </c>
      <c r="E40" s="4"/>
    </row>
    <row r="41" s="1" customFormat="1" ht="23" customHeight="1" spans="1:5">
      <c r="A41" s="3">
        <v>39</v>
      </c>
      <c r="B41" s="3" t="s">
        <v>14</v>
      </c>
      <c r="C41" s="3" t="str">
        <f>"王艳庆"</f>
        <v>王艳庆</v>
      </c>
      <c r="D41" s="3" t="str">
        <f>"19060213513"</f>
        <v>19060213513</v>
      </c>
      <c r="E41" s="4"/>
    </row>
    <row r="42" s="1" customFormat="1" ht="23" customHeight="1" spans="1:5">
      <c r="A42" s="3">
        <v>40</v>
      </c>
      <c r="B42" s="3" t="s">
        <v>14</v>
      </c>
      <c r="C42" s="3" t="str">
        <f>"耿梦雪"</f>
        <v>耿梦雪</v>
      </c>
      <c r="D42" s="3" t="str">
        <f>"19060211724"</f>
        <v>19060211724</v>
      </c>
      <c r="E42" s="4"/>
    </row>
    <row r="43" s="1" customFormat="1" ht="23" customHeight="1" spans="1:5">
      <c r="A43" s="3">
        <v>41</v>
      </c>
      <c r="B43" s="3" t="s">
        <v>14</v>
      </c>
      <c r="C43" s="3" t="str">
        <f>"季洪静"</f>
        <v>季洪静</v>
      </c>
      <c r="D43" s="3" t="str">
        <f>"19060210217"</f>
        <v>19060210217</v>
      </c>
      <c r="E43" s="4"/>
    </row>
    <row r="44" s="1" customFormat="1" ht="23" customHeight="1" spans="1:5">
      <c r="A44" s="3">
        <v>42</v>
      </c>
      <c r="B44" s="3" t="s">
        <v>14</v>
      </c>
      <c r="C44" s="3" t="str">
        <f>"王霞"</f>
        <v>王霞</v>
      </c>
      <c r="D44" s="3" t="str">
        <f>"19060213906"</f>
        <v>19060213906</v>
      </c>
      <c r="E44" s="4"/>
    </row>
    <row r="45" s="1" customFormat="1" ht="23" customHeight="1" spans="1:5">
      <c r="A45" s="3">
        <v>43</v>
      </c>
      <c r="B45" s="3" t="s">
        <v>14</v>
      </c>
      <c r="C45" s="3" t="str">
        <f>"孙浩楠"</f>
        <v>孙浩楠</v>
      </c>
      <c r="D45" s="3" t="str">
        <f>"19060212223"</f>
        <v>19060212223</v>
      </c>
      <c r="E45" s="4"/>
    </row>
    <row r="46" s="1" customFormat="1" ht="23" customHeight="1" spans="1:5">
      <c r="A46" s="3">
        <v>44</v>
      </c>
      <c r="B46" s="3" t="s">
        <v>15</v>
      </c>
      <c r="C46" s="3" t="str">
        <f>"鲁彩霞"</f>
        <v>鲁彩霞</v>
      </c>
      <c r="D46" s="3" t="str">
        <f>"19060211516"</f>
        <v>19060211516</v>
      </c>
      <c r="E46" s="4"/>
    </row>
    <row r="47" s="1" customFormat="1" ht="23" customHeight="1" spans="1:5">
      <c r="A47" s="3">
        <v>45</v>
      </c>
      <c r="B47" s="3" t="s">
        <v>15</v>
      </c>
      <c r="C47" s="3" t="str">
        <f>"王晓晨"</f>
        <v>王晓晨</v>
      </c>
      <c r="D47" s="3" t="str">
        <f>"19060213424"</f>
        <v>19060213424</v>
      </c>
      <c r="E47" s="4"/>
    </row>
    <row r="48" s="1" customFormat="1" ht="23" customHeight="1" spans="1:5">
      <c r="A48" s="3">
        <v>46</v>
      </c>
      <c r="B48" s="3" t="s">
        <v>15</v>
      </c>
      <c r="C48" s="3" t="str">
        <f>"杨陆爽"</f>
        <v>杨陆爽</v>
      </c>
      <c r="D48" s="3" t="str">
        <f>"19060213312"</f>
        <v>19060213312</v>
      </c>
      <c r="E48" s="4"/>
    </row>
    <row r="49" s="1" customFormat="1" ht="23" customHeight="1" spans="1:5">
      <c r="A49" s="3">
        <v>47</v>
      </c>
      <c r="B49" s="3" t="s">
        <v>15</v>
      </c>
      <c r="C49" s="3" t="str">
        <f>"孙梦"</f>
        <v>孙梦</v>
      </c>
      <c r="D49" s="3" t="str">
        <f>"19060210909"</f>
        <v>19060210909</v>
      </c>
      <c r="E49" s="4"/>
    </row>
    <row r="50" s="1" customFormat="1" ht="23" customHeight="1" spans="1:5">
      <c r="A50" s="3">
        <v>48</v>
      </c>
      <c r="B50" s="3" t="s">
        <v>15</v>
      </c>
      <c r="C50" s="3" t="str">
        <f>"李玉营"</f>
        <v>李玉营</v>
      </c>
      <c r="D50" s="3" t="str">
        <f>"19060211509"</f>
        <v>19060211509</v>
      </c>
      <c r="E50" s="4"/>
    </row>
    <row r="51" s="1" customFormat="1" ht="23" customHeight="1" spans="1:5">
      <c r="A51" s="3">
        <v>49</v>
      </c>
      <c r="B51" s="3" t="s">
        <v>15</v>
      </c>
      <c r="C51" s="3" t="str">
        <f>"何雪梅"</f>
        <v>何雪梅</v>
      </c>
      <c r="D51" s="3" t="str">
        <f>"19060210930"</f>
        <v>19060210930</v>
      </c>
      <c r="E51" s="4"/>
    </row>
    <row r="52" s="1" customFormat="1" ht="23" customHeight="1" spans="1:5">
      <c r="A52" s="3">
        <v>50</v>
      </c>
      <c r="B52" s="3" t="s">
        <v>16</v>
      </c>
      <c r="C52" s="3" t="str">
        <f>"刘晓"</f>
        <v>刘晓</v>
      </c>
      <c r="D52" s="3" t="str">
        <f>"19060213220"</f>
        <v>19060213220</v>
      </c>
      <c r="E52" s="4"/>
    </row>
    <row r="53" s="1" customFormat="1" ht="23" customHeight="1" spans="1:5">
      <c r="A53" s="3">
        <v>51</v>
      </c>
      <c r="B53" s="3" t="s">
        <v>16</v>
      </c>
      <c r="C53" s="3" t="str">
        <f>"赵萍萍"</f>
        <v>赵萍萍</v>
      </c>
      <c r="D53" s="3" t="str">
        <f>"19060214029"</f>
        <v>19060214029</v>
      </c>
      <c r="E53" s="4"/>
    </row>
    <row r="54" s="1" customFormat="1" ht="23" customHeight="1" spans="1:5">
      <c r="A54" s="3">
        <v>52</v>
      </c>
      <c r="B54" s="3" t="s">
        <v>16</v>
      </c>
      <c r="C54" s="3" t="str">
        <f>"于龙睿"</f>
        <v>于龙睿</v>
      </c>
      <c r="D54" s="3" t="str">
        <f>"19060212329"</f>
        <v>19060212329</v>
      </c>
      <c r="E54" s="4"/>
    </row>
    <row r="55" s="1" customFormat="1" ht="23" customHeight="1" spans="1:5">
      <c r="A55" s="3">
        <v>53</v>
      </c>
      <c r="B55" s="3" t="s">
        <v>16</v>
      </c>
      <c r="C55" s="3" t="str">
        <f>"韩月"</f>
        <v>韩月</v>
      </c>
      <c r="D55" s="3" t="str">
        <f>"19060214111"</f>
        <v>19060214111</v>
      </c>
      <c r="E55" s="4"/>
    </row>
    <row r="56" s="1" customFormat="1" ht="23" customHeight="1" spans="1:5">
      <c r="A56" s="3">
        <v>54</v>
      </c>
      <c r="B56" s="3" t="s">
        <v>17</v>
      </c>
      <c r="C56" s="3" t="str">
        <f>"于宾"</f>
        <v>于宾</v>
      </c>
      <c r="D56" s="3" t="str">
        <f>"19060213809"</f>
        <v>19060213809</v>
      </c>
      <c r="E56" s="4"/>
    </row>
    <row r="57" s="1" customFormat="1" ht="23" customHeight="1" spans="1:5">
      <c r="A57" s="3">
        <v>55</v>
      </c>
      <c r="B57" s="3" t="s">
        <v>17</v>
      </c>
      <c r="C57" s="3" t="str">
        <f>"赵磊"</f>
        <v>赵磊</v>
      </c>
      <c r="D57" s="3" t="str">
        <f>"19060210419"</f>
        <v>19060210419</v>
      </c>
      <c r="E57" s="4"/>
    </row>
    <row r="58" s="1" customFormat="1" ht="23" customHeight="1" spans="1:5">
      <c r="A58" s="3">
        <v>56</v>
      </c>
      <c r="B58" s="3" t="s">
        <v>17</v>
      </c>
      <c r="C58" s="3" t="str">
        <f>"王皓"</f>
        <v>王皓</v>
      </c>
      <c r="D58" s="3" t="str">
        <f>"19060213116"</f>
        <v>19060213116</v>
      </c>
      <c r="E58" s="4"/>
    </row>
    <row r="59" s="1" customFormat="1" ht="23" customHeight="1" spans="1:5">
      <c r="A59" s="3">
        <v>57</v>
      </c>
      <c r="B59" s="3" t="s">
        <v>18</v>
      </c>
      <c r="C59" s="3" t="str">
        <f>"张敏"</f>
        <v>张敏</v>
      </c>
      <c r="D59" s="3" t="str">
        <f>"19060212527"</f>
        <v>19060212527</v>
      </c>
      <c r="E59" s="4"/>
    </row>
    <row r="60" s="1" customFormat="1" ht="23" customHeight="1" spans="1:5">
      <c r="A60" s="3">
        <v>58</v>
      </c>
      <c r="B60" s="3" t="s">
        <v>18</v>
      </c>
      <c r="C60" s="3" t="str">
        <f>"王亭亭"</f>
        <v>王亭亭</v>
      </c>
      <c r="D60" s="3" t="str">
        <f>"19060212004"</f>
        <v>19060212004</v>
      </c>
      <c r="E60" s="4"/>
    </row>
    <row r="61" s="1" customFormat="1" ht="23" customHeight="1" spans="1:5">
      <c r="A61" s="3">
        <v>59</v>
      </c>
      <c r="B61" s="3" t="s">
        <v>18</v>
      </c>
      <c r="C61" s="3" t="str">
        <f>"高迎亚"</f>
        <v>高迎亚</v>
      </c>
      <c r="D61" s="3" t="str">
        <f>"19060213607"</f>
        <v>19060213607</v>
      </c>
      <c r="E61" s="4"/>
    </row>
    <row r="62" s="1" customFormat="1" ht="23" customHeight="1" spans="1:5">
      <c r="A62" s="3">
        <v>60</v>
      </c>
      <c r="B62" s="3" t="s">
        <v>18</v>
      </c>
      <c r="C62" s="3" t="str">
        <f>"马新敏"</f>
        <v>马新敏</v>
      </c>
      <c r="D62" s="3" t="str">
        <f>"19060213226"</f>
        <v>19060213226</v>
      </c>
      <c r="E62" s="4"/>
    </row>
    <row r="63" s="1" customFormat="1" ht="23" customHeight="1" spans="1:5">
      <c r="A63" s="3">
        <v>61</v>
      </c>
      <c r="B63" s="3" t="s">
        <v>19</v>
      </c>
      <c r="C63" s="3" t="str">
        <f>"李敏"</f>
        <v>李敏</v>
      </c>
      <c r="D63" s="3" t="str">
        <f>"19060212008"</f>
        <v>19060212008</v>
      </c>
      <c r="E63" s="4"/>
    </row>
    <row r="64" s="1" customFormat="1" ht="23" customHeight="1" spans="1:5">
      <c r="A64" s="3">
        <v>62</v>
      </c>
      <c r="B64" s="3" t="s">
        <v>19</v>
      </c>
      <c r="C64" s="3" t="str">
        <f>"杨晓彤"</f>
        <v>杨晓彤</v>
      </c>
      <c r="D64" s="3" t="str">
        <f>"19060210411"</f>
        <v>19060210411</v>
      </c>
      <c r="E64" s="4"/>
    </row>
    <row r="65" s="1" customFormat="1" ht="23" customHeight="1" spans="1:5">
      <c r="A65" s="3">
        <v>63</v>
      </c>
      <c r="B65" s="3" t="s">
        <v>19</v>
      </c>
      <c r="C65" s="3" t="str">
        <f>"孙菲"</f>
        <v>孙菲</v>
      </c>
      <c r="D65" s="3" t="str">
        <f>"19060213016"</f>
        <v>19060213016</v>
      </c>
      <c r="E65" s="4"/>
    </row>
    <row r="66" s="1" customFormat="1" ht="23" customHeight="1" spans="1:5">
      <c r="A66" s="3">
        <v>64</v>
      </c>
      <c r="B66" s="3" t="s">
        <v>19</v>
      </c>
      <c r="C66" s="3" t="str">
        <f>"刘咪"</f>
        <v>刘咪</v>
      </c>
      <c r="D66" s="3" t="str">
        <f>"19060213802"</f>
        <v>19060213802</v>
      </c>
      <c r="E66" s="4"/>
    </row>
    <row r="67" s="1" customFormat="1" ht="23" customHeight="1" spans="1:5">
      <c r="A67" s="3">
        <v>65</v>
      </c>
      <c r="B67" s="3" t="s">
        <v>19</v>
      </c>
      <c r="C67" s="3" t="str">
        <f>"郑楠"</f>
        <v>郑楠</v>
      </c>
      <c r="D67" s="3" t="str">
        <f>"19060213230"</f>
        <v>19060213230</v>
      </c>
      <c r="E67" s="4"/>
    </row>
    <row r="68" s="1" customFormat="1" ht="23" customHeight="1" spans="1:5">
      <c r="A68" s="3">
        <v>66</v>
      </c>
      <c r="B68" s="3" t="s">
        <v>20</v>
      </c>
      <c r="C68" s="3" t="str">
        <f>"王文静"</f>
        <v>王文静</v>
      </c>
      <c r="D68" s="3" t="str">
        <f>"19060222129"</f>
        <v>19060222129</v>
      </c>
      <c r="E68" s="4"/>
    </row>
    <row r="69" s="1" customFormat="1" ht="23" customHeight="1" spans="1:5">
      <c r="A69" s="3">
        <v>67</v>
      </c>
      <c r="B69" s="3" t="s">
        <v>20</v>
      </c>
      <c r="C69" s="3" t="str">
        <f>"任洪娣"</f>
        <v>任洪娣</v>
      </c>
      <c r="D69" s="3" t="str">
        <f>"19060221318"</f>
        <v>19060221318</v>
      </c>
      <c r="E69" s="4"/>
    </row>
    <row r="70" s="1" customFormat="1" ht="23" customHeight="1" spans="1:5">
      <c r="A70" s="3">
        <v>68</v>
      </c>
      <c r="B70" s="3" t="s">
        <v>21</v>
      </c>
      <c r="C70" s="3" t="str">
        <f>"刘洋"</f>
        <v>刘洋</v>
      </c>
      <c r="D70" s="3" t="str">
        <f>"19060221610"</f>
        <v>19060221610</v>
      </c>
      <c r="E70" s="4"/>
    </row>
    <row r="71" s="1" customFormat="1" ht="23" customHeight="1" spans="1:5">
      <c r="A71" s="3">
        <v>69</v>
      </c>
      <c r="B71" s="3" t="s">
        <v>21</v>
      </c>
      <c r="C71" s="3" t="str">
        <f>"刘晓婷"</f>
        <v>刘晓婷</v>
      </c>
      <c r="D71" s="3" t="str">
        <f>"19060223812"</f>
        <v>19060223812</v>
      </c>
      <c r="E71" s="4"/>
    </row>
    <row r="72" s="1" customFormat="1" ht="23" customHeight="1" spans="1:5">
      <c r="A72" s="3">
        <v>70</v>
      </c>
      <c r="B72" s="3" t="s">
        <v>21</v>
      </c>
      <c r="C72" s="3" t="str">
        <f>"谢小杰"</f>
        <v>谢小杰</v>
      </c>
      <c r="D72" s="3" t="str">
        <f>"19060221628"</f>
        <v>19060221628</v>
      </c>
      <c r="E72" s="4"/>
    </row>
    <row r="73" s="1" customFormat="1" ht="23" customHeight="1" spans="1:5">
      <c r="A73" s="3">
        <v>71</v>
      </c>
      <c r="B73" s="3" t="s">
        <v>22</v>
      </c>
      <c r="C73" s="3" t="str">
        <f>"田蕾"</f>
        <v>田蕾</v>
      </c>
      <c r="D73" s="3" t="str">
        <f>"19060221927"</f>
        <v>19060221927</v>
      </c>
      <c r="E73" s="4"/>
    </row>
    <row r="74" s="1" customFormat="1" ht="23" customHeight="1" spans="1:5">
      <c r="A74" s="3">
        <v>72</v>
      </c>
      <c r="B74" s="3" t="s">
        <v>22</v>
      </c>
      <c r="C74" s="3" t="str">
        <f>"李洁"</f>
        <v>李洁</v>
      </c>
      <c r="D74" s="3" t="str">
        <f>"19060222002"</f>
        <v>19060222002</v>
      </c>
      <c r="E74" s="4"/>
    </row>
    <row r="75" s="1" customFormat="1" ht="23" customHeight="1" spans="1:5">
      <c r="A75" s="3">
        <v>73</v>
      </c>
      <c r="B75" s="3" t="s">
        <v>23</v>
      </c>
      <c r="C75" s="3" t="str">
        <f>"姜童童"</f>
        <v>姜童童</v>
      </c>
      <c r="D75" s="3" t="str">
        <f>"19060220702"</f>
        <v>19060220702</v>
      </c>
      <c r="E75" s="4"/>
    </row>
    <row r="76" s="1" customFormat="1" ht="23" customHeight="1" spans="1:5">
      <c r="A76" s="3">
        <v>74</v>
      </c>
      <c r="B76" s="3" t="s">
        <v>23</v>
      </c>
      <c r="C76" s="3" t="str">
        <f>"申洪亮"</f>
        <v>申洪亮</v>
      </c>
      <c r="D76" s="3" t="str">
        <f>"19060222227"</f>
        <v>19060222227</v>
      </c>
      <c r="E76" s="4"/>
    </row>
    <row r="77" s="1" customFormat="1" ht="23" customHeight="1" spans="1:5">
      <c r="A77" s="3">
        <v>75</v>
      </c>
      <c r="B77" s="3" t="s">
        <v>23</v>
      </c>
      <c r="C77" s="3" t="str">
        <f>"张丹丹"</f>
        <v>张丹丹</v>
      </c>
      <c r="D77" s="3" t="str">
        <f>"19060223523"</f>
        <v>19060223523</v>
      </c>
      <c r="E77" s="4"/>
    </row>
    <row r="78" s="1" customFormat="1" ht="23" customHeight="1" spans="1:5">
      <c r="A78" s="3">
        <v>76</v>
      </c>
      <c r="B78" s="3" t="s">
        <v>24</v>
      </c>
      <c r="C78" s="3" t="str">
        <f>"裴丽娜"</f>
        <v>裴丽娜</v>
      </c>
      <c r="D78" s="3" t="str">
        <f>"19060221209"</f>
        <v>19060221209</v>
      </c>
      <c r="E78" s="4"/>
    </row>
    <row r="79" s="1" customFormat="1" ht="23" customHeight="1" spans="1:5">
      <c r="A79" s="3">
        <v>77</v>
      </c>
      <c r="B79" s="3" t="s">
        <v>24</v>
      </c>
      <c r="C79" s="3" t="str">
        <f>"王昊"</f>
        <v>王昊</v>
      </c>
      <c r="D79" s="3" t="str">
        <f>"19060220413"</f>
        <v>19060220413</v>
      </c>
      <c r="E79" s="4"/>
    </row>
    <row r="80" s="1" customFormat="1" ht="23" customHeight="1" spans="1:5">
      <c r="A80" s="3">
        <v>78</v>
      </c>
      <c r="B80" s="3" t="s">
        <v>24</v>
      </c>
      <c r="C80" s="3" t="str">
        <f>"张翔"</f>
        <v>张翔</v>
      </c>
      <c r="D80" s="3" t="str">
        <f>"19060223827"</f>
        <v>19060223827</v>
      </c>
      <c r="E80" s="4"/>
    </row>
    <row r="81" s="1" customFormat="1" ht="23" customHeight="1" spans="1:5">
      <c r="A81" s="3">
        <v>79</v>
      </c>
      <c r="B81" s="3" t="s">
        <v>24</v>
      </c>
      <c r="C81" s="3" t="str">
        <f>"秦朋朋"</f>
        <v>秦朋朋</v>
      </c>
      <c r="D81" s="3" t="str">
        <f>"19060222418"</f>
        <v>19060222418</v>
      </c>
      <c r="E81" s="4"/>
    </row>
    <row r="82" s="1" customFormat="1" ht="23" customHeight="1" spans="1:5">
      <c r="A82" s="3">
        <v>80</v>
      </c>
      <c r="B82" s="3" t="s">
        <v>25</v>
      </c>
      <c r="C82" s="3" t="str">
        <f>"张旭"</f>
        <v>张旭</v>
      </c>
      <c r="D82" s="3" t="str">
        <f>"19060222925"</f>
        <v>19060222925</v>
      </c>
      <c r="E82" s="4"/>
    </row>
    <row r="83" s="1" customFormat="1" ht="23" customHeight="1" spans="1:5">
      <c r="A83" s="3">
        <v>81</v>
      </c>
      <c r="B83" s="3" t="s">
        <v>25</v>
      </c>
      <c r="C83" s="3" t="str">
        <f>"张玲"</f>
        <v>张玲</v>
      </c>
      <c r="D83" s="3" t="str">
        <f>"19060221625"</f>
        <v>19060221625</v>
      </c>
      <c r="E83" s="4"/>
    </row>
    <row r="84" s="1" customFormat="1" ht="23" customHeight="1" spans="1:5">
      <c r="A84" s="3">
        <v>82</v>
      </c>
      <c r="B84" s="3" t="s">
        <v>25</v>
      </c>
      <c r="C84" s="3" t="str">
        <f>"丁荟"</f>
        <v>丁荟</v>
      </c>
      <c r="D84" s="3" t="str">
        <f>"19060221406"</f>
        <v>19060221406</v>
      </c>
      <c r="E84" s="4"/>
    </row>
    <row r="85" s="1" customFormat="1" ht="23" customHeight="1" spans="1:5">
      <c r="A85" s="3">
        <v>83</v>
      </c>
      <c r="B85" s="3" t="s">
        <v>25</v>
      </c>
      <c r="C85" s="3" t="str">
        <f>"代欣悦"</f>
        <v>代欣悦</v>
      </c>
      <c r="D85" s="3" t="str">
        <f>"19060223219"</f>
        <v>19060223219</v>
      </c>
      <c r="E85" s="4"/>
    </row>
    <row r="86" s="1" customFormat="1" ht="23" customHeight="1" spans="1:5">
      <c r="A86" s="3">
        <v>84</v>
      </c>
      <c r="B86" s="3" t="s">
        <v>26</v>
      </c>
      <c r="C86" s="3" t="str">
        <f>"孙婷"</f>
        <v>孙婷</v>
      </c>
      <c r="D86" s="3" t="str">
        <f>"19060220706"</f>
        <v>19060220706</v>
      </c>
      <c r="E86" s="4"/>
    </row>
    <row r="87" s="1" customFormat="1" ht="23" customHeight="1" spans="1:5">
      <c r="A87" s="3">
        <v>85</v>
      </c>
      <c r="B87" s="3" t="s">
        <v>26</v>
      </c>
      <c r="C87" s="3" t="str">
        <f>"王焕"</f>
        <v>王焕</v>
      </c>
      <c r="D87" s="3" t="str">
        <f>"19060223704"</f>
        <v>19060223704</v>
      </c>
      <c r="E87" s="4"/>
    </row>
    <row r="88" s="1" customFormat="1" ht="23" customHeight="1" spans="1:5">
      <c r="A88" s="3">
        <v>86</v>
      </c>
      <c r="B88" s="3" t="s">
        <v>26</v>
      </c>
      <c r="C88" s="3" t="str">
        <f>"张星雨"</f>
        <v>张星雨</v>
      </c>
      <c r="D88" s="3" t="str">
        <f>"19060221615"</f>
        <v>19060221615</v>
      </c>
      <c r="E88" s="4"/>
    </row>
    <row r="89" s="1" customFormat="1" ht="23" customHeight="1" spans="1:5">
      <c r="A89" s="3">
        <v>87</v>
      </c>
      <c r="B89" s="3" t="s">
        <v>27</v>
      </c>
      <c r="C89" s="3" t="str">
        <f>"李明玉"</f>
        <v>李明玉</v>
      </c>
      <c r="D89" s="3" t="str">
        <f>"19060221317"</f>
        <v>19060221317</v>
      </c>
      <c r="E89" s="4"/>
    </row>
    <row r="90" s="1" customFormat="1" ht="23" customHeight="1" spans="1:5">
      <c r="A90" s="3">
        <v>88</v>
      </c>
      <c r="B90" s="3" t="s">
        <v>27</v>
      </c>
      <c r="C90" s="3" t="str">
        <f>"殷文雅"</f>
        <v>殷文雅</v>
      </c>
      <c r="D90" s="3" t="str">
        <f>"19060223308"</f>
        <v>19060223308</v>
      </c>
      <c r="E90" s="4"/>
    </row>
    <row r="91" s="1" customFormat="1" ht="23" customHeight="1" spans="1:5">
      <c r="A91" s="3">
        <v>89</v>
      </c>
      <c r="B91" s="3" t="s">
        <v>27</v>
      </c>
      <c r="C91" s="3" t="str">
        <f>"李畅"</f>
        <v>李畅</v>
      </c>
      <c r="D91" s="3" t="str">
        <f>"19060221222"</f>
        <v>19060221222</v>
      </c>
      <c r="E91" s="4"/>
    </row>
    <row r="92" s="1" customFormat="1" ht="23" customHeight="1" spans="1:5">
      <c r="A92" s="3">
        <v>90</v>
      </c>
      <c r="B92" s="3" t="s">
        <v>28</v>
      </c>
      <c r="C92" s="3" t="str">
        <f>"杨玲玉"</f>
        <v>杨玲玉</v>
      </c>
      <c r="D92" s="3" t="str">
        <f>"19060221521"</f>
        <v>19060221521</v>
      </c>
      <c r="E92" s="4"/>
    </row>
    <row r="93" s="1" customFormat="1" ht="23" customHeight="1" spans="1:5">
      <c r="A93" s="3">
        <v>91</v>
      </c>
      <c r="B93" s="3" t="s">
        <v>28</v>
      </c>
      <c r="C93" s="3" t="str">
        <f>"曲伟伟"</f>
        <v>曲伟伟</v>
      </c>
      <c r="D93" s="3" t="str">
        <f>"19060222912"</f>
        <v>19060222912</v>
      </c>
      <c r="E93" s="4"/>
    </row>
    <row r="94" s="1" customFormat="1" ht="23" customHeight="1" spans="1:5">
      <c r="A94" s="3">
        <v>92</v>
      </c>
      <c r="B94" s="3" t="s">
        <v>28</v>
      </c>
      <c r="C94" s="3" t="str">
        <f>"付君君"</f>
        <v>付君君</v>
      </c>
      <c r="D94" s="3" t="str">
        <f>"19060223711"</f>
        <v>19060223711</v>
      </c>
      <c r="E94" s="4"/>
    </row>
    <row r="95" s="1" customFormat="1" ht="23" customHeight="1" spans="1:5">
      <c r="A95" s="3">
        <v>93</v>
      </c>
      <c r="B95" s="3" t="s">
        <v>28</v>
      </c>
      <c r="C95" s="3" t="str">
        <f>"刘晓倩"</f>
        <v>刘晓倩</v>
      </c>
      <c r="D95" s="3" t="str">
        <f>"19060224121"</f>
        <v>19060224121</v>
      </c>
      <c r="E95" s="4"/>
    </row>
    <row r="96" s="1" customFormat="1" ht="23" customHeight="1" spans="1:5">
      <c r="A96" s="3">
        <v>94</v>
      </c>
      <c r="B96" s="3" t="s">
        <v>29</v>
      </c>
      <c r="C96" s="3" t="str">
        <f>"孟琪琪"</f>
        <v>孟琪琪</v>
      </c>
      <c r="D96" s="3" t="str">
        <f>"19060220617"</f>
        <v>19060220617</v>
      </c>
      <c r="E96" s="4"/>
    </row>
    <row r="97" s="1" customFormat="1" ht="23" customHeight="1" spans="1:5">
      <c r="A97" s="3">
        <v>95</v>
      </c>
      <c r="B97" s="3" t="s">
        <v>29</v>
      </c>
      <c r="C97" s="3" t="str">
        <f>"郗静文"</f>
        <v>郗静文</v>
      </c>
      <c r="D97" s="3" t="str">
        <f>"19060223224"</f>
        <v>19060223224</v>
      </c>
      <c r="E97" s="4"/>
    </row>
    <row r="98" s="1" customFormat="1" ht="23" customHeight="1" spans="1:5">
      <c r="A98" s="3">
        <v>96</v>
      </c>
      <c r="B98" s="3" t="s">
        <v>29</v>
      </c>
      <c r="C98" s="3" t="str">
        <f>"闫林佳"</f>
        <v>闫林佳</v>
      </c>
      <c r="D98" s="3" t="str">
        <f>"19060223407"</f>
        <v>19060223407</v>
      </c>
      <c r="E98" s="4"/>
    </row>
    <row r="99" s="1" customFormat="1" ht="23" customHeight="1" spans="1:5">
      <c r="A99" s="3">
        <v>97</v>
      </c>
      <c r="B99" s="3" t="s">
        <v>30</v>
      </c>
      <c r="C99" s="3" t="str">
        <f>"宋青怡"</f>
        <v>宋青怡</v>
      </c>
      <c r="D99" s="3" t="str">
        <f>"19060223816"</f>
        <v>19060223816</v>
      </c>
      <c r="E99" s="4"/>
    </row>
    <row r="100" s="1" customFormat="1" ht="23" customHeight="1" spans="1:5">
      <c r="A100" s="3">
        <v>98</v>
      </c>
      <c r="B100" s="3" t="s">
        <v>30</v>
      </c>
      <c r="C100" s="3" t="str">
        <f>"王婕娉"</f>
        <v>王婕娉</v>
      </c>
      <c r="D100" s="3" t="str">
        <f>"19060221729"</f>
        <v>19060221729</v>
      </c>
      <c r="E100" s="4"/>
    </row>
    <row r="101" s="1" customFormat="1" ht="23" customHeight="1" spans="1:5">
      <c r="A101" s="3">
        <v>99</v>
      </c>
      <c r="B101" s="3" t="s">
        <v>30</v>
      </c>
      <c r="C101" s="3" t="str">
        <f>"冯珍珍"</f>
        <v>冯珍珍</v>
      </c>
      <c r="D101" s="3" t="str">
        <f>"19060224130"</f>
        <v>19060224130</v>
      </c>
      <c r="E101" s="4"/>
    </row>
    <row r="102" s="1" customFormat="1" ht="23" customHeight="1" spans="1:5">
      <c r="A102" s="3">
        <v>100</v>
      </c>
      <c r="B102" s="3" t="s">
        <v>31</v>
      </c>
      <c r="C102" s="3" t="str">
        <f>"郭奕宾"</f>
        <v>郭奕宾</v>
      </c>
      <c r="D102" s="3" t="str">
        <f>"19060224001"</f>
        <v>19060224001</v>
      </c>
      <c r="E102" s="4"/>
    </row>
    <row r="103" s="1" customFormat="1" ht="23" customHeight="1" spans="1:5">
      <c r="A103" s="3">
        <v>101</v>
      </c>
      <c r="B103" s="3" t="s">
        <v>31</v>
      </c>
      <c r="C103" s="3" t="str">
        <f>"姜珊"</f>
        <v>姜珊</v>
      </c>
      <c r="D103" s="3" t="str">
        <f>"19060220616"</f>
        <v>19060220616</v>
      </c>
      <c r="E103" s="4"/>
    </row>
    <row r="104" s="1" customFormat="1" ht="23" customHeight="1" spans="1:5">
      <c r="A104" s="3">
        <v>102</v>
      </c>
      <c r="B104" s="3" t="s">
        <v>31</v>
      </c>
      <c r="C104" s="3" t="str">
        <f>"陈好为"</f>
        <v>陈好为</v>
      </c>
      <c r="D104" s="3" t="str">
        <f>"19060220903"</f>
        <v>19060220903</v>
      </c>
      <c r="E104" s="4"/>
    </row>
    <row r="105" s="1" customFormat="1" ht="23" customHeight="1" spans="1:5">
      <c r="A105" s="3">
        <v>103</v>
      </c>
      <c r="B105" s="3" t="s">
        <v>31</v>
      </c>
      <c r="C105" s="3" t="str">
        <f>"刘维健"</f>
        <v>刘维健</v>
      </c>
      <c r="D105" s="3" t="str">
        <f>"19060220630"</f>
        <v>19060220630</v>
      </c>
      <c r="E105" s="4"/>
    </row>
    <row r="106" s="1" customFormat="1" ht="23" customHeight="1" spans="1:5">
      <c r="A106" s="3">
        <v>104</v>
      </c>
      <c r="B106" s="3" t="s">
        <v>32</v>
      </c>
      <c r="C106" s="3" t="str">
        <f>"李文秀"</f>
        <v>李文秀</v>
      </c>
      <c r="D106" s="3" t="str">
        <f>"19060222211"</f>
        <v>19060222211</v>
      </c>
      <c r="E106" s="4"/>
    </row>
    <row r="107" s="1" customFormat="1" ht="23" customHeight="1" spans="1:5">
      <c r="A107" s="3">
        <v>105</v>
      </c>
      <c r="B107" s="3" t="s">
        <v>32</v>
      </c>
      <c r="C107" s="3" t="str">
        <f>"白雪梅"</f>
        <v>白雪梅</v>
      </c>
      <c r="D107" s="3" t="str">
        <f>"19060223703"</f>
        <v>19060223703</v>
      </c>
      <c r="E107" s="4"/>
    </row>
    <row r="108" s="1" customFormat="1" ht="23" customHeight="1" spans="1:5">
      <c r="A108" s="3">
        <v>106</v>
      </c>
      <c r="B108" s="3" t="s">
        <v>32</v>
      </c>
      <c r="C108" s="3" t="str">
        <f>"张淑茜"</f>
        <v>张淑茜</v>
      </c>
      <c r="D108" s="3" t="str">
        <f>"19060222525"</f>
        <v>19060222525</v>
      </c>
      <c r="E108" s="4"/>
    </row>
    <row r="109" s="1" customFormat="1" ht="23" customHeight="1" spans="1:5">
      <c r="A109" s="3">
        <v>107</v>
      </c>
      <c r="B109" s="3" t="s">
        <v>33</v>
      </c>
      <c r="C109" s="3" t="str">
        <f>"张一川"</f>
        <v>张一川</v>
      </c>
      <c r="D109" s="3" t="str">
        <f>"19060220520"</f>
        <v>19060220520</v>
      </c>
      <c r="E109" s="4"/>
    </row>
    <row r="110" s="1" customFormat="1" ht="23" customHeight="1" spans="1:5">
      <c r="A110" s="3">
        <v>108</v>
      </c>
      <c r="B110" s="3" t="s">
        <v>33</v>
      </c>
      <c r="C110" s="3" t="str">
        <f>"陈朋涛"</f>
        <v>陈朋涛</v>
      </c>
      <c r="D110" s="3" t="str">
        <f>"19060223020"</f>
        <v>19060223020</v>
      </c>
      <c r="E110" s="4"/>
    </row>
    <row r="111" s="1" customFormat="1" ht="23" customHeight="1" spans="1:5">
      <c r="A111" s="3">
        <v>109</v>
      </c>
      <c r="B111" s="3" t="s">
        <v>33</v>
      </c>
      <c r="C111" s="3" t="str">
        <f>"刘晓辉"</f>
        <v>刘晓辉</v>
      </c>
      <c r="D111" s="3" t="str">
        <f>"19060223409"</f>
        <v>19060223409</v>
      </c>
      <c r="E111" s="4"/>
    </row>
    <row r="112" s="1" customFormat="1" ht="23" customHeight="1" spans="1:5">
      <c r="A112" s="3">
        <v>110</v>
      </c>
      <c r="B112" s="3" t="s">
        <v>34</v>
      </c>
      <c r="C112" s="3" t="str">
        <f>"王嘉静"</f>
        <v>王嘉静</v>
      </c>
      <c r="D112" s="3" t="str">
        <f>"19060220124"</f>
        <v>19060220124</v>
      </c>
      <c r="E112" s="4"/>
    </row>
    <row r="113" s="1" customFormat="1" ht="23" customHeight="1" spans="1:5">
      <c r="A113" s="3">
        <v>111</v>
      </c>
      <c r="B113" s="3" t="s">
        <v>34</v>
      </c>
      <c r="C113" s="3" t="str">
        <f>"李靖"</f>
        <v>李靖</v>
      </c>
      <c r="D113" s="3" t="str">
        <f>"19060223706"</f>
        <v>19060223706</v>
      </c>
      <c r="E113" s="4"/>
    </row>
    <row r="114" s="1" customFormat="1" ht="23" customHeight="1" spans="1:5">
      <c r="A114" s="3">
        <v>112</v>
      </c>
      <c r="B114" s="3" t="s">
        <v>34</v>
      </c>
      <c r="C114" s="3" t="str">
        <f>"郑仙仙"</f>
        <v>郑仙仙</v>
      </c>
      <c r="D114" s="3" t="str">
        <f>"19060220916"</f>
        <v>19060220916</v>
      </c>
      <c r="E114" s="4"/>
    </row>
    <row r="115" s="1" customFormat="1" ht="23" customHeight="1" spans="1:5">
      <c r="A115" s="3">
        <v>113</v>
      </c>
      <c r="B115" s="3" t="s">
        <v>34</v>
      </c>
      <c r="C115" s="3" t="str">
        <f>"王丽萍"</f>
        <v>王丽萍</v>
      </c>
      <c r="D115" s="3" t="str">
        <f>"19060221029"</f>
        <v>19060221029</v>
      </c>
      <c r="E115" s="4"/>
    </row>
    <row r="116" s="1" customFormat="1" ht="23" customHeight="1" spans="1:5">
      <c r="A116" s="3">
        <v>114</v>
      </c>
      <c r="B116" s="3" t="s">
        <v>34</v>
      </c>
      <c r="C116" s="3" t="str">
        <f>"于佳君"</f>
        <v>于佳君</v>
      </c>
      <c r="D116" s="3" t="str">
        <f>"19060221616"</f>
        <v>19060221616</v>
      </c>
      <c r="E116" s="4"/>
    </row>
    <row r="117" s="1" customFormat="1" ht="23" customHeight="1" spans="1:5">
      <c r="A117" s="3">
        <v>115</v>
      </c>
      <c r="B117" s="3" t="s">
        <v>34</v>
      </c>
      <c r="C117" s="3" t="str">
        <f>"李静"</f>
        <v>李静</v>
      </c>
      <c r="D117" s="3" t="str">
        <f>"19060221526"</f>
        <v>19060221526</v>
      </c>
      <c r="E117" s="4"/>
    </row>
    <row r="118" s="1" customFormat="1" ht="23" customHeight="1" spans="1:5">
      <c r="A118" s="3">
        <v>116</v>
      </c>
      <c r="B118" s="3" t="s">
        <v>34</v>
      </c>
      <c r="C118" s="3" t="str">
        <f>"王丹婷"</f>
        <v>王丹婷</v>
      </c>
      <c r="D118" s="3" t="str">
        <f>"19060221903"</f>
        <v>19060221903</v>
      </c>
      <c r="E118" s="4"/>
    </row>
    <row r="119" s="1" customFormat="1" ht="23" customHeight="1" spans="1:5">
      <c r="A119" s="3">
        <v>117</v>
      </c>
      <c r="B119" s="3" t="s">
        <v>34</v>
      </c>
      <c r="C119" s="3" t="str">
        <f>"赵亭亭"</f>
        <v>赵亭亭</v>
      </c>
      <c r="D119" s="3" t="str">
        <f>"19060221523"</f>
        <v>19060221523</v>
      </c>
      <c r="E119" s="4"/>
    </row>
    <row r="120" s="1" customFormat="1" ht="23" customHeight="1" spans="1:5">
      <c r="A120" s="3">
        <v>118</v>
      </c>
      <c r="B120" s="3" t="s">
        <v>34</v>
      </c>
      <c r="C120" s="3" t="str">
        <f>"王晨晨"</f>
        <v>王晨晨</v>
      </c>
      <c r="D120" s="3" t="str">
        <f>"19060223130"</f>
        <v>19060223130</v>
      </c>
      <c r="E120" s="4"/>
    </row>
    <row r="121" s="1" customFormat="1" ht="23" customHeight="1" spans="1:5">
      <c r="A121" s="3">
        <v>119</v>
      </c>
      <c r="B121" s="3" t="s">
        <v>34</v>
      </c>
      <c r="C121" s="3" t="str">
        <f>"张静美"</f>
        <v>张静美</v>
      </c>
      <c r="D121" s="3" t="str">
        <f>"19060223021"</f>
        <v>19060223021</v>
      </c>
      <c r="E121" s="4"/>
    </row>
    <row r="122" s="1" customFormat="1" ht="23" customHeight="1" spans="1:5">
      <c r="A122" s="3">
        <v>120</v>
      </c>
      <c r="B122" s="3" t="s">
        <v>34</v>
      </c>
      <c r="C122" s="3" t="str">
        <f>"吴晓荣"</f>
        <v>吴晓荣</v>
      </c>
      <c r="D122" s="3" t="str">
        <f>"19060222004"</f>
        <v>19060222004</v>
      </c>
      <c r="E122" s="4"/>
    </row>
    <row r="123" s="1" customFormat="1" ht="23" customHeight="1" spans="1:5">
      <c r="A123" s="3">
        <v>121</v>
      </c>
      <c r="B123" s="3" t="s">
        <v>34</v>
      </c>
      <c r="C123" s="3" t="str">
        <f>"刘琪"</f>
        <v>刘琪</v>
      </c>
      <c r="D123" s="3" t="str">
        <f>"19060220626"</f>
        <v>19060220626</v>
      </c>
      <c r="E123" s="4"/>
    </row>
    <row r="124" s="1" customFormat="1" ht="23" customHeight="1" spans="1:5">
      <c r="A124" s="3">
        <v>122</v>
      </c>
      <c r="B124" s="3" t="s">
        <v>34</v>
      </c>
      <c r="C124" s="3" t="str">
        <f>"徐雪"</f>
        <v>徐雪</v>
      </c>
      <c r="D124" s="3" t="str">
        <f>"19060221617"</f>
        <v>19060221617</v>
      </c>
      <c r="E124" s="4"/>
    </row>
    <row r="125" s="1" customFormat="1" ht="23" customHeight="1" spans="1:5">
      <c r="A125" s="3">
        <v>123</v>
      </c>
      <c r="B125" s="3" t="s">
        <v>35</v>
      </c>
      <c r="C125" s="3" t="str">
        <f>"姜杰"</f>
        <v>姜杰</v>
      </c>
      <c r="D125" s="3" t="str">
        <f>"19060223017"</f>
        <v>19060223017</v>
      </c>
      <c r="E125" s="4"/>
    </row>
    <row r="126" s="1" customFormat="1" ht="23" customHeight="1" spans="1:5">
      <c r="A126" s="3">
        <v>124</v>
      </c>
      <c r="B126" s="3" t="s">
        <v>35</v>
      </c>
      <c r="C126" s="3" t="str">
        <f>"张吉腾"</f>
        <v>张吉腾</v>
      </c>
      <c r="D126" s="3" t="str">
        <f>"19060223122"</f>
        <v>19060223122</v>
      </c>
      <c r="E126" s="4"/>
    </row>
    <row r="127" s="1" customFormat="1" ht="23" customHeight="1" spans="1:5">
      <c r="A127" s="3">
        <v>125</v>
      </c>
      <c r="B127" s="3" t="s">
        <v>35</v>
      </c>
      <c r="C127" s="3" t="str">
        <f>"胡悦"</f>
        <v>胡悦</v>
      </c>
      <c r="D127" s="3" t="str">
        <f>"19060224207"</f>
        <v>19060224207</v>
      </c>
      <c r="E127" s="4"/>
    </row>
    <row r="128" s="1" customFormat="1" ht="23" customHeight="1" spans="1:5">
      <c r="A128" s="3">
        <v>126</v>
      </c>
      <c r="B128" s="3" t="s">
        <v>36</v>
      </c>
      <c r="C128" s="3" t="str">
        <f>"李悦"</f>
        <v>李悦</v>
      </c>
      <c r="D128" s="3" t="str">
        <f>"19060221829"</f>
        <v>19060221829</v>
      </c>
      <c r="E128" s="4"/>
    </row>
    <row r="129" s="1" customFormat="1" ht="23" customHeight="1" spans="1:5">
      <c r="A129" s="3">
        <v>127</v>
      </c>
      <c r="B129" s="3" t="s">
        <v>36</v>
      </c>
      <c r="C129" s="3" t="str">
        <f>"陈冰洁"</f>
        <v>陈冰洁</v>
      </c>
      <c r="D129" s="3" t="str">
        <f>"19060223715"</f>
        <v>19060223715</v>
      </c>
      <c r="E129" s="4"/>
    </row>
    <row r="130" s="1" customFormat="1" ht="23" customHeight="1" spans="1:5">
      <c r="A130" s="3">
        <v>128</v>
      </c>
      <c r="B130" s="3" t="s">
        <v>36</v>
      </c>
      <c r="C130" s="3" t="str">
        <f>"马静"</f>
        <v>马静</v>
      </c>
      <c r="D130" s="3" t="str">
        <f>"19060220424"</f>
        <v>19060220424</v>
      </c>
      <c r="E130" s="4"/>
    </row>
    <row r="131" s="1" customFormat="1" ht="23" customHeight="1" spans="1:5">
      <c r="A131" s="3">
        <v>129</v>
      </c>
      <c r="B131" s="3" t="s">
        <v>36</v>
      </c>
      <c r="C131" s="3" t="str">
        <f>"孔维玉"</f>
        <v>孔维玉</v>
      </c>
      <c r="D131" s="3" t="str">
        <f>"19060224002"</f>
        <v>19060224002</v>
      </c>
      <c r="E131" s="4"/>
    </row>
    <row r="132" s="1" customFormat="1" ht="23" customHeight="1" spans="1:5">
      <c r="A132" s="3">
        <v>130</v>
      </c>
      <c r="B132" s="3" t="s">
        <v>36</v>
      </c>
      <c r="C132" s="3" t="str">
        <f>"吕建香"</f>
        <v>吕建香</v>
      </c>
      <c r="D132" s="3" t="str">
        <f>"19060222512"</f>
        <v>19060222512</v>
      </c>
      <c r="E132" s="4"/>
    </row>
    <row r="133" s="1" customFormat="1" ht="23" customHeight="1" spans="1:5">
      <c r="A133" s="3">
        <v>131</v>
      </c>
      <c r="B133" s="3" t="s">
        <v>36</v>
      </c>
      <c r="C133" s="3" t="str">
        <f>"王晓菲"</f>
        <v>王晓菲</v>
      </c>
      <c r="D133" s="3" t="str">
        <f>"19060222811"</f>
        <v>19060222811</v>
      </c>
      <c r="E133" s="4"/>
    </row>
    <row r="134" s="1" customFormat="1" ht="23" customHeight="1" spans="1:5">
      <c r="A134" s="3">
        <v>132</v>
      </c>
      <c r="B134" s="3" t="s">
        <v>36</v>
      </c>
      <c r="C134" s="3" t="str">
        <f>"王梦娇"</f>
        <v>王梦娇</v>
      </c>
      <c r="D134" s="3" t="str">
        <f>"19060224029"</f>
        <v>19060224029</v>
      </c>
      <c r="E134" s="4"/>
    </row>
    <row r="135" s="1" customFormat="1" ht="23" customHeight="1" spans="1:5">
      <c r="A135" s="3">
        <v>133</v>
      </c>
      <c r="B135" s="3" t="s">
        <v>37</v>
      </c>
      <c r="C135" s="3" t="str">
        <f>"李国亮"</f>
        <v>李国亮</v>
      </c>
      <c r="D135" s="3" t="str">
        <f>"19060223826"</f>
        <v>19060223826</v>
      </c>
      <c r="E135" s="4"/>
    </row>
    <row r="136" s="1" customFormat="1" ht="23" customHeight="1" spans="1:5">
      <c r="A136" s="3">
        <v>134</v>
      </c>
      <c r="B136" s="3" t="s">
        <v>37</v>
      </c>
      <c r="C136" s="3" t="str">
        <f>"张琳"</f>
        <v>张琳</v>
      </c>
      <c r="D136" s="3" t="str">
        <f>"19060220123"</f>
        <v>19060220123</v>
      </c>
      <c r="E136" s="4"/>
    </row>
    <row r="137" s="1" customFormat="1" ht="23" customHeight="1" spans="1:5">
      <c r="A137" s="3">
        <v>135</v>
      </c>
      <c r="B137" s="3" t="s">
        <v>37</v>
      </c>
      <c r="C137" s="3" t="str">
        <f>"殷文娟"</f>
        <v>殷文娟</v>
      </c>
      <c r="D137" s="3" t="str">
        <f>"19060224212"</f>
        <v>19060224212</v>
      </c>
      <c r="E137" s="4"/>
    </row>
    <row r="138" s="1" customFormat="1" ht="23" customHeight="1" spans="1:5">
      <c r="A138" s="3">
        <v>136</v>
      </c>
      <c r="B138" s="3" t="s">
        <v>37</v>
      </c>
      <c r="C138" s="3" t="str">
        <f>"赵文秀"</f>
        <v>赵文秀</v>
      </c>
      <c r="D138" s="3" t="str">
        <f>"19060223921"</f>
        <v>19060223921</v>
      </c>
      <c r="E138" s="4"/>
    </row>
    <row r="139" s="1" customFormat="1" ht="23" customHeight="1" spans="1:5">
      <c r="A139" s="3">
        <v>137</v>
      </c>
      <c r="B139" s="3" t="s">
        <v>38</v>
      </c>
      <c r="C139" s="3" t="str">
        <f>"韩瑞琪"</f>
        <v>韩瑞琪</v>
      </c>
      <c r="D139" s="3" t="str">
        <f>"19060221920"</f>
        <v>19060221920</v>
      </c>
      <c r="E139" s="4"/>
    </row>
    <row r="140" s="1" customFormat="1" ht="23" customHeight="1" spans="1:5">
      <c r="A140" s="3">
        <v>138</v>
      </c>
      <c r="B140" s="3" t="s">
        <v>38</v>
      </c>
      <c r="C140" s="3" t="str">
        <f>"周晓琳"</f>
        <v>周晓琳</v>
      </c>
      <c r="D140" s="3" t="str">
        <f>"19060221316"</f>
        <v>19060221316</v>
      </c>
      <c r="E140" s="4"/>
    </row>
    <row r="141" s="1" customFormat="1" ht="23" customHeight="1" spans="1:5">
      <c r="A141" s="3">
        <v>139</v>
      </c>
      <c r="B141" s="3" t="s">
        <v>38</v>
      </c>
      <c r="C141" s="3" t="str">
        <f>"吴雪"</f>
        <v>吴雪</v>
      </c>
      <c r="D141" s="3" t="str">
        <f>"19060221723"</f>
        <v>19060221723</v>
      </c>
      <c r="E141" s="4"/>
    </row>
    <row r="142" s="1" customFormat="1" ht="23" customHeight="1" spans="1:5">
      <c r="A142" s="3">
        <v>140</v>
      </c>
      <c r="B142" s="3" t="s">
        <v>38</v>
      </c>
      <c r="C142" s="3" t="str">
        <f>"祖梦雪"</f>
        <v>祖梦雪</v>
      </c>
      <c r="D142" s="3" t="str">
        <f>"19060223506"</f>
        <v>19060223506</v>
      </c>
      <c r="E142" s="4"/>
    </row>
  </sheetData>
  <autoFilter ref="B2:E142">
    <sortState ref="B2:E142">
      <sortCondition ref="B1:B195"/>
    </sortState>
    <extLst/>
  </autoFilter>
  <mergeCells count="1">
    <mergeCell ref="A1:E1"/>
  </mergeCells>
  <printOptions horizontalCentered="1"/>
  <pageMargins left="0.357638888888889" right="0.357638888888889" top="0.802777777777778" bottom="0.802777777777778" header="0.5" footer="0.5"/>
  <pageSetup paperSize="9" scale="9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2019-06-23T06:35:00Z</dcterms:created>
  <dcterms:modified xsi:type="dcterms:W3CDTF">2019-07-18T09:26:30Z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