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<sst xmlns="http://schemas.openxmlformats.org/spreadsheetml/2006/main" count="402" uniqueCount="154">
  <si>
    <t>附件2</t>
  </si>
  <si>
    <t>2019年度百色市西林县公开招考聘用中小学教师免笔试岗位
进入面试范围人选名单
（50个岗位，97人）</t>
  </si>
  <si>
    <t>序号</t>
  </si>
  <si>
    <t>报考单位</t>
  </si>
  <si>
    <t>报考岗位</t>
  </si>
  <si>
    <t>岗位代码</t>
  </si>
  <si>
    <t>招聘人数（核减后的人数）</t>
  </si>
  <si>
    <t>姓名</t>
  </si>
  <si>
    <t>性别</t>
  </si>
  <si>
    <t>民族</t>
  </si>
  <si>
    <t>报考号</t>
  </si>
  <si>
    <t>西林县那劳镇
初级中学</t>
  </si>
  <si>
    <t>初中数学教师
（聘用教师控制数）</t>
  </si>
  <si>
    <t>任高粉</t>
  </si>
  <si>
    <t>女</t>
  </si>
  <si>
    <t>汉族</t>
  </si>
  <si>
    <t>陶明珍</t>
  </si>
  <si>
    <t>苗族</t>
  </si>
  <si>
    <t>初中语文教师
（聘用教师控制数）</t>
  </si>
  <si>
    <t>罗艺博</t>
  </si>
  <si>
    <t>壮族</t>
  </si>
  <si>
    <t>西林县那佐苗族乡初级中学</t>
  </si>
  <si>
    <t>初中历史教师
（聘用教师控制数）</t>
  </si>
  <si>
    <t>刘小飞</t>
  </si>
  <si>
    <t>男</t>
  </si>
  <si>
    <t>李艳芳</t>
  </si>
  <si>
    <t>阚云香</t>
  </si>
  <si>
    <t>初中地理教师
（聘用教师控制数）</t>
  </si>
  <si>
    <t>何忠鹏</t>
  </si>
  <si>
    <t>冯明星</t>
  </si>
  <si>
    <t>陈忠艳</t>
  </si>
  <si>
    <t>季国宇</t>
  </si>
  <si>
    <t>李大平</t>
  </si>
  <si>
    <t>初中生物教师
（聘用教师控制数）</t>
  </si>
  <si>
    <t>冯明武</t>
  </si>
  <si>
    <t>李永翠</t>
  </si>
  <si>
    <t>蒋谦</t>
  </si>
  <si>
    <t>初中体育教师
（聘用教师控制数）</t>
  </si>
  <si>
    <t>杨廷俊</t>
  </si>
  <si>
    <t>张华文</t>
  </si>
  <si>
    <t>黄帅</t>
  </si>
  <si>
    <t>初中物理教师
（聘用教师控制数）</t>
  </si>
  <si>
    <t>孙先富</t>
  </si>
  <si>
    <t>初中英语教师
（聘用教师控制数）</t>
  </si>
  <si>
    <t>苏丽娜</t>
  </si>
  <si>
    <t>彭云艳</t>
  </si>
  <si>
    <t>初中音乐教师
（聘用教师控制数）</t>
  </si>
  <si>
    <t>李红叶</t>
  </si>
  <si>
    <t>初中美术教师
（聘用教师控制数）</t>
  </si>
  <si>
    <t>徐思思</t>
  </si>
  <si>
    <t>彝族</t>
  </si>
  <si>
    <t>陆正丽</t>
  </si>
  <si>
    <t>西林县弄汪希望学校（初中部）</t>
  </si>
  <si>
    <t>陆刘军</t>
  </si>
  <si>
    <t>李露萍</t>
  </si>
  <si>
    <t>回族</t>
  </si>
  <si>
    <t>西林县西平乡
初级中学</t>
  </si>
  <si>
    <t>沈凤海</t>
  </si>
  <si>
    <t>西林县古障镇
初级中学</t>
  </si>
  <si>
    <t>龙仕萍</t>
  </si>
  <si>
    <t>王永艳</t>
  </si>
  <si>
    <t>王娟</t>
  </si>
  <si>
    <t>杨忠巧</t>
  </si>
  <si>
    <t>兰菊</t>
  </si>
  <si>
    <t>陈勇</t>
  </si>
  <si>
    <t>廖兴辉</t>
  </si>
  <si>
    <t>刘丽雯</t>
  </si>
  <si>
    <t>刘婷</t>
  </si>
  <si>
    <t>刘文辉</t>
  </si>
  <si>
    <t>郑飞</t>
  </si>
  <si>
    <t>李金玉</t>
  </si>
  <si>
    <t>郎武芬</t>
  </si>
  <si>
    <t>孙玉权</t>
  </si>
  <si>
    <t>黄世鹏</t>
  </si>
  <si>
    <t>张超</t>
  </si>
  <si>
    <t>王忠诚</t>
  </si>
  <si>
    <t>陈开福</t>
  </si>
  <si>
    <t>李伟康</t>
  </si>
  <si>
    <t>陆文兴</t>
  </si>
  <si>
    <t>王亚乾</t>
  </si>
  <si>
    <t>陆锐</t>
  </si>
  <si>
    <t>王秋妮</t>
  </si>
  <si>
    <t>陆秋雨</t>
  </si>
  <si>
    <t>郝廷丽</t>
  </si>
  <si>
    <t>高春旺</t>
  </si>
  <si>
    <t>初中信息技术教师
（聘用教师控制数）</t>
  </si>
  <si>
    <t>王小东</t>
  </si>
  <si>
    <t>赵隆梦</t>
  </si>
  <si>
    <t>西林县八大河希望学校（初中部）</t>
  </si>
  <si>
    <t>杨正浩</t>
  </si>
  <si>
    <t>林磊</t>
  </si>
  <si>
    <t>方言</t>
  </si>
  <si>
    <t>李莹</t>
  </si>
  <si>
    <t>西林县普合苗族乡希望学校</t>
  </si>
  <si>
    <t>小学信息技术教师
（聘用教师控制数）</t>
  </si>
  <si>
    <t>李泽敏</t>
  </si>
  <si>
    <t>李明芬</t>
  </si>
  <si>
    <t>小学英语教师
（聘用教师控制数）</t>
  </si>
  <si>
    <t>肖要静</t>
  </si>
  <si>
    <t xml:space="preserve"> 小学体育教师
（聘用教师控制数）</t>
  </si>
  <si>
    <t>胡发禄</t>
  </si>
  <si>
    <t>西林县普合乡
大河村小学</t>
  </si>
  <si>
    <t>小学音乐教师
（聘用教师控制数）</t>
  </si>
  <si>
    <t>陶海珍</t>
  </si>
  <si>
    <t>周成珍</t>
  </si>
  <si>
    <t>西林县那劳镇
中心小学</t>
  </si>
  <si>
    <t>黎文波</t>
  </si>
  <si>
    <t>何玉泉</t>
  </si>
  <si>
    <t>西林县那劳镇
那沙洞坚联合小学</t>
  </si>
  <si>
    <t>小学体育教师
（聘用教师控制数）</t>
  </si>
  <si>
    <t>王海云</t>
  </si>
  <si>
    <t>西林县足别瑶族
苗族乡中心小学</t>
  </si>
  <si>
    <t>小学美术教师
（聘用教师控制数）</t>
  </si>
  <si>
    <t>张延义</t>
  </si>
  <si>
    <t>小学教师
（聘用教师控制数）</t>
  </si>
  <si>
    <t>李锋格</t>
  </si>
  <si>
    <t>韦善珠</t>
  </si>
  <si>
    <t>杨新勇</t>
  </si>
  <si>
    <t>西林县那佐苗族乡中心小学</t>
  </si>
  <si>
    <t>农志海</t>
  </si>
  <si>
    <t>赵翠云</t>
  </si>
  <si>
    <t>黄磊</t>
  </si>
  <si>
    <t>西林县那佐苗族乡母鲁小学</t>
  </si>
  <si>
    <t>刘安明</t>
  </si>
  <si>
    <t>汪忠华</t>
  </si>
  <si>
    <t>黄树德</t>
  </si>
  <si>
    <t>罗美秀</t>
  </si>
  <si>
    <t>李华清</t>
  </si>
  <si>
    <t>西林县那佐苗族乡龙滩小学</t>
  </si>
  <si>
    <t>杜江龙</t>
  </si>
  <si>
    <t>张仁</t>
  </si>
  <si>
    <t>西林县古障镇
中心小学</t>
  </si>
  <si>
    <t>张玉艳</t>
  </si>
  <si>
    <t>张有春</t>
  </si>
  <si>
    <t>西林县古障镇
周洞中心小学</t>
  </si>
  <si>
    <t>王文仙</t>
  </si>
  <si>
    <t>西林县古障镇
同乐村中心小学</t>
  </si>
  <si>
    <t>杨红梅</t>
  </si>
  <si>
    <t>罗帮德</t>
  </si>
  <si>
    <t>布依族</t>
  </si>
  <si>
    <t>万红丽</t>
  </si>
  <si>
    <t>西林县古障镇
周约村中心小学</t>
  </si>
  <si>
    <t>胡爱坪</t>
  </si>
  <si>
    <t>西林县古障镇
猫街村中心小学</t>
  </si>
  <si>
    <t>刘永祥</t>
  </si>
  <si>
    <t>张国盅</t>
  </si>
  <si>
    <t>西林县八大河希望学校（小学部）</t>
  </si>
  <si>
    <t>吴云龙</t>
  </si>
  <si>
    <t>令狐克燕</t>
  </si>
  <si>
    <t>叶翠芳</t>
  </si>
  <si>
    <t>张妮</t>
  </si>
  <si>
    <t>苟文伦</t>
  </si>
  <si>
    <t>李胜永</t>
  </si>
  <si>
    <t>王基焜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</si>
</sst>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64" applyFont="1" applyFill="1" applyBorder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64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64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64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64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64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K3" sqref="K3"/>
    </sheetView>
  </sheetViews>
  <sheetFormatPr defaultColWidth="9.00390625" defaultRowHeight="20.25" customHeight="1"/>
  <cols>
    <col min="1" max="1" width="5.140625" style="1" customWidth="1"/>
    <col min="2" max="2" width="16.7109375" style="1" customWidth="1"/>
    <col min="3" max="3" width="19.00390625" style="1" customWidth="1"/>
    <col min="4" max="4" width="12.421875" style="1" customWidth="1"/>
    <col min="5" max="5" width="10.421875" style="1" customWidth="1"/>
    <col min="6" max="6" width="9.28125" style="1" customWidth="1"/>
    <col min="7" max="7" width="5.140625" style="1" customWidth="1"/>
    <col min="8" max="8" width="6.28125" style="1" customWidth="1"/>
    <col min="9" max="9" width="15.57421875" style="1" customWidth="1"/>
    <col min="12" max="16384" width="9.00390625" style="1" customWidth="1"/>
  </cols>
  <sheetData>
    <row r="1" ht="20.25" customHeight="1">
      <c r="A1" s="5" t="s">
        <v>0</v>
      </c>
    </row>
    <row r="2" spans="1:9" s="2" customFormat="1" ht="87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3" customFormat="1" ht="48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4" customFormat="1" ht="27.75" customHeight="1">
      <c r="A4" s="10">
        <v>1</v>
      </c>
      <c r="B4" s="11" t="s">
        <v>11</v>
      </c>
      <c r="C4" s="11" t="s">
        <v>12</v>
      </c>
      <c r="D4" s="12" t="str">
        <f>"4510300015"</f>
        <v>4510300015</v>
      </c>
      <c r="E4" s="13">
        <v>2</v>
      </c>
      <c r="F4" s="14" t="s">
        <v>13</v>
      </c>
      <c r="G4" s="14" t="s">
        <v>14</v>
      </c>
      <c r="H4" s="14" t="s">
        <v>15</v>
      </c>
      <c r="I4" s="14" t="str">
        <f>"191030000452"</f>
        <v>191030000452</v>
      </c>
    </row>
    <row r="5" spans="1:9" s="4" customFormat="1" ht="27.75" customHeight="1">
      <c r="A5" s="10">
        <v>2</v>
      </c>
      <c r="B5" s="11"/>
      <c r="C5" s="11"/>
      <c r="D5" s="12"/>
      <c r="E5" s="13"/>
      <c r="F5" s="14" t="s">
        <v>16</v>
      </c>
      <c r="G5" s="14" t="s">
        <v>14</v>
      </c>
      <c r="H5" s="14" t="s">
        <v>17</v>
      </c>
      <c r="I5" s="14" t="str">
        <f>"191030000184"</f>
        <v>191030000184</v>
      </c>
    </row>
    <row r="6" spans="1:9" s="4" customFormat="1" ht="27.75" customHeight="1">
      <c r="A6" s="10">
        <v>3</v>
      </c>
      <c r="B6" s="15" t="s">
        <v>11</v>
      </c>
      <c r="C6" s="15" t="s">
        <v>18</v>
      </c>
      <c r="D6" s="16" t="str">
        <f>"4510300017"</f>
        <v>4510300017</v>
      </c>
      <c r="E6" s="17">
        <v>1</v>
      </c>
      <c r="F6" s="14" t="s">
        <v>19</v>
      </c>
      <c r="G6" s="14" t="s">
        <v>14</v>
      </c>
      <c r="H6" s="14" t="s">
        <v>20</v>
      </c>
      <c r="I6" s="14" t="str">
        <f>"191030000072"</f>
        <v>191030000072</v>
      </c>
    </row>
    <row r="7" spans="1:9" s="4" customFormat="1" ht="27.75" customHeight="1">
      <c r="A7" s="10">
        <v>4</v>
      </c>
      <c r="B7" s="15" t="s">
        <v>21</v>
      </c>
      <c r="C7" s="15" t="s">
        <v>22</v>
      </c>
      <c r="D7" s="16" t="str">
        <f>"4510300019"</f>
        <v>4510300019</v>
      </c>
      <c r="E7" s="17">
        <v>3</v>
      </c>
      <c r="F7" s="14" t="s">
        <v>23</v>
      </c>
      <c r="G7" s="14" t="s">
        <v>24</v>
      </c>
      <c r="H7" s="14" t="s">
        <v>15</v>
      </c>
      <c r="I7" s="14" t="str">
        <f>"191030000099"</f>
        <v>191030000099</v>
      </c>
    </row>
    <row r="8" spans="1:9" s="4" customFormat="1" ht="27.75" customHeight="1">
      <c r="A8" s="10">
        <v>5</v>
      </c>
      <c r="B8" s="18"/>
      <c r="C8" s="18"/>
      <c r="D8" s="19"/>
      <c r="E8" s="20"/>
      <c r="F8" s="14" t="s">
        <v>25</v>
      </c>
      <c r="G8" s="14" t="s">
        <v>14</v>
      </c>
      <c r="H8" s="14" t="s">
        <v>15</v>
      </c>
      <c r="I8" s="14" t="str">
        <f>"191030000030"</f>
        <v>191030000030</v>
      </c>
    </row>
    <row r="9" spans="1:9" s="4" customFormat="1" ht="27.75" customHeight="1">
      <c r="A9" s="10">
        <v>6</v>
      </c>
      <c r="B9" s="21"/>
      <c r="C9" s="21"/>
      <c r="D9" s="22"/>
      <c r="E9" s="23"/>
      <c r="F9" s="14" t="s">
        <v>26</v>
      </c>
      <c r="G9" s="14" t="s">
        <v>14</v>
      </c>
      <c r="H9" s="14" t="s">
        <v>15</v>
      </c>
      <c r="I9" s="14" t="str">
        <f>"191030000394"</f>
        <v>191030000394</v>
      </c>
    </row>
    <row r="10" spans="1:9" s="4" customFormat="1" ht="27" customHeight="1">
      <c r="A10" s="10">
        <v>7</v>
      </c>
      <c r="B10" s="15" t="s">
        <v>21</v>
      </c>
      <c r="C10" s="15" t="s">
        <v>27</v>
      </c>
      <c r="D10" s="16" t="str">
        <f>"4510300020"</f>
        <v>4510300020</v>
      </c>
      <c r="E10" s="17">
        <v>3</v>
      </c>
      <c r="F10" s="14" t="s">
        <v>28</v>
      </c>
      <c r="G10" s="14" t="s">
        <v>24</v>
      </c>
      <c r="H10" s="14" t="s">
        <v>15</v>
      </c>
      <c r="I10" s="14" t="str">
        <f>"191030000013"</f>
        <v>191030000013</v>
      </c>
    </row>
    <row r="11" spans="1:9" s="4" customFormat="1" ht="27" customHeight="1">
      <c r="A11" s="10">
        <v>8</v>
      </c>
      <c r="B11" s="18"/>
      <c r="C11" s="18"/>
      <c r="D11" s="19"/>
      <c r="E11" s="20"/>
      <c r="F11" s="14" t="s">
        <v>29</v>
      </c>
      <c r="G11" s="14" t="s">
        <v>14</v>
      </c>
      <c r="H11" s="14" t="s">
        <v>15</v>
      </c>
      <c r="I11" s="14" t="str">
        <f>"191030000178"</f>
        <v>191030000178</v>
      </c>
    </row>
    <row r="12" spans="1:9" s="4" customFormat="1" ht="27" customHeight="1">
      <c r="A12" s="10">
        <v>9</v>
      </c>
      <c r="B12" s="18"/>
      <c r="C12" s="18"/>
      <c r="D12" s="19"/>
      <c r="E12" s="20"/>
      <c r="F12" s="14" t="s">
        <v>30</v>
      </c>
      <c r="G12" s="14" t="s">
        <v>14</v>
      </c>
      <c r="H12" s="14" t="s">
        <v>15</v>
      </c>
      <c r="I12" s="14" t="str">
        <f>"191030000188"</f>
        <v>191030000188</v>
      </c>
    </row>
    <row r="13" spans="1:9" s="4" customFormat="1" ht="27" customHeight="1">
      <c r="A13" s="10">
        <v>10</v>
      </c>
      <c r="B13" s="18"/>
      <c r="C13" s="18"/>
      <c r="D13" s="19"/>
      <c r="E13" s="20"/>
      <c r="F13" s="14" t="s">
        <v>31</v>
      </c>
      <c r="G13" s="14" t="s">
        <v>24</v>
      </c>
      <c r="H13" s="14" t="s">
        <v>20</v>
      </c>
      <c r="I13" s="14" t="str">
        <f>"191030000347"</f>
        <v>191030000347</v>
      </c>
    </row>
    <row r="14" spans="1:9" s="4" customFormat="1" ht="27" customHeight="1">
      <c r="A14" s="10">
        <v>11</v>
      </c>
      <c r="B14" s="21"/>
      <c r="C14" s="21"/>
      <c r="D14" s="22"/>
      <c r="E14" s="23"/>
      <c r="F14" s="14" t="s">
        <v>32</v>
      </c>
      <c r="G14" s="14" t="s">
        <v>24</v>
      </c>
      <c r="H14" s="14" t="s">
        <v>15</v>
      </c>
      <c r="I14" s="14" t="str">
        <f>"191030000423"</f>
        <v>191030000423</v>
      </c>
    </row>
    <row r="15" spans="1:9" s="4" customFormat="1" ht="27" customHeight="1">
      <c r="A15" s="10">
        <v>12</v>
      </c>
      <c r="B15" s="15" t="s">
        <v>21</v>
      </c>
      <c r="C15" s="15" t="s">
        <v>33</v>
      </c>
      <c r="D15" s="16" t="str">
        <f>"4510300021"</f>
        <v>4510300021</v>
      </c>
      <c r="E15" s="17">
        <v>3</v>
      </c>
      <c r="F15" s="14" t="s">
        <v>34</v>
      </c>
      <c r="G15" s="14" t="s">
        <v>24</v>
      </c>
      <c r="H15" s="14" t="s">
        <v>15</v>
      </c>
      <c r="I15" s="14" t="str">
        <f>"191030000207"</f>
        <v>191030000207</v>
      </c>
    </row>
    <row r="16" spans="1:9" s="4" customFormat="1" ht="27" customHeight="1">
      <c r="A16" s="10">
        <v>13</v>
      </c>
      <c r="B16" s="18"/>
      <c r="C16" s="18"/>
      <c r="D16" s="19"/>
      <c r="E16" s="20"/>
      <c r="F16" s="14" t="s">
        <v>35</v>
      </c>
      <c r="G16" s="14" t="s">
        <v>14</v>
      </c>
      <c r="H16" s="14" t="s">
        <v>15</v>
      </c>
      <c r="I16" s="14" t="str">
        <f>"191030000422"</f>
        <v>191030000422</v>
      </c>
    </row>
    <row r="17" spans="1:9" s="4" customFormat="1" ht="27" customHeight="1">
      <c r="A17" s="10">
        <v>14</v>
      </c>
      <c r="B17" s="18"/>
      <c r="C17" s="18"/>
      <c r="D17" s="19"/>
      <c r="E17" s="20"/>
      <c r="F17" s="14" t="s">
        <v>36</v>
      </c>
      <c r="G17" s="14" t="s">
        <v>24</v>
      </c>
      <c r="H17" s="14" t="s">
        <v>15</v>
      </c>
      <c r="I17" s="14" t="str">
        <f>"191030000015"</f>
        <v>191030000015</v>
      </c>
    </row>
    <row r="18" spans="1:9" s="4" customFormat="1" ht="27.75" customHeight="1">
      <c r="A18" s="10">
        <v>15</v>
      </c>
      <c r="B18" s="15" t="s">
        <v>21</v>
      </c>
      <c r="C18" s="15" t="s">
        <v>37</v>
      </c>
      <c r="D18" s="16" t="str">
        <f>"4510300022"</f>
        <v>4510300022</v>
      </c>
      <c r="E18" s="17">
        <v>2</v>
      </c>
      <c r="F18" s="14" t="s">
        <v>38</v>
      </c>
      <c r="G18" s="14" t="s">
        <v>24</v>
      </c>
      <c r="H18" s="14" t="s">
        <v>17</v>
      </c>
      <c r="I18" s="14" t="str">
        <f>"191030000031"</f>
        <v>191030000031</v>
      </c>
    </row>
    <row r="19" spans="1:9" s="4" customFormat="1" ht="27.75" customHeight="1">
      <c r="A19" s="10">
        <v>16</v>
      </c>
      <c r="B19" s="18"/>
      <c r="C19" s="18"/>
      <c r="D19" s="19"/>
      <c r="E19" s="20"/>
      <c r="F19" s="14" t="s">
        <v>39</v>
      </c>
      <c r="G19" s="14" t="s">
        <v>24</v>
      </c>
      <c r="H19" s="14" t="s">
        <v>15</v>
      </c>
      <c r="I19" s="14" t="str">
        <f>"191030000415"</f>
        <v>191030000415</v>
      </c>
    </row>
    <row r="20" spans="1:9" s="4" customFormat="1" ht="27.75" customHeight="1">
      <c r="A20" s="10">
        <v>17</v>
      </c>
      <c r="B20" s="18"/>
      <c r="C20" s="18"/>
      <c r="D20" s="19"/>
      <c r="E20" s="20"/>
      <c r="F20" s="14" t="s">
        <v>40</v>
      </c>
      <c r="G20" s="14" t="s">
        <v>24</v>
      </c>
      <c r="H20" s="14" t="s">
        <v>20</v>
      </c>
      <c r="I20" s="14" t="str">
        <f>"191030000076"</f>
        <v>191030000076</v>
      </c>
    </row>
    <row r="21" spans="1:9" s="4" customFormat="1" ht="27.75" customHeight="1">
      <c r="A21" s="10">
        <v>18</v>
      </c>
      <c r="B21" s="15" t="s">
        <v>21</v>
      </c>
      <c r="C21" s="15" t="s">
        <v>41</v>
      </c>
      <c r="D21" s="16" t="str">
        <f>"4510300023"</f>
        <v>4510300023</v>
      </c>
      <c r="E21" s="17">
        <v>1</v>
      </c>
      <c r="F21" s="14" t="s">
        <v>42</v>
      </c>
      <c r="G21" s="14" t="s">
        <v>24</v>
      </c>
      <c r="H21" s="14" t="s">
        <v>15</v>
      </c>
      <c r="I21" s="14" t="str">
        <f>"191030000391"</f>
        <v>191030000391</v>
      </c>
    </row>
    <row r="22" spans="1:9" s="4" customFormat="1" ht="27.75" customHeight="1">
      <c r="A22" s="10">
        <v>19</v>
      </c>
      <c r="B22" s="15" t="s">
        <v>21</v>
      </c>
      <c r="C22" s="15" t="s">
        <v>43</v>
      </c>
      <c r="D22" s="16" t="str">
        <f>"4510300024"</f>
        <v>4510300024</v>
      </c>
      <c r="E22" s="17">
        <v>2</v>
      </c>
      <c r="F22" s="14" t="s">
        <v>44</v>
      </c>
      <c r="G22" s="14" t="s">
        <v>14</v>
      </c>
      <c r="H22" s="14" t="s">
        <v>20</v>
      </c>
      <c r="I22" s="14" t="str">
        <f>"191030000069"</f>
        <v>191030000069</v>
      </c>
    </row>
    <row r="23" spans="1:9" s="4" customFormat="1" ht="27.75" customHeight="1">
      <c r="A23" s="10">
        <v>20</v>
      </c>
      <c r="B23" s="21"/>
      <c r="C23" s="21"/>
      <c r="D23" s="22"/>
      <c r="E23" s="23"/>
      <c r="F23" s="14" t="s">
        <v>45</v>
      </c>
      <c r="G23" s="14" t="s">
        <v>14</v>
      </c>
      <c r="H23" s="14" t="s">
        <v>15</v>
      </c>
      <c r="I23" s="14" t="str">
        <f>"191030000158"</f>
        <v>191030000158</v>
      </c>
    </row>
    <row r="24" spans="1:9" s="4" customFormat="1" ht="27.75" customHeight="1">
      <c r="A24" s="10">
        <v>21</v>
      </c>
      <c r="B24" s="24" t="s">
        <v>21</v>
      </c>
      <c r="C24" s="24" t="s">
        <v>46</v>
      </c>
      <c r="D24" s="14" t="str">
        <f>"4510300025"</f>
        <v>4510300025</v>
      </c>
      <c r="E24" s="25">
        <v>1</v>
      </c>
      <c r="F24" s="14" t="s">
        <v>47</v>
      </c>
      <c r="G24" s="14" t="s">
        <v>14</v>
      </c>
      <c r="H24" s="14" t="s">
        <v>15</v>
      </c>
      <c r="I24" s="14" t="str">
        <f>"191030000443"</f>
        <v>191030000443</v>
      </c>
    </row>
    <row r="25" spans="1:9" s="4" customFormat="1" ht="27.75" customHeight="1">
      <c r="A25" s="10">
        <v>22</v>
      </c>
      <c r="B25" s="15" t="s">
        <v>21</v>
      </c>
      <c r="C25" s="15" t="s">
        <v>48</v>
      </c>
      <c r="D25" s="16" t="str">
        <f>"4510300026"</f>
        <v>4510300026</v>
      </c>
      <c r="E25" s="17">
        <v>1</v>
      </c>
      <c r="F25" s="14" t="s">
        <v>49</v>
      </c>
      <c r="G25" s="14" t="s">
        <v>14</v>
      </c>
      <c r="H25" s="14" t="s">
        <v>50</v>
      </c>
      <c r="I25" s="14" t="str">
        <f>"191030000451"</f>
        <v>191030000451</v>
      </c>
    </row>
    <row r="26" spans="1:9" s="4" customFormat="1" ht="27.75" customHeight="1">
      <c r="A26" s="10">
        <v>23</v>
      </c>
      <c r="B26" s="21"/>
      <c r="C26" s="21"/>
      <c r="D26" s="22"/>
      <c r="E26" s="23"/>
      <c r="F26" s="14" t="s">
        <v>51</v>
      </c>
      <c r="G26" s="14" t="s">
        <v>14</v>
      </c>
      <c r="H26" s="14" t="s">
        <v>20</v>
      </c>
      <c r="I26" s="14" t="str">
        <f>"191030000311"</f>
        <v>191030000311</v>
      </c>
    </row>
    <row r="27" spans="1:9" s="4" customFormat="1" ht="27.75" customHeight="1">
      <c r="A27" s="10">
        <v>24</v>
      </c>
      <c r="B27" s="24" t="s">
        <v>52</v>
      </c>
      <c r="C27" s="24" t="s">
        <v>12</v>
      </c>
      <c r="D27" s="14" t="str">
        <f>"4510300028"</f>
        <v>4510300028</v>
      </c>
      <c r="E27" s="25">
        <v>1</v>
      </c>
      <c r="F27" s="14" t="s">
        <v>53</v>
      </c>
      <c r="G27" s="14" t="s">
        <v>24</v>
      </c>
      <c r="H27" s="14" t="s">
        <v>20</v>
      </c>
      <c r="I27" s="14" t="str">
        <f>"191030000368"</f>
        <v>191030000368</v>
      </c>
    </row>
    <row r="28" spans="1:9" s="4" customFormat="1" ht="27.75" customHeight="1">
      <c r="A28" s="10">
        <v>25</v>
      </c>
      <c r="B28" s="24" t="s">
        <v>52</v>
      </c>
      <c r="C28" s="24" t="s">
        <v>22</v>
      </c>
      <c r="D28" s="14" t="str">
        <f>"4510300031"</f>
        <v>4510300031</v>
      </c>
      <c r="E28" s="25">
        <v>1</v>
      </c>
      <c r="F28" s="14" t="s">
        <v>54</v>
      </c>
      <c r="G28" s="14" t="s">
        <v>14</v>
      </c>
      <c r="H28" s="14" t="s">
        <v>55</v>
      </c>
      <c r="I28" s="14" t="str">
        <f>"191030000463"</f>
        <v>191030000463</v>
      </c>
    </row>
    <row r="29" spans="1:9" s="4" customFormat="1" ht="27.75" customHeight="1">
      <c r="A29" s="10">
        <v>26</v>
      </c>
      <c r="B29" s="24" t="s">
        <v>56</v>
      </c>
      <c r="C29" s="24" t="s">
        <v>12</v>
      </c>
      <c r="D29" s="14" t="str">
        <f>"4510300034"</f>
        <v>4510300034</v>
      </c>
      <c r="E29" s="25">
        <v>1</v>
      </c>
      <c r="F29" s="14" t="s">
        <v>57</v>
      </c>
      <c r="G29" s="14" t="s">
        <v>24</v>
      </c>
      <c r="H29" s="14" t="s">
        <v>20</v>
      </c>
      <c r="I29" s="14" t="str">
        <f>"191030000327"</f>
        <v>191030000327</v>
      </c>
    </row>
    <row r="30" spans="1:9" s="4" customFormat="1" ht="27.75" customHeight="1">
      <c r="A30" s="10">
        <v>27</v>
      </c>
      <c r="B30" s="15" t="s">
        <v>58</v>
      </c>
      <c r="C30" s="15" t="s">
        <v>12</v>
      </c>
      <c r="D30" s="16" t="str">
        <f>"4510300038"</f>
        <v>4510300038</v>
      </c>
      <c r="E30" s="17">
        <v>4</v>
      </c>
      <c r="F30" s="14" t="s">
        <v>59</v>
      </c>
      <c r="G30" s="14" t="s">
        <v>14</v>
      </c>
      <c r="H30" s="14" t="s">
        <v>15</v>
      </c>
      <c r="I30" s="14" t="str">
        <f>"191030000393"</f>
        <v>191030000393</v>
      </c>
    </row>
    <row r="31" spans="1:9" s="4" customFormat="1" ht="27.75" customHeight="1">
      <c r="A31" s="10">
        <v>28</v>
      </c>
      <c r="B31" s="18"/>
      <c r="C31" s="18"/>
      <c r="D31" s="19"/>
      <c r="E31" s="20"/>
      <c r="F31" s="14" t="s">
        <v>60</v>
      </c>
      <c r="G31" s="14" t="s">
        <v>14</v>
      </c>
      <c r="H31" s="14" t="s">
        <v>15</v>
      </c>
      <c r="I31" s="14" t="str">
        <f>"191030000365"</f>
        <v>191030000365</v>
      </c>
    </row>
    <row r="32" spans="1:9" s="4" customFormat="1" ht="27.75" customHeight="1">
      <c r="A32" s="10">
        <v>29</v>
      </c>
      <c r="B32" s="18"/>
      <c r="C32" s="18"/>
      <c r="D32" s="19"/>
      <c r="E32" s="20"/>
      <c r="F32" s="14" t="s">
        <v>61</v>
      </c>
      <c r="G32" s="14" t="s">
        <v>14</v>
      </c>
      <c r="H32" s="14" t="s">
        <v>15</v>
      </c>
      <c r="I32" s="14" t="str">
        <f>"191030000429"</f>
        <v>191030000429</v>
      </c>
    </row>
    <row r="33" spans="1:9" s="4" customFormat="1" ht="27.75" customHeight="1">
      <c r="A33" s="10">
        <v>30</v>
      </c>
      <c r="B33" s="18"/>
      <c r="C33" s="18"/>
      <c r="D33" s="19"/>
      <c r="E33" s="20"/>
      <c r="F33" s="14" t="s">
        <v>62</v>
      </c>
      <c r="G33" s="14" t="s">
        <v>14</v>
      </c>
      <c r="H33" s="14" t="s">
        <v>15</v>
      </c>
      <c r="I33" s="14" t="str">
        <f>"191030000357"</f>
        <v>191030000357</v>
      </c>
    </row>
    <row r="34" spans="1:9" s="4" customFormat="1" ht="27.75" customHeight="1">
      <c r="A34" s="10">
        <v>31</v>
      </c>
      <c r="B34" s="18"/>
      <c r="C34" s="18"/>
      <c r="D34" s="19"/>
      <c r="E34" s="20"/>
      <c r="F34" s="14" t="s">
        <v>63</v>
      </c>
      <c r="G34" s="14" t="s">
        <v>14</v>
      </c>
      <c r="H34" s="14" t="s">
        <v>15</v>
      </c>
      <c r="I34" s="14" t="str">
        <f>"191030000281"</f>
        <v>191030000281</v>
      </c>
    </row>
    <row r="35" spans="1:9" s="4" customFormat="1" ht="27.75" customHeight="1">
      <c r="A35" s="10">
        <v>32</v>
      </c>
      <c r="B35" s="18"/>
      <c r="C35" s="18"/>
      <c r="D35" s="19"/>
      <c r="E35" s="20"/>
      <c r="F35" s="14" t="s">
        <v>64</v>
      </c>
      <c r="G35" s="14" t="s">
        <v>24</v>
      </c>
      <c r="H35" s="14" t="s">
        <v>15</v>
      </c>
      <c r="I35" s="14" t="str">
        <f>"191030000066"</f>
        <v>191030000066</v>
      </c>
    </row>
    <row r="36" spans="1:9" s="4" customFormat="1" ht="27.75" customHeight="1">
      <c r="A36" s="10">
        <v>33</v>
      </c>
      <c r="B36" s="18"/>
      <c r="C36" s="18"/>
      <c r="D36" s="19"/>
      <c r="E36" s="20"/>
      <c r="F36" s="14" t="s">
        <v>65</v>
      </c>
      <c r="G36" s="14" t="s">
        <v>24</v>
      </c>
      <c r="H36" s="14" t="s">
        <v>20</v>
      </c>
      <c r="I36" s="14" t="str">
        <f>"191030000130"</f>
        <v>191030000130</v>
      </c>
    </row>
    <row r="37" spans="1:9" s="4" customFormat="1" ht="27.75" customHeight="1">
      <c r="A37" s="10">
        <v>34</v>
      </c>
      <c r="B37" s="15" t="s">
        <v>58</v>
      </c>
      <c r="C37" s="15" t="s">
        <v>43</v>
      </c>
      <c r="D37" s="16" t="str">
        <f>"4510300039"</f>
        <v>4510300039</v>
      </c>
      <c r="E37" s="17">
        <v>2</v>
      </c>
      <c r="F37" s="14" t="s">
        <v>66</v>
      </c>
      <c r="G37" s="14" t="s">
        <v>14</v>
      </c>
      <c r="H37" s="14" t="s">
        <v>15</v>
      </c>
      <c r="I37" s="14" t="str">
        <f>"191030000197"</f>
        <v>191030000197</v>
      </c>
    </row>
    <row r="38" spans="1:9" s="4" customFormat="1" ht="27.75" customHeight="1">
      <c r="A38" s="10">
        <v>35</v>
      </c>
      <c r="B38" s="21"/>
      <c r="C38" s="21"/>
      <c r="D38" s="22"/>
      <c r="E38" s="23"/>
      <c r="F38" s="14" t="s">
        <v>67</v>
      </c>
      <c r="G38" s="14" t="s">
        <v>14</v>
      </c>
      <c r="H38" s="14" t="s">
        <v>15</v>
      </c>
      <c r="I38" s="14" t="str">
        <f>"191030000096"</f>
        <v>191030000096</v>
      </c>
    </row>
    <row r="39" spans="1:9" s="4" customFormat="1" ht="27.75" customHeight="1">
      <c r="A39" s="10">
        <v>36</v>
      </c>
      <c r="B39" s="15" t="s">
        <v>58</v>
      </c>
      <c r="C39" s="15" t="s">
        <v>22</v>
      </c>
      <c r="D39" s="16" t="str">
        <f>"4510300040"</f>
        <v>4510300040</v>
      </c>
      <c r="E39" s="17">
        <v>2</v>
      </c>
      <c r="F39" s="14" t="s">
        <v>68</v>
      </c>
      <c r="G39" s="14" t="s">
        <v>24</v>
      </c>
      <c r="H39" s="14" t="s">
        <v>15</v>
      </c>
      <c r="I39" s="14" t="str">
        <f>"191030000488"</f>
        <v>191030000488</v>
      </c>
    </row>
    <row r="40" spans="1:9" s="4" customFormat="1" ht="27.75" customHeight="1">
      <c r="A40" s="10">
        <v>37</v>
      </c>
      <c r="B40" s="18"/>
      <c r="C40" s="18"/>
      <c r="D40" s="19"/>
      <c r="E40" s="20"/>
      <c r="F40" s="14" t="s">
        <v>69</v>
      </c>
      <c r="G40" s="14" t="s">
        <v>24</v>
      </c>
      <c r="H40" s="14" t="s">
        <v>15</v>
      </c>
      <c r="I40" s="14" t="str">
        <f>"191030000397"</f>
        <v>191030000397</v>
      </c>
    </row>
    <row r="41" spans="1:9" s="4" customFormat="1" ht="27.75" customHeight="1">
      <c r="A41" s="10">
        <v>38</v>
      </c>
      <c r="B41" s="18"/>
      <c r="C41" s="18"/>
      <c r="D41" s="19"/>
      <c r="E41" s="20"/>
      <c r="F41" s="14" t="s">
        <v>70</v>
      </c>
      <c r="G41" s="14" t="s">
        <v>14</v>
      </c>
      <c r="H41" s="14" t="s">
        <v>20</v>
      </c>
      <c r="I41" s="14" t="str">
        <f>"191030000171"</f>
        <v>191030000171</v>
      </c>
    </row>
    <row r="42" spans="1:9" s="4" customFormat="1" ht="27.75" customHeight="1">
      <c r="A42" s="10">
        <v>39</v>
      </c>
      <c r="B42" s="15" t="s">
        <v>58</v>
      </c>
      <c r="C42" s="15" t="s">
        <v>27</v>
      </c>
      <c r="D42" s="16" t="str">
        <f>"4510300043"</f>
        <v>4510300043</v>
      </c>
      <c r="E42" s="17">
        <v>1</v>
      </c>
      <c r="F42" s="14" t="s">
        <v>71</v>
      </c>
      <c r="G42" s="14" t="s">
        <v>14</v>
      </c>
      <c r="H42" s="14" t="s">
        <v>20</v>
      </c>
      <c r="I42" s="14" t="str">
        <f>"191030000162"</f>
        <v>191030000162</v>
      </c>
    </row>
    <row r="43" spans="1:9" s="4" customFormat="1" ht="27.75" customHeight="1">
      <c r="A43" s="10">
        <v>40</v>
      </c>
      <c r="B43" s="21"/>
      <c r="C43" s="21"/>
      <c r="D43" s="22"/>
      <c r="E43" s="23"/>
      <c r="F43" s="14" t="s">
        <v>72</v>
      </c>
      <c r="G43" s="14" t="s">
        <v>24</v>
      </c>
      <c r="H43" s="14" t="s">
        <v>15</v>
      </c>
      <c r="I43" s="14" t="str">
        <f>"191030000257"</f>
        <v>191030000257</v>
      </c>
    </row>
    <row r="44" spans="1:9" s="4" customFormat="1" ht="27.75" customHeight="1">
      <c r="A44" s="10">
        <v>41</v>
      </c>
      <c r="B44" s="15" t="s">
        <v>58</v>
      </c>
      <c r="C44" s="15" t="s">
        <v>41</v>
      </c>
      <c r="D44" s="16" t="str">
        <f>"4510300044"</f>
        <v>4510300044</v>
      </c>
      <c r="E44" s="17">
        <v>2</v>
      </c>
      <c r="F44" s="14" t="s">
        <v>73</v>
      </c>
      <c r="G44" s="14" t="s">
        <v>24</v>
      </c>
      <c r="H44" s="14" t="s">
        <v>15</v>
      </c>
      <c r="I44" s="14" t="str">
        <f>"191030000249"</f>
        <v>191030000249</v>
      </c>
    </row>
    <row r="45" spans="1:9" s="4" customFormat="1" ht="27.75" customHeight="1">
      <c r="A45" s="10">
        <v>42</v>
      </c>
      <c r="B45" s="21"/>
      <c r="C45" s="21"/>
      <c r="D45" s="22"/>
      <c r="E45" s="23"/>
      <c r="F45" s="14" t="s">
        <v>74</v>
      </c>
      <c r="G45" s="14" t="s">
        <v>24</v>
      </c>
      <c r="H45" s="14" t="s">
        <v>15</v>
      </c>
      <c r="I45" s="14" t="str">
        <f>"191030000284"</f>
        <v>191030000284</v>
      </c>
    </row>
    <row r="46" spans="1:9" s="4" customFormat="1" ht="27" customHeight="1">
      <c r="A46" s="10">
        <v>43</v>
      </c>
      <c r="B46" s="15" t="s">
        <v>58</v>
      </c>
      <c r="C46" s="15" t="s">
        <v>37</v>
      </c>
      <c r="D46" s="16" t="str">
        <f>"4510300045"</f>
        <v>4510300045</v>
      </c>
      <c r="E46" s="17">
        <v>3</v>
      </c>
      <c r="F46" s="14" t="s">
        <v>75</v>
      </c>
      <c r="G46" s="14" t="s">
        <v>24</v>
      </c>
      <c r="H46" s="14" t="s">
        <v>15</v>
      </c>
      <c r="I46" s="14" t="str">
        <f>"191030000238"</f>
        <v>191030000238</v>
      </c>
    </row>
    <row r="47" spans="1:9" s="4" customFormat="1" ht="27" customHeight="1">
      <c r="A47" s="10">
        <v>44</v>
      </c>
      <c r="B47" s="18"/>
      <c r="C47" s="18"/>
      <c r="D47" s="19"/>
      <c r="E47" s="20"/>
      <c r="F47" s="14" t="s">
        <v>76</v>
      </c>
      <c r="G47" s="14" t="s">
        <v>24</v>
      </c>
      <c r="H47" s="14" t="s">
        <v>15</v>
      </c>
      <c r="I47" s="14" t="str">
        <f>"191030000057"</f>
        <v>191030000057</v>
      </c>
    </row>
    <row r="48" spans="1:9" s="4" customFormat="1" ht="27" customHeight="1">
      <c r="A48" s="10">
        <v>45</v>
      </c>
      <c r="B48" s="18"/>
      <c r="C48" s="18"/>
      <c r="D48" s="19"/>
      <c r="E48" s="20"/>
      <c r="F48" s="14" t="s">
        <v>77</v>
      </c>
      <c r="G48" s="14" t="s">
        <v>24</v>
      </c>
      <c r="H48" s="14" t="s">
        <v>50</v>
      </c>
      <c r="I48" s="14" t="str">
        <f>"191030000392"</f>
        <v>191030000392</v>
      </c>
    </row>
    <row r="49" spans="1:9" s="4" customFormat="1" ht="27" customHeight="1">
      <c r="A49" s="10">
        <v>46</v>
      </c>
      <c r="B49" s="18"/>
      <c r="C49" s="18"/>
      <c r="D49" s="19"/>
      <c r="E49" s="20"/>
      <c r="F49" s="14" t="s">
        <v>78</v>
      </c>
      <c r="G49" s="14" t="s">
        <v>24</v>
      </c>
      <c r="H49" s="14" t="s">
        <v>20</v>
      </c>
      <c r="I49" s="14" t="str">
        <f>"191030000196"</f>
        <v>191030000196</v>
      </c>
    </row>
    <row r="50" spans="1:9" s="4" customFormat="1" ht="27" customHeight="1">
      <c r="A50" s="10">
        <v>47</v>
      </c>
      <c r="B50" s="18"/>
      <c r="C50" s="18"/>
      <c r="D50" s="19"/>
      <c r="E50" s="20"/>
      <c r="F50" s="14" t="s">
        <v>79</v>
      </c>
      <c r="G50" s="14" t="s">
        <v>24</v>
      </c>
      <c r="H50" s="14" t="s">
        <v>17</v>
      </c>
      <c r="I50" s="14" t="str">
        <f>"191030000123"</f>
        <v>191030000123</v>
      </c>
    </row>
    <row r="51" spans="1:9" s="4" customFormat="1" ht="27" customHeight="1">
      <c r="A51" s="10">
        <v>48</v>
      </c>
      <c r="B51" s="21"/>
      <c r="C51" s="21"/>
      <c r="D51" s="22"/>
      <c r="E51" s="23"/>
      <c r="F51" s="14" t="s">
        <v>80</v>
      </c>
      <c r="G51" s="14" t="s">
        <v>24</v>
      </c>
      <c r="H51" s="14" t="s">
        <v>20</v>
      </c>
      <c r="I51" s="14" t="str">
        <f>"191030000161"</f>
        <v>191030000161</v>
      </c>
    </row>
    <row r="52" spans="1:9" s="4" customFormat="1" ht="27.75" customHeight="1">
      <c r="A52" s="10">
        <v>49</v>
      </c>
      <c r="B52" s="24" t="s">
        <v>58</v>
      </c>
      <c r="C52" s="24" t="s">
        <v>46</v>
      </c>
      <c r="D52" s="14" t="str">
        <f>"4510300046"</f>
        <v>4510300046</v>
      </c>
      <c r="E52" s="25">
        <v>1</v>
      </c>
      <c r="F52" s="14" t="s">
        <v>81</v>
      </c>
      <c r="G52" s="14" t="s">
        <v>14</v>
      </c>
      <c r="H52" s="14" t="s">
        <v>20</v>
      </c>
      <c r="I52" s="14" t="str">
        <f>"191030000384"</f>
        <v>191030000384</v>
      </c>
    </row>
    <row r="53" spans="1:9" s="4" customFormat="1" ht="27" customHeight="1">
      <c r="A53" s="10">
        <v>50</v>
      </c>
      <c r="B53" s="15" t="s">
        <v>58</v>
      </c>
      <c r="C53" s="15" t="s">
        <v>48</v>
      </c>
      <c r="D53" s="16" t="str">
        <f aca="true" t="shared" si="0" ref="D53:D55">"4510300047"</f>
        <v>4510300047</v>
      </c>
      <c r="E53" s="17">
        <v>1</v>
      </c>
      <c r="F53" s="14" t="s">
        <v>82</v>
      </c>
      <c r="G53" s="14" t="s">
        <v>14</v>
      </c>
      <c r="H53" s="14" t="s">
        <v>20</v>
      </c>
      <c r="I53" s="14" t="str">
        <f>"191030000240"</f>
        <v>191030000240</v>
      </c>
    </row>
    <row r="54" spans="1:9" s="4" customFormat="1" ht="27" customHeight="1">
      <c r="A54" s="10">
        <v>51</v>
      </c>
      <c r="B54" s="18"/>
      <c r="C54" s="18"/>
      <c r="D54" s="19"/>
      <c r="E54" s="20"/>
      <c r="F54" s="14" t="s">
        <v>83</v>
      </c>
      <c r="G54" s="14" t="s">
        <v>14</v>
      </c>
      <c r="H54" s="14" t="s">
        <v>15</v>
      </c>
      <c r="I54" s="14" t="str">
        <f>"191030000122"</f>
        <v>191030000122</v>
      </c>
    </row>
    <row r="55" spans="1:9" s="4" customFormat="1" ht="27" customHeight="1">
      <c r="A55" s="10">
        <v>52</v>
      </c>
      <c r="B55" s="21"/>
      <c r="C55" s="21"/>
      <c r="D55" s="22"/>
      <c r="E55" s="23"/>
      <c r="F55" s="14" t="s">
        <v>84</v>
      </c>
      <c r="G55" s="14" t="s">
        <v>14</v>
      </c>
      <c r="H55" s="14" t="s">
        <v>15</v>
      </c>
      <c r="I55" s="14" t="str">
        <f>"191030000018"</f>
        <v>191030000018</v>
      </c>
    </row>
    <row r="56" spans="1:9" s="4" customFormat="1" ht="27.75" customHeight="1">
      <c r="A56" s="10">
        <v>53</v>
      </c>
      <c r="B56" s="15" t="s">
        <v>58</v>
      </c>
      <c r="C56" s="15" t="s">
        <v>85</v>
      </c>
      <c r="D56" s="16" t="str">
        <f>"4510300048"</f>
        <v>4510300048</v>
      </c>
      <c r="E56" s="17">
        <v>1</v>
      </c>
      <c r="F56" s="14" t="s">
        <v>86</v>
      </c>
      <c r="G56" s="14" t="s">
        <v>24</v>
      </c>
      <c r="H56" s="14" t="s">
        <v>50</v>
      </c>
      <c r="I56" s="14" t="str">
        <f>"191030000373"</f>
        <v>191030000373</v>
      </c>
    </row>
    <row r="57" spans="1:9" s="4" customFormat="1" ht="27.75" customHeight="1">
      <c r="A57" s="10">
        <v>54</v>
      </c>
      <c r="B57" s="21"/>
      <c r="C57" s="21"/>
      <c r="D57" s="22"/>
      <c r="E57" s="23"/>
      <c r="F57" s="14" t="s">
        <v>87</v>
      </c>
      <c r="G57" s="14" t="s">
        <v>14</v>
      </c>
      <c r="H57" s="14" t="s">
        <v>50</v>
      </c>
      <c r="I57" s="14" t="str">
        <f>"191030000482"</f>
        <v>191030000482</v>
      </c>
    </row>
    <row r="58" spans="1:9" s="4" customFormat="1" ht="27.75" customHeight="1">
      <c r="A58" s="10">
        <v>55</v>
      </c>
      <c r="B58" s="24" t="s">
        <v>88</v>
      </c>
      <c r="C58" s="24" t="s">
        <v>22</v>
      </c>
      <c r="D58" s="14" t="str">
        <f>"4510300049"</f>
        <v>4510300049</v>
      </c>
      <c r="E58" s="25">
        <v>1</v>
      </c>
      <c r="F58" s="14" t="s">
        <v>89</v>
      </c>
      <c r="G58" s="14" t="s">
        <v>24</v>
      </c>
      <c r="H58" s="14" t="s">
        <v>15</v>
      </c>
      <c r="I58" s="14" t="str">
        <f>"191030000019"</f>
        <v>191030000019</v>
      </c>
    </row>
    <row r="59" spans="1:9" s="4" customFormat="1" ht="27.75" customHeight="1">
      <c r="A59" s="10">
        <v>56</v>
      </c>
      <c r="B59" s="24" t="s">
        <v>88</v>
      </c>
      <c r="C59" s="24" t="s">
        <v>18</v>
      </c>
      <c r="D59" s="14" t="str">
        <f>"4510300050"</f>
        <v>4510300050</v>
      </c>
      <c r="E59" s="25">
        <v>1</v>
      </c>
      <c r="F59" s="14" t="s">
        <v>90</v>
      </c>
      <c r="G59" s="14" t="s">
        <v>14</v>
      </c>
      <c r="H59" s="14" t="s">
        <v>15</v>
      </c>
      <c r="I59" s="14" t="str">
        <f>"191030000127"</f>
        <v>191030000127</v>
      </c>
    </row>
    <row r="60" spans="1:9" s="4" customFormat="1" ht="27.75" customHeight="1">
      <c r="A60" s="10">
        <v>57</v>
      </c>
      <c r="B60" s="24" t="s">
        <v>88</v>
      </c>
      <c r="C60" s="24" t="s">
        <v>46</v>
      </c>
      <c r="D60" s="14" t="str">
        <f>"4510300052"</f>
        <v>4510300052</v>
      </c>
      <c r="E60" s="25">
        <v>1</v>
      </c>
      <c r="F60" s="14" t="s">
        <v>91</v>
      </c>
      <c r="G60" s="14" t="s">
        <v>24</v>
      </c>
      <c r="H60" s="14" t="s">
        <v>15</v>
      </c>
      <c r="I60" s="14" t="str">
        <f>"191030000382"</f>
        <v>191030000382</v>
      </c>
    </row>
    <row r="61" spans="1:9" s="4" customFormat="1" ht="27.75" customHeight="1">
      <c r="A61" s="10">
        <v>58</v>
      </c>
      <c r="B61" s="24" t="s">
        <v>88</v>
      </c>
      <c r="C61" s="24" t="s">
        <v>43</v>
      </c>
      <c r="D61" s="14" t="str">
        <f>"4510300053"</f>
        <v>4510300053</v>
      </c>
      <c r="E61" s="25">
        <v>1</v>
      </c>
      <c r="F61" s="14" t="s">
        <v>92</v>
      </c>
      <c r="G61" s="14" t="s">
        <v>14</v>
      </c>
      <c r="H61" s="14" t="s">
        <v>15</v>
      </c>
      <c r="I61" s="14" t="str">
        <f>"191030000047"</f>
        <v>191030000047</v>
      </c>
    </row>
    <row r="62" spans="1:9" s="4" customFormat="1" ht="25.5" customHeight="1">
      <c r="A62" s="10">
        <v>59</v>
      </c>
      <c r="B62" s="15" t="s">
        <v>93</v>
      </c>
      <c r="C62" s="15" t="s">
        <v>94</v>
      </c>
      <c r="D62" s="16" t="str">
        <f>"4510300060"</f>
        <v>4510300060</v>
      </c>
      <c r="E62" s="17">
        <v>1</v>
      </c>
      <c r="F62" s="14" t="s">
        <v>95</v>
      </c>
      <c r="G62" s="14" t="s">
        <v>24</v>
      </c>
      <c r="H62" s="14" t="s">
        <v>15</v>
      </c>
      <c r="I62" s="14" t="str">
        <f>"191030000090"</f>
        <v>191030000090</v>
      </c>
    </row>
    <row r="63" spans="1:9" s="4" customFormat="1" ht="25.5" customHeight="1">
      <c r="A63" s="10">
        <v>60</v>
      </c>
      <c r="B63" s="18"/>
      <c r="C63" s="18"/>
      <c r="D63" s="19"/>
      <c r="E63" s="20"/>
      <c r="F63" s="14" t="s">
        <v>96</v>
      </c>
      <c r="G63" s="14" t="s">
        <v>14</v>
      </c>
      <c r="H63" s="14" t="s">
        <v>15</v>
      </c>
      <c r="I63" s="14" t="str">
        <f>"191030000032"</f>
        <v>191030000032</v>
      </c>
    </row>
    <row r="64" spans="1:9" s="4" customFormat="1" ht="27.75" customHeight="1">
      <c r="A64" s="10">
        <v>61</v>
      </c>
      <c r="B64" s="15" t="s">
        <v>93</v>
      </c>
      <c r="C64" s="15" t="s">
        <v>97</v>
      </c>
      <c r="D64" s="16" t="str">
        <f>"4510300061"</f>
        <v>4510300061</v>
      </c>
      <c r="E64" s="17">
        <v>1</v>
      </c>
      <c r="F64" s="14" t="s">
        <v>98</v>
      </c>
      <c r="G64" s="14" t="s">
        <v>14</v>
      </c>
      <c r="H64" s="14" t="s">
        <v>15</v>
      </c>
      <c r="I64" s="14" t="str">
        <f>"191030000370"</f>
        <v>191030000370</v>
      </c>
    </row>
    <row r="65" spans="1:9" s="4" customFormat="1" ht="27.75" customHeight="1">
      <c r="A65" s="10">
        <v>62</v>
      </c>
      <c r="B65" s="15" t="s">
        <v>93</v>
      </c>
      <c r="C65" s="15" t="s">
        <v>99</v>
      </c>
      <c r="D65" s="16" t="str">
        <f>"4510300062"</f>
        <v>4510300062</v>
      </c>
      <c r="E65" s="17">
        <v>1</v>
      </c>
      <c r="F65" s="14" t="s">
        <v>100</v>
      </c>
      <c r="G65" s="14" t="s">
        <v>24</v>
      </c>
      <c r="H65" s="14" t="s">
        <v>15</v>
      </c>
      <c r="I65" s="14" t="str">
        <f>"191030000471"</f>
        <v>191030000471</v>
      </c>
    </row>
    <row r="66" spans="1:9" s="4" customFormat="1" ht="27.75" customHeight="1">
      <c r="A66" s="10">
        <v>63</v>
      </c>
      <c r="B66" s="15" t="s">
        <v>101</v>
      </c>
      <c r="C66" s="15" t="s">
        <v>102</v>
      </c>
      <c r="D66" s="16" t="str">
        <f>"4510300063"</f>
        <v>4510300063</v>
      </c>
      <c r="E66" s="17">
        <v>1</v>
      </c>
      <c r="F66" s="14" t="s">
        <v>103</v>
      </c>
      <c r="G66" s="14" t="s">
        <v>14</v>
      </c>
      <c r="H66" s="14" t="s">
        <v>17</v>
      </c>
      <c r="I66" s="14" t="str">
        <f>"191030000168"</f>
        <v>191030000168</v>
      </c>
    </row>
    <row r="67" spans="1:9" s="4" customFormat="1" ht="27.75" customHeight="1">
      <c r="A67" s="10">
        <v>64</v>
      </c>
      <c r="B67" s="18"/>
      <c r="C67" s="18"/>
      <c r="D67" s="19"/>
      <c r="E67" s="20"/>
      <c r="F67" s="14" t="s">
        <v>104</v>
      </c>
      <c r="G67" s="14" t="s">
        <v>14</v>
      </c>
      <c r="H67" s="14" t="s">
        <v>15</v>
      </c>
      <c r="I67" s="14" t="str">
        <f>"191030000246"</f>
        <v>191030000246</v>
      </c>
    </row>
    <row r="68" spans="1:9" s="4" customFormat="1" ht="27.75" customHeight="1">
      <c r="A68" s="10">
        <v>65</v>
      </c>
      <c r="B68" s="24" t="s">
        <v>105</v>
      </c>
      <c r="C68" s="24" t="s">
        <v>102</v>
      </c>
      <c r="D68" s="14" t="str">
        <f>"4510300065"</f>
        <v>4510300065</v>
      </c>
      <c r="E68" s="25">
        <v>1</v>
      </c>
      <c r="F68" s="14" t="s">
        <v>106</v>
      </c>
      <c r="G68" s="14" t="s">
        <v>24</v>
      </c>
      <c r="H68" s="14" t="s">
        <v>20</v>
      </c>
      <c r="I68" s="14" t="str">
        <f>"191030000187"</f>
        <v>191030000187</v>
      </c>
    </row>
    <row r="69" spans="1:9" s="4" customFormat="1" ht="27.75" customHeight="1">
      <c r="A69" s="10">
        <v>66</v>
      </c>
      <c r="B69" s="24" t="s">
        <v>105</v>
      </c>
      <c r="C69" s="24" t="s">
        <v>94</v>
      </c>
      <c r="D69" s="14" t="str">
        <f>"4510300066"</f>
        <v>4510300066</v>
      </c>
      <c r="E69" s="25">
        <v>1</v>
      </c>
      <c r="F69" s="14" t="s">
        <v>107</v>
      </c>
      <c r="G69" s="14" t="s">
        <v>14</v>
      </c>
      <c r="H69" s="14" t="s">
        <v>20</v>
      </c>
      <c r="I69" s="14" t="str">
        <f>"191030000137"</f>
        <v>191030000137</v>
      </c>
    </row>
    <row r="70" spans="1:9" s="4" customFormat="1" ht="27.75" customHeight="1">
      <c r="A70" s="10">
        <v>67</v>
      </c>
      <c r="B70" s="24" t="s">
        <v>108</v>
      </c>
      <c r="C70" s="24" t="s">
        <v>109</v>
      </c>
      <c r="D70" s="14" t="str">
        <f>"4510300067"</f>
        <v>4510300067</v>
      </c>
      <c r="E70" s="25">
        <v>1</v>
      </c>
      <c r="F70" s="14" t="s">
        <v>110</v>
      </c>
      <c r="G70" s="14" t="s">
        <v>14</v>
      </c>
      <c r="H70" s="14" t="s">
        <v>20</v>
      </c>
      <c r="I70" s="14" t="str">
        <f>"191030000467"</f>
        <v>191030000467</v>
      </c>
    </row>
    <row r="71" spans="1:9" s="4" customFormat="1" ht="27.75" customHeight="1">
      <c r="A71" s="10">
        <v>68</v>
      </c>
      <c r="B71" s="15" t="s">
        <v>111</v>
      </c>
      <c r="C71" s="15" t="s">
        <v>112</v>
      </c>
      <c r="D71" s="16" t="str">
        <f>"4510300070"</f>
        <v>4510300070</v>
      </c>
      <c r="E71" s="17">
        <v>1</v>
      </c>
      <c r="F71" s="14" t="s">
        <v>113</v>
      </c>
      <c r="G71" s="14" t="s">
        <v>24</v>
      </c>
      <c r="H71" s="14" t="s">
        <v>15</v>
      </c>
      <c r="I71" s="14" t="str">
        <f>"191030000147"</f>
        <v>191030000147</v>
      </c>
    </row>
    <row r="72" spans="1:9" s="4" customFormat="1" ht="27.75" customHeight="1">
      <c r="A72" s="10">
        <v>69</v>
      </c>
      <c r="B72" s="15" t="s">
        <v>111</v>
      </c>
      <c r="C72" s="15" t="s">
        <v>114</v>
      </c>
      <c r="D72" s="16" t="str">
        <f aca="true" t="shared" si="1" ref="D72:D74">"4510300071"</f>
        <v>4510300071</v>
      </c>
      <c r="E72" s="17">
        <v>2</v>
      </c>
      <c r="F72" s="14" t="s">
        <v>115</v>
      </c>
      <c r="G72" s="14" t="s">
        <v>24</v>
      </c>
      <c r="H72" s="14" t="s">
        <v>20</v>
      </c>
      <c r="I72" s="14" t="str">
        <f>"191030000138"</f>
        <v>191030000138</v>
      </c>
    </row>
    <row r="73" spans="1:9" s="4" customFormat="1" ht="27.75" customHeight="1">
      <c r="A73" s="10">
        <v>70</v>
      </c>
      <c r="B73" s="18"/>
      <c r="C73" s="18"/>
      <c r="D73" s="19"/>
      <c r="E73" s="20"/>
      <c r="F73" s="14" t="s">
        <v>116</v>
      </c>
      <c r="G73" s="14" t="s">
        <v>24</v>
      </c>
      <c r="H73" s="14" t="s">
        <v>20</v>
      </c>
      <c r="I73" s="14" t="str">
        <f>"191030000053"</f>
        <v>191030000053</v>
      </c>
    </row>
    <row r="74" spans="1:9" s="4" customFormat="1" ht="27.75" customHeight="1">
      <c r="A74" s="10">
        <v>71</v>
      </c>
      <c r="B74" s="21"/>
      <c r="C74" s="21"/>
      <c r="D74" s="22"/>
      <c r="E74" s="23"/>
      <c r="F74" s="14" t="s">
        <v>117</v>
      </c>
      <c r="G74" s="14" t="s">
        <v>24</v>
      </c>
      <c r="H74" s="14" t="s">
        <v>17</v>
      </c>
      <c r="I74" s="14" t="str">
        <f>"191030000299"</f>
        <v>191030000299</v>
      </c>
    </row>
    <row r="75" spans="1:9" s="4" customFormat="1" ht="27.75" customHeight="1">
      <c r="A75" s="10">
        <v>72</v>
      </c>
      <c r="B75" s="15" t="s">
        <v>118</v>
      </c>
      <c r="C75" s="15" t="s">
        <v>97</v>
      </c>
      <c r="D75" s="16" t="str">
        <f>"4510300072"</f>
        <v>4510300072</v>
      </c>
      <c r="E75" s="17">
        <v>2</v>
      </c>
      <c r="F75" s="14" t="s">
        <v>119</v>
      </c>
      <c r="G75" s="14" t="s">
        <v>24</v>
      </c>
      <c r="H75" s="14" t="s">
        <v>20</v>
      </c>
      <c r="I75" s="14" t="str">
        <f>"191030000328"</f>
        <v>191030000328</v>
      </c>
    </row>
    <row r="76" spans="1:9" s="4" customFormat="1" ht="27.75" customHeight="1">
      <c r="A76" s="10">
        <v>73</v>
      </c>
      <c r="B76" s="21"/>
      <c r="C76" s="21"/>
      <c r="D76" s="22"/>
      <c r="E76" s="23"/>
      <c r="F76" s="14" t="s">
        <v>120</v>
      </c>
      <c r="G76" s="14" t="s">
        <v>14</v>
      </c>
      <c r="H76" s="14" t="s">
        <v>15</v>
      </c>
      <c r="I76" s="14" t="str">
        <f>"191030000182"</f>
        <v>191030000182</v>
      </c>
    </row>
    <row r="77" spans="1:9" s="4" customFormat="1" ht="27.75" customHeight="1">
      <c r="A77" s="10">
        <v>74</v>
      </c>
      <c r="B77" s="15" t="s">
        <v>118</v>
      </c>
      <c r="C77" s="15" t="s">
        <v>102</v>
      </c>
      <c r="D77" s="16" t="str">
        <f>"4510300074"</f>
        <v>4510300074</v>
      </c>
      <c r="E77" s="17">
        <v>1</v>
      </c>
      <c r="F77" s="14" t="s">
        <v>121</v>
      </c>
      <c r="G77" s="14" t="s">
        <v>24</v>
      </c>
      <c r="H77" s="14" t="s">
        <v>20</v>
      </c>
      <c r="I77" s="14" t="str">
        <f>"191030000205"</f>
        <v>191030000205</v>
      </c>
    </row>
    <row r="78" spans="1:9" s="4" customFormat="1" ht="27.75" customHeight="1">
      <c r="A78" s="10">
        <v>75</v>
      </c>
      <c r="B78" s="24" t="s">
        <v>122</v>
      </c>
      <c r="C78" s="24" t="s">
        <v>97</v>
      </c>
      <c r="D78" s="14" t="str">
        <f>"4510300076"</f>
        <v>4510300076</v>
      </c>
      <c r="E78" s="25">
        <v>1</v>
      </c>
      <c r="F78" s="14" t="s">
        <v>123</v>
      </c>
      <c r="G78" s="14" t="s">
        <v>24</v>
      </c>
      <c r="H78" s="14" t="s">
        <v>17</v>
      </c>
      <c r="I78" s="14" t="str">
        <f>"191030000028"</f>
        <v>191030000028</v>
      </c>
    </row>
    <row r="79" spans="1:9" s="4" customFormat="1" ht="27.75" customHeight="1">
      <c r="A79" s="10">
        <v>76</v>
      </c>
      <c r="B79" s="15" t="s">
        <v>122</v>
      </c>
      <c r="C79" s="15" t="s">
        <v>114</v>
      </c>
      <c r="D79" s="16" t="str">
        <f>"4510300077"</f>
        <v>4510300077</v>
      </c>
      <c r="E79" s="17">
        <v>2</v>
      </c>
      <c r="F79" s="14" t="s">
        <v>124</v>
      </c>
      <c r="G79" s="14" t="s">
        <v>24</v>
      </c>
      <c r="H79" s="14" t="s">
        <v>20</v>
      </c>
      <c r="I79" s="14" t="str">
        <f>"191030000206"</f>
        <v>191030000206</v>
      </c>
    </row>
    <row r="80" spans="1:9" s="4" customFormat="1" ht="27.75" customHeight="1">
      <c r="A80" s="10">
        <v>77</v>
      </c>
      <c r="B80" s="18"/>
      <c r="C80" s="18"/>
      <c r="D80" s="19"/>
      <c r="E80" s="20"/>
      <c r="F80" s="14" t="s">
        <v>125</v>
      </c>
      <c r="G80" s="14" t="s">
        <v>24</v>
      </c>
      <c r="H80" s="14" t="s">
        <v>20</v>
      </c>
      <c r="I80" s="14" t="str">
        <f>"191030000401"</f>
        <v>191030000401</v>
      </c>
    </row>
    <row r="81" spans="1:9" s="4" customFormat="1" ht="27.75" customHeight="1">
      <c r="A81" s="10">
        <v>78</v>
      </c>
      <c r="B81" s="18"/>
      <c r="C81" s="18"/>
      <c r="D81" s="19"/>
      <c r="E81" s="20"/>
      <c r="F81" s="14" t="s">
        <v>126</v>
      </c>
      <c r="G81" s="14" t="s">
        <v>14</v>
      </c>
      <c r="H81" s="14" t="s">
        <v>17</v>
      </c>
      <c r="I81" s="14" t="str">
        <f>"191030000150"</f>
        <v>191030000150</v>
      </c>
    </row>
    <row r="82" spans="1:9" s="4" customFormat="1" ht="27.75" customHeight="1">
      <c r="A82" s="10">
        <v>79</v>
      </c>
      <c r="B82" s="21"/>
      <c r="C82" s="21"/>
      <c r="D82" s="22"/>
      <c r="E82" s="23"/>
      <c r="F82" s="14" t="s">
        <v>127</v>
      </c>
      <c r="G82" s="14" t="s">
        <v>24</v>
      </c>
      <c r="H82" s="14" t="s">
        <v>20</v>
      </c>
      <c r="I82" s="14" t="str">
        <f>"191030000164"</f>
        <v>191030000164</v>
      </c>
    </row>
    <row r="83" spans="1:9" s="4" customFormat="1" ht="27.75" customHeight="1">
      <c r="A83" s="10">
        <v>80</v>
      </c>
      <c r="B83" s="24" t="s">
        <v>128</v>
      </c>
      <c r="C83" s="24" t="s">
        <v>102</v>
      </c>
      <c r="D83" s="14" t="str">
        <f>"4510300080"</f>
        <v>4510300080</v>
      </c>
      <c r="E83" s="25">
        <v>1</v>
      </c>
      <c r="F83" s="14" t="s">
        <v>129</v>
      </c>
      <c r="G83" s="14" t="s">
        <v>24</v>
      </c>
      <c r="H83" s="14" t="s">
        <v>15</v>
      </c>
      <c r="I83" s="14" t="str">
        <f>"191030000485"</f>
        <v>191030000485</v>
      </c>
    </row>
    <row r="84" spans="1:9" s="4" customFormat="1" ht="27.75" customHeight="1">
      <c r="A84" s="10">
        <v>81</v>
      </c>
      <c r="B84" s="15" t="s">
        <v>128</v>
      </c>
      <c r="C84" s="15" t="s">
        <v>112</v>
      </c>
      <c r="D84" s="16" t="str">
        <f>"4510300082"</f>
        <v>4510300082</v>
      </c>
      <c r="E84" s="17">
        <v>1</v>
      </c>
      <c r="F84" s="14" t="s">
        <v>130</v>
      </c>
      <c r="G84" s="14" t="s">
        <v>24</v>
      </c>
      <c r="H84" s="14" t="s">
        <v>20</v>
      </c>
      <c r="I84" s="14" t="str">
        <f>"191030000064"</f>
        <v>191030000064</v>
      </c>
    </row>
    <row r="85" spans="1:9" s="4" customFormat="1" ht="27.75" customHeight="1">
      <c r="A85" s="10">
        <v>82</v>
      </c>
      <c r="B85" s="15" t="s">
        <v>131</v>
      </c>
      <c r="C85" s="15" t="s">
        <v>112</v>
      </c>
      <c r="D85" s="16" t="str">
        <f>"4510300084"</f>
        <v>4510300084</v>
      </c>
      <c r="E85" s="17">
        <v>1</v>
      </c>
      <c r="F85" s="14" t="s">
        <v>132</v>
      </c>
      <c r="G85" s="14" t="s">
        <v>14</v>
      </c>
      <c r="H85" s="14" t="s">
        <v>50</v>
      </c>
      <c r="I85" s="14" t="str">
        <f>"191030000216"</f>
        <v>191030000216</v>
      </c>
    </row>
    <row r="86" spans="1:9" s="4" customFormat="1" ht="27.75" customHeight="1">
      <c r="A86" s="10">
        <v>83</v>
      </c>
      <c r="B86" s="18"/>
      <c r="C86" s="18"/>
      <c r="D86" s="19"/>
      <c r="E86" s="20"/>
      <c r="F86" s="14" t="s">
        <v>133</v>
      </c>
      <c r="G86" s="14" t="s">
        <v>14</v>
      </c>
      <c r="H86" s="14" t="s">
        <v>15</v>
      </c>
      <c r="I86" s="14" t="str">
        <f>"191030000208"</f>
        <v>191030000208</v>
      </c>
    </row>
    <row r="87" spans="1:9" s="4" customFormat="1" ht="27.75" customHeight="1">
      <c r="A87" s="10">
        <v>84</v>
      </c>
      <c r="B87" s="15" t="s">
        <v>134</v>
      </c>
      <c r="C87" s="15" t="s">
        <v>112</v>
      </c>
      <c r="D87" s="16" t="str">
        <f>"4510300086"</f>
        <v>4510300086</v>
      </c>
      <c r="E87" s="17">
        <v>1</v>
      </c>
      <c r="F87" s="14" t="s">
        <v>135</v>
      </c>
      <c r="G87" s="14" t="s">
        <v>14</v>
      </c>
      <c r="H87" s="14" t="s">
        <v>20</v>
      </c>
      <c r="I87" s="14" t="str">
        <f>"191030000139"</f>
        <v>191030000139</v>
      </c>
    </row>
    <row r="88" spans="1:9" s="4" customFormat="1" ht="27.75" customHeight="1">
      <c r="A88" s="10">
        <v>85</v>
      </c>
      <c r="B88" s="15" t="s">
        <v>136</v>
      </c>
      <c r="C88" s="15" t="s">
        <v>109</v>
      </c>
      <c r="D88" s="16" t="str">
        <f aca="true" t="shared" si="2" ref="D88:D90">"4510300087"</f>
        <v>4510300087</v>
      </c>
      <c r="E88" s="17">
        <v>1</v>
      </c>
      <c r="F88" s="14" t="s">
        <v>137</v>
      </c>
      <c r="G88" s="14" t="s">
        <v>14</v>
      </c>
      <c r="H88" s="14" t="s">
        <v>15</v>
      </c>
      <c r="I88" s="14" t="str">
        <f>"191030000234"</f>
        <v>191030000234</v>
      </c>
    </row>
    <row r="89" spans="1:9" s="4" customFormat="1" ht="27.75" customHeight="1">
      <c r="A89" s="10">
        <v>86</v>
      </c>
      <c r="B89" s="18"/>
      <c r="C89" s="18"/>
      <c r="D89" s="19"/>
      <c r="E89" s="20"/>
      <c r="F89" s="14" t="s">
        <v>138</v>
      </c>
      <c r="G89" s="14" t="s">
        <v>24</v>
      </c>
      <c r="H89" s="14" t="s">
        <v>139</v>
      </c>
      <c r="I89" s="14" t="str">
        <f>"191030000417"</f>
        <v>191030000417</v>
      </c>
    </row>
    <row r="90" spans="1:9" s="4" customFormat="1" ht="27.75" customHeight="1">
      <c r="A90" s="10">
        <v>87</v>
      </c>
      <c r="B90" s="21"/>
      <c r="C90" s="21"/>
      <c r="D90" s="22"/>
      <c r="E90" s="23"/>
      <c r="F90" s="14" t="s">
        <v>140</v>
      </c>
      <c r="G90" s="14" t="s">
        <v>14</v>
      </c>
      <c r="H90" s="14" t="s">
        <v>15</v>
      </c>
      <c r="I90" s="14" t="str">
        <f>"191030000470"</f>
        <v>191030000470</v>
      </c>
    </row>
    <row r="91" spans="1:9" s="4" customFormat="1" ht="27.75" customHeight="1">
      <c r="A91" s="10">
        <v>88</v>
      </c>
      <c r="B91" s="24" t="s">
        <v>141</v>
      </c>
      <c r="C91" s="24" t="s">
        <v>112</v>
      </c>
      <c r="D91" s="14" t="str">
        <f>"4510300089"</f>
        <v>4510300089</v>
      </c>
      <c r="E91" s="25">
        <v>1</v>
      </c>
      <c r="F91" s="14" t="s">
        <v>142</v>
      </c>
      <c r="G91" s="14" t="s">
        <v>14</v>
      </c>
      <c r="H91" s="14" t="s">
        <v>55</v>
      </c>
      <c r="I91" s="14" t="str">
        <f>"191030000317"</f>
        <v>191030000317</v>
      </c>
    </row>
    <row r="92" spans="1:9" s="4" customFormat="1" ht="27.75" customHeight="1">
      <c r="A92" s="10">
        <v>89</v>
      </c>
      <c r="B92" s="15" t="s">
        <v>143</v>
      </c>
      <c r="C92" s="15" t="s">
        <v>114</v>
      </c>
      <c r="D92" s="16" t="str">
        <f>"4510300090"</f>
        <v>4510300090</v>
      </c>
      <c r="E92" s="17">
        <v>1</v>
      </c>
      <c r="F92" s="14" t="s">
        <v>144</v>
      </c>
      <c r="G92" s="14" t="s">
        <v>24</v>
      </c>
      <c r="H92" s="14" t="s">
        <v>20</v>
      </c>
      <c r="I92" s="14" t="str">
        <f>"191030000316"</f>
        <v>191030000316</v>
      </c>
    </row>
    <row r="93" spans="1:9" s="4" customFormat="1" ht="27.75" customHeight="1">
      <c r="A93" s="10">
        <v>90</v>
      </c>
      <c r="B93" s="21"/>
      <c r="C93" s="21"/>
      <c r="D93" s="22"/>
      <c r="E93" s="23"/>
      <c r="F93" s="14" t="s">
        <v>145</v>
      </c>
      <c r="G93" s="14" t="s">
        <v>24</v>
      </c>
      <c r="H93" s="14" t="s">
        <v>15</v>
      </c>
      <c r="I93" s="14" t="str">
        <f>"191030000438"</f>
        <v>191030000438</v>
      </c>
    </row>
    <row r="94" spans="1:9" s="4" customFormat="1" ht="27.75" customHeight="1">
      <c r="A94" s="10">
        <v>91</v>
      </c>
      <c r="B94" s="15" t="s">
        <v>146</v>
      </c>
      <c r="C94" s="15" t="s">
        <v>97</v>
      </c>
      <c r="D94" s="16" t="str">
        <f aca="true" t="shared" si="3" ref="D94:D96">"4510300092"</f>
        <v>4510300092</v>
      </c>
      <c r="E94" s="17">
        <v>1</v>
      </c>
      <c r="F94" s="14" t="s">
        <v>147</v>
      </c>
      <c r="G94" s="14" t="s">
        <v>24</v>
      </c>
      <c r="H94" s="14" t="s">
        <v>15</v>
      </c>
      <c r="I94" s="14" t="str">
        <f>"191030000407"</f>
        <v>191030000407</v>
      </c>
    </row>
    <row r="95" spans="1:9" s="4" customFormat="1" ht="27.75" customHeight="1">
      <c r="A95" s="10">
        <v>92</v>
      </c>
      <c r="B95" s="18"/>
      <c r="C95" s="18"/>
      <c r="D95" s="19"/>
      <c r="E95" s="20"/>
      <c r="F95" s="14" t="s">
        <v>148</v>
      </c>
      <c r="G95" s="14" t="s">
        <v>14</v>
      </c>
      <c r="H95" s="14" t="s">
        <v>15</v>
      </c>
      <c r="I95" s="14" t="str">
        <f>"191030000396"</f>
        <v>191030000396</v>
      </c>
    </row>
    <row r="96" spans="1:9" s="4" customFormat="1" ht="27.75" customHeight="1">
      <c r="A96" s="10">
        <v>93</v>
      </c>
      <c r="B96" s="21"/>
      <c r="C96" s="21"/>
      <c r="D96" s="22"/>
      <c r="E96" s="23"/>
      <c r="F96" s="14" t="s">
        <v>149</v>
      </c>
      <c r="G96" s="14" t="s">
        <v>14</v>
      </c>
      <c r="H96" s="14" t="s">
        <v>15</v>
      </c>
      <c r="I96" s="14" t="str">
        <f>"191030000412"</f>
        <v>191030000412</v>
      </c>
    </row>
    <row r="97" spans="1:9" s="4" customFormat="1" ht="27.75" customHeight="1">
      <c r="A97" s="10">
        <v>94</v>
      </c>
      <c r="B97" s="15" t="s">
        <v>146</v>
      </c>
      <c r="C97" s="15" t="s">
        <v>102</v>
      </c>
      <c r="D97" s="16" t="str">
        <f>"4510300093"</f>
        <v>4510300093</v>
      </c>
      <c r="E97" s="17">
        <v>1</v>
      </c>
      <c r="F97" s="14" t="s">
        <v>150</v>
      </c>
      <c r="G97" s="14" t="s">
        <v>14</v>
      </c>
      <c r="H97" s="14" t="s">
        <v>50</v>
      </c>
      <c r="I97" s="14" t="str">
        <f>"191030000364"</f>
        <v>191030000364</v>
      </c>
    </row>
    <row r="98" spans="1:9" s="4" customFormat="1" ht="27.75" customHeight="1">
      <c r="A98" s="10">
        <v>95</v>
      </c>
      <c r="B98" s="15" t="s">
        <v>146</v>
      </c>
      <c r="C98" s="15" t="s">
        <v>94</v>
      </c>
      <c r="D98" s="16" t="str">
        <f>"4510300094"</f>
        <v>4510300094</v>
      </c>
      <c r="E98" s="17">
        <v>1</v>
      </c>
      <c r="F98" s="14" t="s">
        <v>151</v>
      </c>
      <c r="G98" s="14" t="s">
        <v>24</v>
      </c>
      <c r="H98" s="14" t="s">
        <v>15</v>
      </c>
      <c r="I98" s="14" t="str">
        <f>"191030000309"</f>
        <v>191030000309</v>
      </c>
    </row>
    <row r="99" spans="1:9" s="4" customFormat="1" ht="27.75" customHeight="1">
      <c r="A99" s="10">
        <v>96</v>
      </c>
      <c r="B99" s="18"/>
      <c r="C99" s="18"/>
      <c r="D99" s="19"/>
      <c r="E99" s="20"/>
      <c r="F99" s="14" t="s">
        <v>152</v>
      </c>
      <c r="G99" s="14" t="s">
        <v>24</v>
      </c>
      <c r="H99" s="14" t="s">
        <v>15</v>
      </c>
      <c r="I99" s="14" t="str">
        <f>"191030000010"</f>
        <v>191030000010</v>
      </c>
    </row>
    <row r="100" spans="1:9" s="4" customFormat="1" ht="27.75" customHeight="1">
      <c r="A100" s="10">
        <v>97</v>
      </c>
      <c r="B100" s="24" t="s">
        <v>146</v>
      </c>
      <c r="C100" s="24" t="s">
        <v>112</v>
      </c>
      <c r="D100" s="14" t="str">
        <f>"4510300095"</f>
        <v>4510300095</v>
      </c>
      <c r="E100" s="25">
        <v>1</v>
      </c>
      <c r="F100" s="14" t="s">
        <v>153</v>
      </c>
      <c r="G100" s="14" t="s">
        <v>14</v>
      </c>
      <c r="H100" s="14" t="s">
        <v>139</v>
      </c>
      <c r="I100" s="14" t="str">
        <f>"191030000474"</f>
        <v>191030000474</v>
      </c>
    </row>
  </sheetData>
  <sheetProtection/>
  <mergeCells count="101">
    <mergeCell ref="A2:I2"/>
    <mergeCell ref="B4:B5"/>
    <mergeCell ref="B7:B9"/>
    <mergeCell ref="B10:B14"/>
    <mergeCell ref="B15:B17"/>
    <mergeCell ref="B18:B20"/>
    <mergeCell ref="B22:B23"/>
    <mergeCell ref="B25:B26"/>
    <mergeCell ref="B30:B36"/>
    <mergeCell ref="B37:B38"/>
    <mergeCell ref="B39:B41"/>
    <mergeCell ref="B42:B43"/>
    <mergeCell ref="B44:B45"/>
    <mergeCell ref="B46:B51"/>
    <mergeCell ref="B53:B55"/>
    <mergeCell ref="B56:B57"/>
    <mergeCell ref="B62:B63"/>
    <mergeCell ref="B66:B67"/>
    <mergeCell ref="B72:B74"/>
    <mergeCell ref="B75:B76"/>
    <mergeCell ref="B79:B82"/>
    <mergeCell ref="B85:B86"/>
    <mergeCell ref="B88:B90"/>
    <mergeCell ref="B92:B93"/>
    <mergeCell ref="B94:B96"/>
    <mergeCell ref="B98:B99"/>
    <mergeCell ref="C4:C5"/>
    <mergeCell ref="C7:C9"/>
    <mergeCell ref="C10:C14"/>
    <mergeCell ref="C15:C17"/>
    <mergeCell ref="C18:C20"/>
    <mergeCell ref="C22:C23"/>
    <mergeCell ref="C25:C26"/>
    <mergeCell ref="C30:C36"/>
    <mergeCell ref="C37:C38"/>
    <mergeCell ref="C39:C41"/>
    <mergeCell ref="C42:C43"/>
    <mergeCell ref="C44:C45"/>
    <mergeCell ref="C46:C51"/>
    <mergeCell ref="C53:C55"/>
    <mergeCell ref="C56:C57"/>
    <mergeCell ref="C62:C63"/>
    <mergeCell ref="C66:C67"/>
    <mergeCell ref="C72:C74"/>
    <mergeCell ref="C75:C76"/>
    <mergeCell ref="C79:C82"/>
    <mergeCell ref="C85:C86"/>
    <mergeCell ref="C88:C90"/>
    <mergeCell ref="C92:C93"/>
    <mergeCell ref="C94:C96"/>
    <mergeCell ref="C98:C99"/>
    <mergeCell ref="D4:D5"/>
    <mergeCell ref="D7:D9"/>
    <mergeCell ref="D10:D14"/>
    <mergeCell ref="D15:D17"/>
    <mergeCell ref="D18:D20"/>
    <mergeCell ref="D22:D23"/>
    <mergeCell ref="D25:D26"/>
    <mergeCell ref="D30:D36"/>
    <mergeCell ref="D37:D38"/>
    <mergeCell ref="D39:D41"/>
    <mergeCell ref="D42:D43"/>
    <mergeCell ref="D44:D45"/>
    <mergeCell ref="D46:D51"/>
    <mergeCell ref="D53:D55"/>
    <mergeCell ref="D56:D57"/>
    <mergeCell ref="D62:D63"/>
    <mergeCell ref="D66:D67"/>
    <mergeCell ref="D72:D74"/>
    <mergeCell ref="D75:D76"/>
    <mergeCell ref="D79:D82"/>
    <mergeCell ref="D85:D86"/>
    <mergeCell ref="D88:D90"/>
    <mergeCell ref="D92:D93"/>
    <mergeCell ref="D94:D96"/>
    <mergeCell ref="D98:D99"/>
    <mergeCell ref="E4:E5"/>
    <mergeCell ref="E7:E9"/>
    <mergeCell ref="E10:E14"/>
    <mergeCell ref="E15:E17"/>
    <mergeCell ref="E18:E20"/>
    <mergeCell ref="E22:E23"/>
    <mergeCell ref="E25:E26"/>
    <mergeCell ref="E30:E36"/>
    <mergeCell ref="E37:E38"/>
    <mergeCell ref="E39:E41"/>
    <mergeCell ref="E42:E43"/>
    <mergeCell ref="E44:E45"/>
    <mergeCell ref="E46:E51"/>
    <mergeCell ref="E53:E55"/>
    <mergeCell ref="E56:E57"/>
    <mergeCell ref="E62:E63"/>
    <mergeCell ref="E66:E67"/>
    <mergeCell ref="E72:E74"/>
    <mergeCell ref="E75:E76"/>
    <mergeCell ref="E79:E82"/>
    <mergeCell ref="E85:E86"/>
    <mergeCell ref="E88:E90"/>
    <mergeCell ref="E92:E93"/>
    <mergeCell ref="E94:E96"/>
    <mergeCell ref="E98:E99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20.25" customHeight="1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609402</cp:lastModifiedBy>
  <cp:lastPrinted>2018-06-06T08:58:58Z</cp:lastPrinted>
  <dcterms:created xsi:type="dcterms:W3CDTF">2018-05-26T07:49:39Z</dcterms:created>
  <dcterms:modified xsi:type="dcterms:W3CDTF">2019-06-17T09:49:09Z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