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工资测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<sst xmlns="http://schemas.openxmlformats.org/spreadsheetml/2006/main" count="59" uniqueCount="52">
  <si>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附件5：</t>
  </si>
  <si>
    <t>2019年福海县编制外人员拟定工资测算表</t>
  </si>
  <si>
    <t>序号</t>
  </si>
  <si>
    <t>姓名</t>
  </si>
  <si>
    <t>年龄</t>
  </si>
  <si>
    <t>性别</t>
  </si>
  <si>
    <t>族别</t>
  </si>
  <si>
    <t>身份证号码</t>
  </si>
  <si>
    <t>联系电话</t>
  </si>
  <si>
    <t>学历</t>
  </si>
  <si>
    <t>专业类别</t>
  </si>
  <si>
    <t>户籍</t>
  </si>
  <si>
    <t>职务(岗位)工资</t>
  </si>
  <si>
    <t>级别(薪级)工资</t>
  </si>
  <si>
    <t>高定工资</t>
  </si>
  <si>
    <t>艰苦边远地区津贴</t>
  </si>
  <si>
    <t>保留地区补贴</t>
  </si>
  <si>
    <t>基础性绩效津贴</t>
  </si>
  <si>
    <t>奖励性绩效工资</t>
  </si>
  <si>
    <t>保健费</t>
  </si>
  <si>
    <t>应发工资合计</t>
  </si>
  <si>
    <t>个人扣款</t>
  </si>
  <si>
    <t>实发工资合计</t>
  </si>
  <si>
    <t>财政负担</t>
  </si>
  <si>
    <t>财政拨款合计</t>
  </si>
  <si>
    <t>住房公积金6%</t>
  </si>
  <si>
    <t>医疗保险2%</t>
  </si>
  <si>
    <t>大病统筹0.3%</t>
  </si>
  <si>
    <t>失业保险0.5%</t>
  </si>
  <si>
    <t>养老年金8%</t>
  </si>
  <si>
    <t>个人所得税</t>
  </si>
  <si>
    <t>个人代扣合计</t>
  </si>
  <si>
    <t>医疗保险7%</t>
  </si>
  <si>
    <t>工伤保险</t>
  </si>
  <si>
    <t>生育保险0.5%</t>
  </si>
  <si>
    <t>基本养老19%</t>
  </si>
  <si>
    <t>管理费65元/月</t>
  </si>
  <si>
    <t>女</t>
  </si>
  <si>
    <t>汉族</t>
  </si>
  <si>
    <t>654323199212151123</t>
  </si>
  <si>
    <t>18690609807</t>
  </si>
  <si>
    <t>专科</t>
  </si>
  <si>
    <t>人力资源管理</t>
  </si>
  <si>
    <t>福海县</t>
  </si>
  <si>
    <t>大专</t>
  </si>
  <si>
    <t>管理岗十级</t>
  </si>
  <si>
    <t>男</t>
  </si>
  <si>
    <t>654301199009091219</t>
  </si>
  <si>
    <t>13199822621</t>
  </si>
  <si>
    <t>本科</t>
  </si>
  <si>
    <t>信息管理</t>
  </si>
  <si>
    <t>阿勒泰市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</si>
</sst>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华文宋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7" fontId="5" fillId="33" borderId="9" xfId="0" applyNumberFormat="1" applyFont="1" applyFill="1" applyBorder="1" applyAlignment="1">
      <alignment vertical="center" shrinkToFit="1"/>
    </xf>
    <xf numFmtId="0" fontId="5" fillId="33" borderId="9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shrinkToFit="1"/>
    </xf>
    <xf numFmtId="0" fontId="5" fillId="34" borderId="9" xfId="0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176" fontId="7" fillId="34" borderId="17" xfId="0" applyNumberFormat="1" applyFont="1" applyFill="1" applyBorder="1" applyAlignment="1">
      <alignment horizontal="center" vertical="center" wrapText="1"/>
    </xf>
    <xf numFmtId="176" fontId="7" fillId="34" borderId="9" xfId="0" applyNumberFormat="1" applyFont="1" applyFill="1" applyBorder="1" applyAlignment="1">
      <alignment horizontal="center" vertical="center" wrapText="1"/>
    </xf>
    <xf numFmtId="176" fontId="0" fillId="34" borderId="16" xfId="0" applyNumberFormat="1" applyFill="1" applyBorder="1" applyAlignment="1">
      <alignment horizontal="center" vertical="center" shrinkToFit="1"/>
    </xf>
    <xf numFmtId="176" fontId="0" fillId="34" borderId="10" xfId="0" applyNumberForma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SheetLayoutView="100" zoomScalePageLayoutView="0" workbookViewId="0" topLeftCell="A1">
      <selection activeCell="A2" sqref="A2:AK2"/>
    </sheetView>
  </sheetViews>
  <sheetFormatPr defaultColWidth="9.00390625" defaultRowHeight="14.25"/>
  <cols>
    <col min="1" max="1" width="3.25390625" style="1" customWidth="1"/>
    <col min="2" max="2" width="14.25390625" style="1" customWidth="1"/>
    <col min="3" max="3" width="4.25390625" style="1" hidden="1" customWidth="1"/>
    <col min="4" max="4" width="3.875" style="1" hidden="1" customWidth="1"/>
    <col min="5" max="5" width="4.625" style="1" hidden="1" customWidth="1"/>
    <col min="6" max="6" width="17.125" style="1" hidden="1" customWidth="1"/>
    <col min="7" max="7" width="10.75390625" style="1" hidden="1" customWidth="1"/>
    <col min="8" max="8" width="4.125" style="1" hidden="1" customWidth="1"/>
    <col min="9" max="10" width="9.00390625" style="1" hidden="1" customWidth="1"/>
    <col min="11" max="11" width="19.75390625" style="1" customWidth="1"/>
    <col min="12" max="12" width="11.375" style="1" customWidth="1"/>
    <col min="13" max="13" width="5.75390625" style="1" customWidth="1"/>
    <col min="14" max="14" width="3.375" style="1" customWidth="1"/>
    <col min="15" max="18" width="5.75390625" style="1" customWidth="1"/>
    <col min="19" max="19" width="3.875" style="1" customWidth="1"/>
    <col min="20" max="20" width="8.00390625" style="1" customWidth="1"/>
    <col min="21" max="27" width="5.125" style="1" customWidth="1"/>
    <col min="28" max="28" width="8.625" style="1" customWidth="1"/>
    <col min="29" max="35" width="5.125" style="1" customWidth="1"/>
    <col min="36" max="36" width="4.875" style="1" customWidth="1"/>
    <col min="37" max="37" width="10.50390625" style="3" bestFit="1" customWidth="1"/>
    <col min="38" max="16384" width="9.00390625" style="1" customWidth="1"/>
  </cols>
  <sheetData>
    <row r="1" spans="1:38" ht="30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0"/>
    </row>
    <row r="2" spans="1:37" ht="7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4.2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9" t="s">
        <v>11</v>
      </c>
      <c r="K3" s="29" t="s">
        <v>9</v>
      </c>
      <c r="L3" s="29" t="s">
        <v>12</v>
      </c>
      <c r="M3" s="29" t="s">
        <v>13</v>
      </c>
      <c r="N3" s="29" t="s">
        <v>14</v>
      </c>
      <c r="O3" s="29" t="s">
        <v>15</v>
      </c>
      <c r="P3" s="29" t="s">
        <v>16</v>
      </c>
      <c r="Q3" s="29" t="s">
        <v>17</v>
      </c>
      <c r="R3" s="29" t="s">
        <v>18</v>
      </c>
      <c r="S3" s="29" t="s">
        <v>19</v>
      </c>
      <c r="T3" s="29" t="s">
        <v>20</v>
      </c>
      <c r="U3" s="17" t="s">
        <v>21</v>
      </c>
      <c r="V3" s="18"/>
      <c r="W3" s="18"/>
      <c r="X3" s="18"/>
      <c r="Y3" s="18"/>
      <c r="Z3" s="18"/>
      <c r="AA3" s="19"/>
      <c r="AB3" s="29" t="s">
        <v>22</v>
      </c>
      <c r="AC3" s="20" t="s">
        <v>23</v>
      </c>
      <c r="AD3" s="20"/>
      <c r="AE3" s="20"/>
      <c r="AF3" s="20"/>
      <c r="AG3" s="20"/>
      <c r="AH3" s="20"/>
      <c r="AI3" s="20"/>
      <c r="AJ3" s="20"/>
      <c r="AK3" s="36" t="s">
        <v>24</v>
      </c>
    </row>
    <row r="4" spans="1:37" ht="58.5" customHeight="1">
      <c r="A4" s="22"/>
      <c r="B4" s="22"/>
      <c r="C4" s="22"/>
      <c r="D4" s="22"/>
      <c r="E4" s="22"/>
      <c r="F4" s="22"/>
      <c r="G4" s="22"/>
      <c r="H4" s="22"/>
      <c r="I4" s="22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7" t="s">
        <v>25</v>
      </c>
      <c r="V4" s="7" t="s">
        <v>26</v>
      </c>
      <c r="W4" s="7" t="s">
        <v>27</v>
      </c>
      <c r="X4" s="7" t="s">
        <v>28</v>
      </c>
      <c r="Y4" s="7" t="s">
        <v>29</v>
      </c>
      <c r="Z4" s="7" t="s">
        <v>30</v>
      </c>
      <c r="AA4" s="8" t="s">
        <v>31</v>
      </c>
      <c r="AB4" s="30"/>
      <c r="AC4" s="7" t="s">
        <v>25</v>
      </c>
      <c r="AD4" s="7" t="s">
        <v>32</v>
      </c>
      <c r="AE4" s="7" t="s">
        <v>27</v>
      </c>
      <c r="AF4" s="9" t="s">
        <v>28</v>
      </c>
      <c r="AG4" s="7" t="s">
        <v>33</v>
      </c>
      <c r="AH4" s="9" t="s">
        <v>34</v>
      </c>
      <c r="AI4" s="7" t="s">
        <v>35</v>
      </c>
      <c r="AJ4" s="9" t="s">
        <v>36</v>
      </c>
      <c r="AK4" s="37"/>
    </row>
    <row r="5" spans="1:37" s="2" customFormat="1" ht="13.5" customHeight="1">
      <c r="A5" s="23">
        <v>2</v>
      </c>
      <c r="B5" s="25"/>
      <c r="C5" s="27">
        <v>25</v>
      </c>
      <c r="D5" s="27" t="s">
        <v>37</v>
      </c>
      <c r="E5" s="27" t="s">
        <v>38</v>
      </c>
      <c r="F5" s="27" t="s">
        <v>39</v>
      </c>
      <c r="G5" s="27" t="s">
        <v>40</v>
      </c>
      <c r="H5" s="27" t="s">
        <v>41</v>
      </c>
      <c r="I5" s="27" t="s">
        <v>42</v>
      </c>
      <c r="J5" s="27" t="s">
        <v>43</v>
      </c>
      <c r="K5" s="27" t="s">
        <v>44</v>
      </c>
      <c r="L5" s="4" t="s">
        <v>45</v>
      </c>
      <c r="M5" s="5">
        <v>5</v>
      </c>
      <c r="N5" s="31"/>
      <c r="O5" s="31">
        <v>1000</v>
      </c>
      <c r="P5" s="31">
        <v>275</v>
      </c>
      <c r="Q5" s="31">
        <v>872</v>
      </c>
      <c r="R5" s="31">
        <v>373</v>
      </c>
      <c r="S5" s="31"/>
      <c r="T5" s="32">
        <f>L6+M6+N5+O5+P5+Q5+R5+S5</f>
        <v>4399</v>
      </c>
      <c r="U5" s="33">
        <f>ROUND(T5*0.06,0)</f>
        <v>264</v>
      </c>
      <c r="V5" s="33">
        <f>ROUND(T5*0.02,2)</f>
        <v>87.98</v>
      </c>
      <c r="W5" s="33">
        <f>ROUND(T5*0.003,2)</f>
        <v>13.2</v>
      </c>
      <c r="X5" s="33">
        <f>ROUND(T5*0.005,2)</f>
        <v>22</v>
      </c>
      <c r="Y5" s="33">
        <f>ROUND(T5*0.08,2)</f>
        <v>351.92</v>
      </c>
      <c r="Z5" s="33"/>
      <c r="AA5" s="34">
        <f>SUM(U5:Z6)</f>
        <v>739.1</v>
      </c>
      <c r="AB5" s="34">
        <f>T5-AA5</f>
        <v>3659.9</v>
      </c>
      <c r="AC5" s="33">
        <f>ROUND(T5*0.06,0)</f>
        <v>264</v>
      </c>
      <c r="AD5" s="33">
        <f>ROUND(T5*0.07,0)</f>
        <v>308</v>
      </c>
      <c r="AE5" s="33">
        <f>ROUND(T5*0.003,2)</f>
        <v>13.2</v>
      </c>
      <c r="AF5" s="33">
        <f>ROUND(T5*0.005,2)</f>
        <v>22</v>
      </c>
      <c r="AG5" s="11">
        <v>0.004</v>
      </c>
      <c r="AH5" s="33">
        <f>ROUND(T5*0.005,2)</f>
        <v>22</v>
      </c>
      <c r="AI5" s="33">
        <f>ROUND(T5*0.19,2)</f>
        <v>835.81</v>
      </c>
      <c r="AJ5" s="33">
        <v>65</v>
      </c>
      <c r="AK5" s="38">
        <f>T5+SUM(AC5:AF6)+AG6+SUM(AH5:AJ6)</f>
        <v>5946.610000000001</v>
      </c>
    </row>
    <row r="6" spans="1:37" s="2" customFormat="1" ht="13.5" customHeight="1">
      <c r="A6" s="24"/>
      <c r="B6" s="26"/>
      <c r="C6" s="28"/>
      <c r="D6" s="28"/>
      <c r="E6" s="28"/>
      <c r="F6" s="28"/>
      <c r="G6" s="28"/>
      <c r="H6" s="28"/>
      <c r="I6" s="28"/>
      <c r="J6" s="28"/>
      <c r="K6" s="28"/>
      <c r="L6" s="6">
        <v>1510</v>
      </c>
      <c r="M6" s="5">
        <v>369</v>
      </c>
      <c r="N6" s="31"/>
      <c r="O6" s="31"/>
      <c r="P6" s="31"/>
      <c r="Q6" s="31"/>
      <c r="R6" s="31"/>
      <c r="S6" s="31"/>
      <c r="T6" s="32"/>
      <c r="U6" s="33"/>
      <c r="V6" s="33"/>
      <c r="W6" s="33"/>
      <c r="X6" s="33"/>
      <c r="Y6" s="33"/>
      <c r="Z6" s="33"/>
      <c r="AA6" s="35"/>
      <c r="AB6" s="35"/>
      <c r="AC6" s="33"/>
      <c r="AD6" s="33"/>
      <c r="AE6" s="33"/>
      <c r="AF6" s="33"/>
      <c r="AG6" s="12">
        <f>ROUND(T5*0.004,2)</f>
        <v>17.6</v>
      </c>
      <c r="AH6" s="33"/>
      <c r="AI6" s="33"/>
      <c r="AJ6" s="33"/>
      <c r="AK6" s="39"/>
    </row>
    <row r="7" spans="1:37" s="2" customFormat="1" ht="13.5" customHeight="1">
      <c r="A7" s="23">
        <v>3</v>
      </c>
      <c r="B7" s="25"/>
      <c r="C7" s="27">
        <v>27</v>
      </c>
      <c r="D7" s="27" t="s">
        <v>46</v>
      </c>
      <c r="E7" s="27" t="s">
        <v>38</v>
      </c>
      <c r="F7" s="27" t="s">
        <v>47</v>
      </c>
      <c r="G7" s="27" t="s">
        <v>48</v>
      </c>
      <c r="H7" s="27" t="s">
        <v>49</v>
      </c>
      <c r="I7" s="27" t="s">
        <v>50</v>
      </c>
      <c r="J7" s="27" t="s">
        <v>51</v>
      </c>
      <c r="K7" s="27" t="s">
        <v>49</v>
      </c>
      <c r="L7" s="4" t="s">
        <v>45</v>
      </c>
      <c r="M7" s="5">
        <v>7</v>
      </c>
      <c r="N7" s="31"/>
      <c r="O7" s="31">
        <v>1000</v>
      </c>
      <c r="P7" s="31">
        <v>275</v>
      </c>
      <c r="Q7" s="31">
        <v>872</v>
      </c>
      <c r="R7" s="31">
        <v>373</v>
      </c>
      <c r="S7" s="31"/>
      <c r="T7" s="32">
        <f>L8+M8+N7+O7+P7+Q7+R7+S7</f>
        <v>4466</v>
      </c>
      <c r="U7" s="33">
        <f>ROUND(T7*0.06,0)</f>
        <v>268</v>
      </c>
      <c r="V7" s="33">
        <f>ROUND(T7*0.02,2)</f>
        <v>89.32</v>
      </c>
      <c r="W7" s="33">
        <f>ROUND(T7*0.003,2)</f>
        <v>13.4</v>
      </c>
      <c r="X7" s="33">
        <f>ROUND(T7*0.005,2)</f>
        <v>22.33</v>
      </c>
      <c r="Y7" s="33">
        <f>ROUND(T7*0.08,2)</f>
        <v>357.28</v>
      </c>
      <c r="Z7" s="33"/>
      <c r="AA7" s="34">
        <f>SUM(U7:Z8)</f>
        <v>750.3299999999999</v>
      </c>
      <c r="AB7" s="34">
        <f>T7-AA7</f>
        <v>3715.67</v>
      </c>
      <c r="AC7" s="33">
        <f>ROUND(T7*0.06,0)</f>
        <v>268</v>
      </c>
      <c r="AD7" s="33">
        <f>ROUND(T7*0.07,0)</f>
        <v>313</v>
      </c>
      <c r="AE7" s="33">
        <f>ROUND(T7*0.003,2)</f>
        <v>13.4</v>
      </c>
      <c r="AF7" s="33">
        <f>ROUND(T7*0.005,2)</f>
        <v>22.33</v>
      </c>
      <c r="AG7" s="11">
        <v>0.004</v>
      </c>
      <c r="AH7" s="33">
        <f>ROUND(T7*0.005,2)</f>
        <v>22.33</v>
      </c>
      <c r="AI7" s="33">
        <f>ROUND(T7*0.19,2)</f>
        <v>848.54</v>
      </c>
      <c r="AJ7" s="33">
        <v>65</v>
      </c>
      <c r="AK7" s="38">
        <f>T7+SUM(AC7:AF8)+AG8+SUM(AH7:AJ8)</f>
        <v>6036.459999999999</v>
      </c>
    </row>
    <row r="8" spans="1:37" s="2" customFormat="1" ht="13.5" customHeight="1">
      <c r="A8" s="24"/>
      <c r="B8" s="26"/>
      <c r="C8" s="28"/>
      <c r="D8" s="28"/>
      <c r="E8" s="28"/>
      <c r="F8" s="28"/>
      <c r="G8" s="28"/>
      <c r="H8" s="28"/>
      <c r="I8" s="28"/>
      <c r="J8" s="28"/>
      <c r="K8" s="28"/>
      <c r="L8" s="6">
        <v>1510</v>
      </c>
      <c r="M8" s="5">
        <v>436</v>
      </c>
      <c r="N8" s="31"/>
      <c r="O8" s="31"/>
      <c r="P8" s="31"/>
      <c r="Q8" s="31"/>
      <c r="R8" s="31"/>
      <c r="S8" s="31"/>
      <c r="T8" s="32"/>
      <c r="U8" s="33"/>
      <c r="V8" s="33"/>
      <c r="W8" s="33"/>
      <c r="X8" s="33"/>
      <c r="Y8" s="33"/>
      <c r="Z8" s="33"/>
      <c r="AA8" s="35"/>
      <c r="AB8" s="35"/>
      <c r="AC8" s="33"/>
      <c r="AD8" s="33"/>
      <c r="AE8" s="33"/>
      <c r="AF8" s="33"/>
      <c r="AG8" s="12">
        <f>ROUND(T7*0.004,2)</f>
        <v>17.86</v>
      </c>
      <c r="AH8" s="33"/>
      <c r="AI8" s="33"/>
      <c r="AJ8" s="33"/>
      <c r="AK8" s="39"/>
    </row>
  </sheetData>
  <sheetProtection/>
  <mergeCells count="94">
    <mergeCell ref="AJ5:AJ6"/>
    <mergeCell ref="AJ7:AJ8"/>
    <mergeCell ref="AK3:AK4"/>
    <mergeCell ref="AK5:AK6"/>
    <mergeCell ref="AK7:AK8"/>
    <mergeCell ref="AF5:AF6"/>
    <mergeCell ref="AF7:AF8"/>
    <mergeCell ref="AH5:AH6"/>
    <mergeCell ref="AH7:AH8"/>
    <mergeCell ref="AI5:AI6"/>
    <mergeCell ref="AI7:AI8"/>
    <mergeCell ref="AC5:AC6"/>
    <mergeCell ref="AC7:AC8"/>
    <mergeCell ref="AD5:AD6"/>
    <mergeCell ref="AD7:AD8"/>
    <mergeCell ref="AE5:AE6"/>
    <mergeCell ref="AE7:AE8"/>
    <mergeCell ref="Z5:Z6"/>
    <mergeCell ref="Z7:Z8"/>
    <mergeCell ref="AA5:AA6"/>
    <mergeCell ref="AA7:AA8"/>
    <mergeCell ref="AB3:AB4"/>
    <mergeCell ref="AB5:AB6"/>
    <mergeCell ref="AB7:AB8"/>
    <mergeCell ref="W5:W6"/>
    <mergeCell ref="W7:W8"/>
    <mergeCell ref="X5:X6"/>
    <mergeCell ref="X7:X8"/>
    <mergeCell ref="Y5:Y6"/>
    <mergeCell ref="Y7:Y8"/>
    <mergeCell ref="T3:T4"/>
    <mergeCell ref="T5:T6"/>
    <mergeCell ref="T7:T8"/>
    <mergeCell ref="U5:U6"/>
    <mergeCell ref="U7:U8"/>
    <mergeCell ref="V5:V6"/>
    <mergeCell ref="V7:V8"/>
    <mergeCell ref="R3:R4"/>
    <mergeCell ref="R5:R6"/>
    <mergeCell ref="R7:R8"/>
    <mergeCell ref="S3:S4"/>
    <mergeCell ref="S5:S6"/>
    <mergeCell ref="S7:S8"/>
    <mergeCell ref="P3:P4"/>
    <mergeCell ref="P5:P6"/>
    <mergeCell ref="P7:P8"/>
    <mergeCell ref="Q3:Q4"/>
    <mergeCell ref="Q5:Q6"/>
    <mergeCell ref="Q7:Q8"/>
    <mergeCell ref="L3:L4"/>
    <mergeCell ref="M3:M4"/>
    <mergeCell ref="N3:N4"/>
    <mergeCell ref="N5:N6"/>
    <mergeCell ref="N7:N8"/>
    <mergeCell ref="O3:O4"/>
    <mergeCell ref="O5:O6"/>
    <mergeCell ref="O7:O8"/>
    <mergeCell ref="J3:J4"/>
    <mergeCell ref="J5:J6"/>
    <mergeCell ref="J7:J8"/>
    <mergeCell ref="K3:K4"/>
    <mergeCell ref="K5:K6"/>
    <mergeCell ref="K7:K8"/>
    <mergeCell ref="G7:G8"/>
    <mergeCell ref="H3:H4"/>
    <mergeCell ref="H5:H6"/>
    <mergeCell ref="H7:H8"/>
    <mergeCell ref="I3:I4"/>
    <mergeCell ref="I5:I6"/>
    <mergeCell ref="I7:I8"/>
    <mergeCell ref="D7:D8"/>
    <mergeCell ref="E3:E4"/>
    <mergeCell ref="E5:E6"/>
    <mergeCell ref="E7:E8"/>
    <mergeCell ref="F3:F4"/>
    <mergeCell ref="F5:F6"/>
    <mergeCell ref="F7:F8"/>
    <mergeCell ref="A7:A8"/>
    <mergeCell ref="B3:B4"/>
    <mergeCell ref="B5:B6"/>
    <mergeCell ref="B7:B8"/>
    <mergeCell ref="C3:C4"/>
    <mergeCell ref="C5:C6"/>
    <mergeCell ref="C7:C8"/>
    <mergeCell ref="A1:AK1"/>
    <mergeCell ref="A2:AK2"/>
    <mergeCell ref="U3:AA3"/>
    <mergeCell ref="AC3:AJ3"/>
    <mergeCell ref="A3:A4"/>
    <mergeCell ref="A5:A6"/>
    <mergeCell ref="D3:D4"/>
    <mergeCell ref="D5:D6"/>
    <mergeCell ref="G3:G4"/>
    <mergeCell ref="G5:G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2019-04-19T02:30:35Z</dcterms:created>
  <dcterms:modified xsi:type="dcterms:W3CDTF">2019-04-19T02:43:30Z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