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1084_5c6f4817370f7" sheetId="1" r:id="rId1"/>
    <sheet name="Sheet1" sheetId="2" r:id="rId2"/>
  </sheets>
  <definedNames>
    <definedName name="_xlnm._FilterDatabase" localSheetId="0" hidden="1">'1084_5c6f4817370f7'!$A$2:$G$92</definedName>
    <definedName name="_xlnm.Print_Titles" localSheetId="0">'1084_5c6f4817370f7'!$1:$2</definedName>
  </definedNames>
  <calcPr calcId="144525"/>
</workbook>
</file>

<file path=xl/sharedStrings.xml><?xml version="1.0" encoding="utf-8"?>
<sst xmlns="http://schemas.openxmlformats.org/spreadsheetml/2006/main" count="9">
  <si>
    <t>澄迈县2018年乡村振兴指导员公开招聘综合成绩汇总表</t>
  </si>
  <si>
    <t>序号</t>
  </si>
  <si>
    <t>准考证号</t>
  </si>
  <si>
    <t>笔试成绩60%</t>
  </si>
  <si>
    <t>面试成绩40%</t>
  </si>
  <si>
    <t>综合成绩</t>
  </si>
  <si>
    <t>排名</t>
  </si>
  <si>
    <t>备注</t>
  </si>
  <si>
    <t>201902230916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</si>
</sst>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微软雅黑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23" borderId="7" applyNumberFormat="0" applyAlignment="0" applyProtection="0">
      <alignment vertical="center"/>
    </xf>
    <xf numFmtId="0" fontId="22" fillId="23" borderId="3" applyNumberFormat="0" applyAlignment="0" applyProtection="0">
      <alignment vertical="center"/>
    </xf>
    <xf numFmtId="0" fontId="20" fillId="28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92"/>
  <sheetViews>
    <sheetView tabSelected="1" zoomScale="110" zoomScaleNormal="110" workbookViewId="0">
      <selection activeCell="A74" sqref="$A74:$XFD74"/>
    </sheetView>
  </sheetViews>
  <sheetFormatPr defaultColWidth="9" defaultRowHeight="13.5" outlineLevelCol="6"/>
  <cols>
    <col min="1" max="1" width="5.125" style="1" customWidth="1"/>
    <col min="2" max="2" width="19.65" style="1" customWidth="1"/>
    <col min="3" max="3" width="13.4" style="1" customWidth="1"/>
    <col min="4" max="4" width="12.8416666666667" style="1" customWidth="1"/>
    <col min="5" max="5" width="10.1083333333333" style="1" customWidth="1"/>
    <col min="6" max="6" width="9" style="1"/>
    <col min="7" max="7" width="14.7666666666667" style="1" customWidth="1"/>
    <col min="8" max="16384" width="9" style="1"/>
  </cols>
  <sheetData>
    <row r="1" ht="60" customHeight="1" spans="1:7">
      <c r="A1" s="2" t="s">
        <v>0</v>
      </c>
      <c r="B1" s="2"/>
      <c r="C1" s="2"/>
      <c r="D1" s="2"/>
      <c r="E1" s="2"/>
      <c r="F1" s="2"/>
      <c r="G1" s="2"/>
    </row>
    <row r="2" ht="24.9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19.5" customHeight="1" spans="1:7">
      <c r="A3" s="4">
        <v>1</v>
      </c>
      <c r="B3" s="5" t="str">
        <f>"201902231405"</f>
        <v>201902231405</v>
      </c>
      <c r="C3" s="4">
        <v>46.56</v>
      </c>
      <c r="D3" s="4">
        <v>30.4</v>
      </c>
      <c r="E3" s="4">
        <v>76.96</v>
      </c>
      <c r="F3" s="4">
        <f>RANK(E3,$E$3:$E$92)</f>
        <v>1</v>
      </c>
      <c r="G3" s="4"/>
    </row>
    <row r="4" ht="20.1" customHeight="1" spans="1:7">
      <c r="A4" s="4">
        <v>2</v>
      </c>
      <c r="B4" s="5" t="str">
        <f>"201902230319"</f>
        <v>201902230319</v>
      </c>
      <c r="C4" s="4">
        <v>47.88</v>
      </c>
      <c r="D4" s="4">
        <v>28.88</v>
      </c>
      <c r="E4" s="4">
        <v>76.76</v>
      </c>
      <c r="F4" s="4">
        <f>RANK(E4,$E$3:$E$92)</f>
        <v>2</v>
      </c>
      <c r="G4" s="4"/>
    </row>
    <row r="5" ht="20.1" customHeight="1" spans="1:7">
      <c r="A5" s="4">
        <v>3</v>
      </c>
      <c r="B5" s="5" t="str">
        <f>"201902230921"</f>
        <v>201902230921</v>
      </c>
      <c r="C5" s="4">
        <v>43.32</v>
      </c>
      <c r="D5" s="4">
        <v>31.92</v>
      </c>
      <c r="E5" s="4">
        <v>75.24</v>
      </c>
      <c r="F5" s="4">
        <f>RANK(E5,$E$3:$E$92)</f>
        <v>3</v>
      </c>
      <c r="G5" s="4"/>
    </row>
    <row r="6" ht="20.1" customHeight="1" spans="1:7">
      <c r="A6" s="4">
        <v>4</v>
      </c>
      <c r="B6" s="5" t="str">
        <f>"201902231606"</f>
        <v>201902231606</v>
      </c>
      <c r="C6" s="4">
        <v>43.56</v>
      </c>
      <c r="D6" s="4">
        <v>31.6</v>
      </c>
      <c r="E6" s="4">
        <v>75.16</v>
      </c>
      <c r="F6" s="4">
        <f>RANK(E6,$E$3:$E$92)</f>
        <v>4</v>
      </c>
      <c r="G6" s="4"/>
    </row>
    <row r="7" ht="20.1" customHeight="1" spans="1:7">
      <c r="A7" s="4">
        <v>5</v>
      </c>
      <c r="B7" s="5" t="str">
        <f>"201902230524"</f>
        <v>201902230524</v>
      </c>
      <c r="C7" s="4">
        <v>43.2</v>
      </c>
      <c r="D7" s="4">
        <v>31.92</v>
      </c>
      <c r="E7" s="4">
        <v>75.12</v>
      </c>
      <c r="F7" s="4">
        <f>RANK(E7,$E$3:$E$92)</f>
        <v>5</v>
      </c>
      <c r="G7" s="4"/>
    </row>
    <row r="8" ht="20.1" customHeight="1" spans="1:7">
      <c r="A8" s="4">
        <v>6</v>
      </c>
      <c r="B8" s="5" t="str">
        <f>"201902231316"</f>
        <v>201902231316</v>
      </c>
      <c r="C8" s="4">
        <v>45.6</v>
      </c>
      <c r="D8" s="4">
        <v>29.28</v>
      </c>
      <c r="E8" s="4">
        <v>74.88</v>
      </c>
      <c r="F8" s="4">
        <f>RANK(E8,$E$3:$E$92)</f>
        <v>6</v>
      </c>
      <c r="G8" s="4"/>
    </row>
    <row r="9" ht="20.1" customHeight="1" spans="1:7">
      <c r="A9" s="4">
        <v>7</v>
      </c>
      <c r="B9" s="5" t="str">
        <f>"201902230207"</f>
        <v>201902230207</v>
      </c>
      <c r="C9" s="4">
        <v>44.04</v>
      </c>
      <c r="D9" s="4">
        <v>30.16</v>
      </c>
      <c r="E9" s="4">
        <v>74.2</v>
      </c>
      <c r="F9" s="4">
        <f>RANK(E9,$E$3:$E$92)</f>
        <v>7</v>
      </c>
      <c r="G9" s="4"/>
    </row>
    <row r="10" ht="20.1" customHeight="1" spans="1:7">
      <c r="A10" s="4">
        <v>8</v>
      </c>
      <c r="B10" s="5" t="str">
        <f>"201902230618"</f>
        <v>201902230618</v>
      </c>
      <c r="C10" s="4">
        <v>43.92</v>
      </c>
      <c r="D10" s="4">
        <v>29.28</v>
      </c>
      <c r="E10" s="4">
        <v>73.2</v>
      </c>
      <c r="F10" s="4">
        <f>RANK(E10,$E$3:$E$92)</f>
        <v>8</v>
      </c>
      <c r="G10" s="4"/>
    </row>
    <row r="11" ht="20.1" customHeight="1" spans="1:7">
      <c r="A11" s="4">
        <v>9</v>
      </c>
      <c r="B11" s="5" t="str">
        <f>"201902230918"</f>
        <v>201902230918</v>
      </c>
      <c r="C11" s="4">
        <v>43.68</v>
      </c>
      <c r="D11" s="4">
        <v>29.28</v>
      </c>
      <c r="E11" s="4">
        <v>72.96</v>
      </c>
      <c r="F11" s="4">
        <f>RANK(E11,$E$3:$E$92)</f>
        <v>9</v>
      </c>
      <c r="G11" s="4"/>
    </row>
    <row r="12" ht="20.1" customHeight="1" spans="1:7">
      <c r="A12" s="4">
        <v>10</v>
      </c>
      <c r="B12" s="5" t="str">
        <f>"201902231230"</f>
        <v>201902231230</v>
      </c>
      <c r="C12" s="4">
        <v>43.08</v>
      </c>
      <c r="D12" s="4">
        <v>29.84</v>
      </c>
      <c r="E12" s="4">
        <v>72.92</v>
      </c>
      <c r="F12" s="4">
        <f>RANK(E12,$E$3:$E$92)</f>
        <v>10</v>
      </c>
      <c r="G12" s="4"/>
    </row>
    <row r="13" ht="20.1" customHeight="1" spans="1:7">
      <c r="A13" s="4">
        <v>11</v>
      </c>
      <c r="B13" s="5" t="str">
        <f>"201902232027"</f>
        <v>201902232027</v>
      </c>
      <c r="C13" s="4">
        <v>41.88</v>
      </c>
      <c r="D13" s="4">
        <v>30.8</v>
      </c>
      <c r="E13" s="4">
        <v>72.68</v>
      </c>
      <c r="F13" s="4">
        <f>RANK(E13,$E$3:$E$92)</f>
        <v>11</v>
      </c>
      <c r="G13" s="4"/>
    </row>
    <row r="14" ht="20.1" customHeight="1" spans="1:7">
      <c r="A14" s="4">
        <v>12</v>
      </c>
      <c r="B14" s="5" t="str">
        <f>"201902231206"</f>
        <v>201902231206</v>
      </c>
      <c r="C14" s="4">
        <v>42.96</v>
      </c>
      <c r="D14" s="4">
        <v>29.52</v>
      </c>
      <c r="E14" s="4">
        <v>72.48</v>
      </c>
      <c r="F14" s="4">
        <f>RANK(E14,$E$3:$E$92)</f>
        <v>12</v>
      </c>
      <c r="G14" s="4"/>
    </row>
    <row r="15" ht="20.1" customHeight="1" spans="1:7">
      <c r="A15" s="4">
        <v>13</v>
      </c>
      <c r="B15" s="5" t="str">
        <f>"201902232001"</f>
        <v>201902232001</v>
      </c>
      <c r="C15" s="4">
        <v>42.36</v>
      </c>
      <c r="D15" s="4">
        <v>29.68</v>
      </c>
      <c r="E15" s="4">
        <v>72.04</v>
      </c>
      <c r="F15" s="4">
        <f>RANK(E15,$E$3:$E$92)</f>
        <v>13</v>
      </c>
      <c r="G15" s="4"/>
    </row>
    <row r="16" ht="20.1" customHeight="1" spans="1:7">
      <c r="A16" s="4">
        <v>14</v>
      </c>
      <c r="B16" s="5" t="str">
        <f>"201902230503"</f>
        <v>201902230503</v>
      </c>
      <c r="C16" s="4">
        <v>41.64</v>
      </c>
      <c r="D16" s="4">
        <v>30.16</v>
      </c>
      <c r="E16" s="4">
        <v>71.8</v>
      </c>
      <c r="F16" s="4">
        <f>RANK(E16,$E$3:$E$92)</f>
        <v>14</v>
      </c>
      <c r="G16" s="4"/>
    </row>
    <row r="17" ht="20.1" customHeight="1" spans="1:7">
      <c r="A17" s="4">
        <v>15</v>
      </c>
      <c r="B17" s="5" t="str">
        <f>"201902230814"</f>
        <v>201902230814</v>
      </c>
      <c r="C17" s="4">
        <v>41.16</v>
      </c>
      <c r="D17" s="4">
        <v>30.56</v>
      </c>
      <c r="E17" s="4">
        <v>71.72</v>
      </c>
      <c r="F17" s="4">
        <f>RANK(E17,$E$3:$E$92)</f>
        <v>15</v>
      </c>
      <c r="G17" s="4"/>
    </row>
    <row r="18" ht="20.1" customHeight="1" spans="1:7">
      <c r="A18" s="4">
        <v>16</v>
      </c>
      <c r="B18" s="5" t="str">
        <f>"201902231411"</f>
        <v>201902231411</v>
      </c>
      <c r="C18" s="4">
        <v>43.68</v>
      </c>
      <c r="D18" s="4">
        <v>27.92</v>
      </c>
      <c r="E18" s="4">
        <v>71.6</v>
      </c>
      <c r="F18" s="4">
        <f>RANK(E18,$E$3:$E$92)</f>
        <v>16</v>
      </c>
      <c r="G18" s="4"/>
    </row>
    <row r="19" ht="20.1" customHeight="1" spans="1:7">
      <c r="A19" s="4">
        <v>17</v>
      </c>
      <c r="B19" s="5" t="str">
        <f>"201902230529"</f>
        <v>201902230529</v>
      </c>
      <c r="C19" s="4">
        <v>42.84</v>
      </c>
      <c r="D19" s="4">
        <v>28.72</v>
      </c>
      <c r="E19" s="4">
        <v>71.56</v>
      </c>
      <c r="F19" s="4">
        <f>RANK(E19,$E$3:$E$92)</f>
        <v>17</v>
      </c>
      <c r="G19" s="4"/>
    </row>
    <row r="20" ht="20.1" customHeight="1" spans="1:7">
      <c r="A20" s="4">
        <v>18</v>
      </c>
      <c r="B20" s="5" t="str">
        <f>"201902230510"</f>
        <v>201902230510</v>
      </c>
      <c r="C20" s="4">
        <v>42.36</v>
      </c>
      <c r="D20" s="4">
        <v>29.12</v>
      </c>
      <c r="E20" s="4">
        <v>71.48</v>
      </c>
      <c r="F20" s="4">
        <f>RANK(E20,$E$3:$E$92)</f>
        <v>18</v>
      </c>
      <c r="G20" s="4"/>
    </row>
    <row r="21" ht="20.1" customHeight="1" spans="1:7">
      <c r="A21" s="4">
        <v>19</v>
      </c>
      <c r="B21" s="5" t="str">
        <f>"201902231016"</f>
        <v>201902231016</v>
      </c>
      <c r="C21" s="4">
        <v>41.16</v>
      </c>
      <c r="D21" s="4">
        <v>30.32</v>
      </c>
      <c r="E21" s="4">
        <v>71.48</v>
      </c>
      <c r="F21" s="4">
        <f>RANK(E21,$E$3:$E$92)</f>
        <v>18</v>
      </c>
      <c r="G21" s="4"/>
    </row>
    <row r="22" ht="20.1" customHeight="1" spans="1:7">
      <c r="A22" s="4">
        <v>20</v>
      </c>
      <c r="B22" s="5" t="str">
        <f>"201902231212"</f>
        <v>201902231212</v>
      </c>
      <c r="C22" s="4">
        <v>42.72</v>
      </c>
      <c r="D22" s="4">
        <v>28.72</v>
      </c>
      <c r="E22" s="4">
        <v>71.44</v>
      </c>
      <c r="F22" s="4">
        <f>RANK(E22,$E$3:$E$92)</f>
        <v>20</v>
      </c>
      <c r="G22" s="4"/>
    </row>
    <row r="23" ht="20.1" customHeight="1" spans="1:7">
      <c r="A23" s="4">
        <v>21</v>
      </c>
      <c r="B23" s="5" t="str">
        <f>"201902230611"</f>
        <v>201902230611</v>
      </c>
      <c r="C23" s="4">
        <v>44.28</v>
      </c>
      <c r="D23" s="4">
        <v>27.12</v>
      </c>
      <c r="E23" s="4">
        <v>71.4</v>
      </c>
      <c r="F23" s="4">
        <f>RANK(E23,$E$3:$E$92)</f>
        <v>21</v>
      </c>
      <c r="G23" s="4"/>
    </row>
    <row r="24" ht="20.1" customHeight="1" spans="1:7">
      <c r="A24" s="4">
        <v>22</v>
      </c>
      <c r="B24" s="5" t="str">
        <f>"201902230110"</f>
        <v>201902230110</v>
      </c>
      <c r="C24" s="4">
        <v>40.92</v>
      </c>
      <c r="D24" s="4">
        <v>30.4</v>
      </c>
      <c r="E24" s="4">
        <v>71.32</v>
      </c>
      <c r="F24" s="4">
        <f>RANK(E24,$E$3:$E$92)</f>
        <v>22</v>
      </c>
      <c r="G24" s="4"/>
    </row>
    <row r="25" ht="20.1" customHeight="1" spans="1:7">
      <c r="A25" s="4">
        <v>23</v>
      </c>
      <c r="B25" s="5" t="str">
        <f>"201902231620"</f>
        <v>201902231620</v>
      </c>
      <c r="C25" s="4">
        <v>40.92</v>
      </c>
      <c r="D25" s="4">
        <v>30.32</v>
      </c>
      <c r="E25" s="4">
        <v>71.24</v>
      </c>
      <c r="F25" s="4">
        <f>RANK(E25,$E$3:$E$92)</f>
        <v>23</v>
      </c>
      <c r="G25" s="4"/>
    </row>
    <row r="26" ht="20.1" customHeight="1" spans="1:7">
      <c r="A26" s="4">
        <v>24</v>
      </c>
      <c r="B26" s="5" t="str">
        <f>"201902231821"</f>
        <v>201902231821</v>
      </c>
      <c r="C26" s="4">
        <v>40.92</v>
      </c>
      <c r="D26" s="4">
        <v>30.32</v>
      </c>
      <c r="E26" s="4">
        <v>71.24</v>
      </c>
      <c r="F26" s="4">
        <f>RANK(E26,$E$3:$E$92)</f>
        <v>23</v>
      </c>
      <c r="G26" s="4"/>
    </row>
    <row r="27" ht="20.1" customHeight="1" spans="1:7">
      <c r="A27" s="4">
        <v>25</v>
      </c>
      <c r="B27" s="5" t="str">
        <f>"201902231030"</f>
        <v>201902231030</v>
      </c>
      <c r="C27" s="4">
        <v>40.92</v>
      </c>
      <c r="D27" s="4">
        <v>30.16</v>
      </c>
      <c r="E27" s="4">
        <v>71.08</v>
      </c>
      <c r="F27" s="4">
        <f>RANK(E27,$E$3:$E$92)</f>
        <v>25</v>
      </c>
      <c r="G27" s="4"/>
    </row>
    <row r="28" ht="20.1" customHeight="1" spans="1:7">
      <c r="A28" s="4">
        <v>26</v>
      </c>
      <c r="B28" s="5" t="str">
        <f>"201902231509"</f>
        <v>201902231509</v>
      </c>
      <c r="C28" s="4">
        <v>42.36</v>
      </c>
      <c r="D28" s="4">
        <v>28.72</v>
      </c>
      <c r="E28" s="4">
        <v>71.08</v>
      </c>
      <c r="F28" s="4">
        <f>RANK(E28,$E$3:$E$92)</f>
        <v>25</v>
      </c>
      <c r="G28" s="4"/>
    </row>
    <row r="29" ht="20.1" customHeight="1" spans="1:7">
      <c r="A29" s="4">
        <v>27</v>
      </c>
      <c r="B29" s="5" t="str">
        <f>"201902231617"</f>
        <v>201902231617</v>
      </c>
      <c r="C29" s="4">
        <v>41.16</v>
      </c>
      <c r="D29" s="4">
        <v>29.76</v>
      </c>
      <c r="E29" s="4">
        <v>70.92</v>
      </c>
      <c r="F29" s="4">
        <f>RANK(E29,$E$3:$E$92)</f>
        <v>27</v>
      </c>
      <c r="G29" s="4"/>
    </row>
    <row r="30" ht="20.1" customHeight="1" spans="1:7">
      <c r="A30" s="4">
        <v>28</v>
      </c>
      <c r="B30" s="5" t="str">
        <f>"201902231909"</f>
        <v>201902231909</v>
      </c>
      <c r="C30" s="4">
        <v>44.4</v>
      </c>
      <c r="D30" s="4">
        <v>26.32</v>
      </c>
      <c r="E30" s="4">
        <v>70.72</v>
      </c>
      <c r="F30" s="4">
        <f>RANK(E30,$E$3:$E$92)</f>
        <v>28</v>
      </c>
      <c r="G30" s="4"/>
    </row>
    <row r="31" ht="20.1" customHeight="1" spans="1:7">
      <c r="A31" s="4">
        <v>29</v>
      </c>
      <c r="B31" s="5" t="str">
        <f>"201902230609"</f>
        <v>201902230609</v>
      </c>
      <c r="C31" s="4">
        <v>42.12</v>
      </c>
      <c r="D31" s="4">
        <v>28.48</v>
      </c>
      <c r="E31" s="4">
        <v>70.6</v>
      </c>
      <c r="F31" s="4">
        <f>RANK(E31,$E$3:$E$92)</f>
        <v>29</v>
      </c>
      <c r="G31" s="4"/>
    </row>
    <row r="32" s="1" customFormat="1" ht="20.1" customHeight="1" spans="1:7">
      <c r="A32" s="4">
        <v>30</v>
      </c>
      <c r="B32" s="5" t="str">
        <f>"201902230528"</f>
        <v>201902230528</v>
      </c>
      <c r="C32" s="4">
        <v>40.92</v>
      </c>
      <c r="D32" s="4">
        <v>29.6</v>
      </c>
      <c r="E32" s="4">
        <v>70.52</v>
      </c>
      <c r="F32" s="4">
        <f>RANK(E32,$E$3:$E$92)</f>
        <v>30</v>
      </c>
      <c r="G32" s="4"/>
    </row>
    <row r="33" ht="20.1" customHeight="1" spans="1:7">
      <c r="A33" s="4">
        <v>31</v>
      </c>
      <c r="B33" s="5" t="str">
        <f>"201902231508"</f>
        <v>201902231508</v>
      </c>
      <c r="C33" s="4">
        <v>42.36</v>
      </c>
      <c r="D33" s="4">
        <v>28.16</v>
      </c>
      <c r="E33" s="4">
        <v>70.52</v>
      </c>
      <c r="F33" s="4">
        <f>RANK(E33,$E$3:$E$92)</f>
        <v>30</v>
      </c>
      <c r="G33" s="4"/>
    </row>
    <row r="34" ht="20.1" customHeight="1" spans="1:7">
      <c r="A34" s="4">
        <v>32</v>
      </c>
      <c r="B34" s="5" t="str">
        <f>"201902230710"</f>
        <v>201902230710</v>
      </c>
      <c r="C34" s="4">
        <v>42.48</v>
      </c>
      <c r="D34" s="4">
        <v>28</v>
      </c>
      <c r="E34" s="4">
        <v>70.48</v>
      </c>
      <c r="F34" s="4">
        <f>RANK(E34,$E$3:$E$92)</f>
        <v>32</v>
      </c>
      <c r="G34" s="4"/>
    </row>
    <row r="35" ht="20.1" customHeight="1" spans="1:7">
      <c r="A35" s="4">
        <v>33</v>
      </c>
      <c r="B35" s="5" t="str">
        <f>"201902230204"</f>
        <v>201902230204</v>
      </c>
      <c r="C35" s="4">
        <v>41.88</v>
      </c>
      <c r="D35" s="4">
        <v>28.56</v>
      </c>
      <c r="E35" s="4">
        <v>70.44</v>
      </c>
      <c r="F35" s="4">
        <f>RANK(E35,$E$3:$E$92)</f>
        <v>33</v>
      </c>
      <c r="G35" s="4"/>
    </row>
    <row r="36" ht="20.1" customHeight="1" spans="1:7">
      <c r="A36" s="4">
        <v>34</v>
      </c>
      <c r="B36" s="5" t="str">
        <f>"201902230418"</f>
        <v>201902230418</v>
      </c>
      <c r="C36" s="4">
        <v>40.8</v>
      </c>
      <c r="D36" s="4">
        <v>29.36</v>
      </c>
      <c r="E36" s="4">
        <v>70.16</v>
      </c>
      <c r="F36" s="4">
        <f>RANK(E36,$E$3:$E$92)</f>
        <v>34</v>
      </c>
      <c r="G36" s="4"/>
    </row>
    <row r="37" ht="20.1" customHeight="1" spans="1:7">
      <c r="A37" s="4">
        <v>35</v>
      </c>
      <c r="B37" s="5" t="str">
        <f>"201902231127"</f>
        <v>201902231127</v>
      </c>
      <c r="C37" s="4">
        <v>40.8</v>
      </c>
      <c r="D37" s="4">
        <v>29.36</v>
      </c>
      <c r="E37" s="4">
        <v>70.16</v>
      </c>
      <c r="F37" s="4">
        <f>RANK(E37,$E$3:$E$92)</f>
        <v>34</v>
      </c>
      <c r="G37" s="4"/>
    </row>
    <row r="38" ht="20.1" customHeight="1" spans="1:7">
      <c r="A38" s="4">
        <v>36</v>
      </c>
      <c r="B38" s="5" t="str">
        <f>"201902231520"</f>
        <v>201902231520</v>
      </c>
      <c r="C38" s="4">
        <v>43.2</v>
      </c>
      <c r="D38" s="4">
        <v>26.96</v>
      </c>
      <c r="E38" s="4">
        <v>70.16</v>
      </c>
      <c r="F38" s="4">
        <f>RANK(E38,$E$3:$E$92)</f>
        <v>34</v>
      </c>
      <c r="G38" s="4"/>
    </row>
    <row r="39" ht="20.1" customHeight="1" spans="1:7">
      <c r="A39" s="4">
        <v>37</v>
      </c>
      <c r="B39" s="5" t="str">
        <f>"201902230811"</f>
        <v>201902230811</v>
      </c>
      <c r="C39" s="4">
        <v>41.4</v>
      </c>
      <c r="D39" s="4">
        <v>28.64</v>
      </c>
      <c r="E39" s="4">
        <v>70.04</v>
      </c>
      <c r="F39" s="4">
        <f>RANK(E39,$E$3:$E$92)</f>
        <v>37</v>
      </c>
      <c r="G39" s="4"/>
    </row>
    <row r="40" ht="20.1" customHeight="1" spans="1:7">
      <c r="A40" s="4">
        <v>38</v>
      </c>
      <c r="B40" s="5" t="str">
        <f>"201902230217"</f>
        <v>201902230217</v>
      </c>
      <c r="C40" s="4">
        <v>41.52</v>
      </c>
      <c r="D40" s="4">
        <v>28.48</v>
      </c>
      <c r="E40" s="4">
        <v>70</v>
      </c>
      <c r="F40" s="4">
        <f>RANK(E40,$E$3:$E$92)</f>
        <v>38</v>
      </c>
      <c r="G40" s="4"/>
    </row>
    <row r="41" ht="20.1" customHeight="1" spans="1:7">
      <c r="A41" s="4">
        <v>39</v>
      </c>
      <c r="B41" s="5" t="str">
        <f>"201902231809"</f>
        <v>201902231809</v>
      </c>
      <c r="C41" s="4">
        <v>41.76</v>
      </c>
      <c r="D41" s="4">
        <v>28.24</v>
      </c>
      <c r="E41" s="4">
        <v>70</v>
      </c>
      <c r="F41" s="4">
        <f>RANK(E41,$E$3:$E$92)</f>
        <v>38</v>
      </c>
      <c r="G41" s="4"/>
    </row>
    <row r="42" ht="20.1" customHeight="1" spans="1:7">
      <c r="A42" s="4">
        <v>40</v>
      </c>
      <c r="B42" s="5" t="str">
        <f>"201902230420"</f>
        <v>201902230420</v>
      </c>
      <c r="C42" s="4">
        <v>41.04</v>
      </c>
      <c r="D42" s="4">
        <v>28.88</v>
      </c>
      <c r="E42" s="4">
        <v>69.92</v>
      </c>
      <c r="F42" s="4">
        <f>RANK(E42,$E$3:$E$92)</f>
        <v>40</v>
      </c>
      <c r="G42" s="4"/>
    </row>
    <row r="43" ht="20.1" customHeight="1" spans="1:7">
      <c r="A43" s="4">
        <v>41</v>
      </c>
      <c r="B43" s="5" t="str">
        <f>"201902230518"</f>
        <v>201902230518</v>
      </c>
      <c r="C43" s="4">
        <v>42.96</v>
      </c>
      <c r="D43" s="4">
        <v>26.96</v>
      </c>
      <c r="E43" s="4">
        <v>69.92</v>
      </c>
      <c r="F43" s="4">
        <f>RANK(E43,$E$3:$E$92)</f>
        <v>40</v>
      </c>
      <c r="G43" s="4"/>
    </row>
    <row r="44" ht="20.1" customHeight="1" spans="1:7">
      <c r="A44" s="4">
        <v>42</v>
      </c>
      <c r="B44" s="5" t="str">
        <f>"201902230317"</f>
        <v>201902230317</v>
      </c>
      <c r="C44" s="4">
        <v>42.36</v>
      </c>
      <c r="D44" s="4">
        <v>27.52</v>
      </c>
      <c r="E44" s="4">
        <v>69.88</v>
      </c>
      <c r="F44" s="4">
        <f>RANK(E44,$E$3:$E$92)</f>
        <v>42</v>
      </c>
      <c r="G44" s="4"/>
    </row>
    <row r="45" ht="20.1" customHeight="1" spans="1:7">
      <c r="A45" s="4">
        <v>43</v>
      </c>
      <c r="B45" s="5" t="str">
        <f>"201902230426"</f>
        <v>201902230426</v>
      </c>
      <c r="C45" s="4">
        <v>42.48</v>
      </c>
      <c r="D45" s="4">
        <v>27.36</v>
      </c>
      <c r="E45" s="4">
        <v>69.84</v>
      </c>
      <c r="F45" s="4">
        <f>RANK(E45,$E$3:$E$92)</f>
        <v>43</v>
      </c>
      <c r="G45" s="4"/>
    </row>
    <row r="46" ht="20.1" customHeight="1" spans="1:7">
      <c r="A46" s="4">
        <v>44</v>
      </c>
      <c r="B46" s="5" t="str">
        <f>"201902230507"</f>
        <v>201902230507</v>
      </c>
      <c r="C46" s="4">
        <v>40.8</v>
      </c>
      <c r="D46" s="4">
        <v>28.88</v>
      </c>
      <c r="E46" s="4">
        <v>69.68</v>
      </c>
      <c r="F46" s="4">
        <f>RANK(E46,$E$3:$E$92)</f>
        <v>44</v>
      </c>
      <c r="G46" s="4"/>
    </row>
    <row r="47" ht="20.1" customHeight="1" spans="1:7">
      <c r="A47" s="4">
        <v>45</v>
      </c>
      <c r="B47" s="5" t="str">
        <f>"201902231001"</f>
        <v>201902231001</v>
      </c>
      <c r="C47" s="4">
        <v>41.28</v>
      </c>
      <c r="D47" s="4">
        <v>28.4</v>
      </c>
      <c r="E47" s="4">
        <v>69.68</v>
      </c>
      <c r="F47" s="4">
        <f>RANK(E47,$E$3:$E$92)</f>
        <v>44</v>
      </c>
      <c r="G47" s="4"/>
    </row>
    <row r="48" ht="20.1" customHeight="1" spans="1:7">
      <c r="A48" s="4">
        <v>46</v>
      </c>
      <c r="B48" s="5" t="str">
        <f>"201902231725"</f>
        <v>201902231725</v>
      </c>
      <c r="C48" s="4">
        <v>41.52</v>
      </c>
      <c r="D48" s="4">
        <v>28.16</v>
      </c>
      <c r="E48" s="4">
        <v>69.68</v>
      </c>
      <c r="F48" s="4">
        <f>RANK(E48,$E$3:$E$92)</f>
        <v>44</v>
      </c>
      <c r="G48" s="4"/>
    </row>
    <row r="49" ht="20.1" customHeight="1" spans="1:7">
      <c r="A49" s="4">
        <v>47</v>
      </c>
      <c r="B49" s="5" t="str">
        <f>"201902231125"</f>
        <v>201902231125</v>
      </c>
      <c r="C49" s="4">
        <v>40.8</v>
      </c>
      <c r="D49" s="4">
        <v>28.72</v>
      </c>
      <c r="E49" s="4">
        <v>69.52</v>
      </c>
      <c r="F49" s="4">
        <f>RANK(E49,$E$3:$E$92)</f>
        <v>47</v>
      </c>
      <c r="G49" s="4"/>
    </row>
    <row r="50" ht="20.1" customHeight="1" spans="1:7">
      <c r="A50" s="4">
        <v>48</v>
      </c>
      <c r="B50" s="5" t="str">
        <f>"201902231307"</f>
        <v>201902231307</v>
      </c>
      <c r="C50" s="4">
        <v>42.36</v>
      </c>
      <c r="D50" s="4">
        <v>27.12</v>
      </c>
      <c r="E50" s="4">
        <v>69.48</v>
      </c>
      <c r="F50" s="4">
        <f>RANK(E50,$E$3:$E$92)</f>
        <v>48</v>
      </c>
      <c r="G50" s="4"/>
    </row>
    <row r="51" ht="20.1" customHeight="1" spans="1:7">
      <c r="A51" s="4">
        <v>49</v>
      </c>
      <c r="B51" s="5" t="str">
        <f>"201902230623"</f>
        <v>201902230623</v>
      </c>
      <c r="C51" s="4">
        <v>42.12</v>
      </c>
      <c r="D51" s="4">
        <v>27.28</v>
      </c>
      <c r="E51" s="4">
        <v>69.4</v>
      </c>
      <c r="F51" s="4">
        <f>RANK(E51,$E$3:$E$92)</f>
        <v>49</v>
      </c>
      <c r="G51" s="4"/>
    </row>
    <row r="52" ht="20.1" customHeight="1" spans="1:7">
      <c r="A52" s="4">
        <v>50</v>
      </c>
      <c r="B52" s="5" t="str">
        <f>"201902231611"</f>
        <v>201902231611</v>
      </c>
      <c r="C52" s="4">
        <v>40.92</v>
      </c>
      <c r="D52" s="4">
        <v>28.48</v>
      </c>
      <c r="E52" s="4">
        <v>69.4</v>
      </c>
      <c r="F52" s="4">
        <f>RANK(E52,$E$3:$E$92)</f>
        <v>49</v>
      </c>
      <c r="G52" s="4"/>
    </row>
    <row r="53" ht="20.1" customHeight="1" spans="1:7">
      <c r="A53" s="4">
        <v>51</v>
      </c>
      <c r="B53" s="5" t="str">
        <f>"201902230221"</f>
        <v>201902230221</v>
      </c>
      <c r="C53" s="4">
        <v>41.52</v>
      </c>
      <c r="D53" s="4">
        <v>27.84</v>
      </c>
      <c r="E53" s="4">
        <v>69.36</v>
      </c>
      <c r="F53" s="4">
        <f>RANK(E53,$E$3:$E$92)</f>
        <v>51</v>
      </c>
      <c r="G53" s="4"/>
    </row>
    <row r="54" ht="20.1" customHeight="1" spans="1:7">
      <c r="A54" s="4">
        <v>52</v>
      </c>
      <c r="B54" s="5" t="str">
        <f>"201902231102"</f>
        <v>201902231102</v>
      </c>
      <c r="C54" s="4">
        <v>40.92</v>
      </c>
      <c r="D54" s="4">
        <v>28.24</v>
      </c>
      <c r="E54" s="4">
        <v>69.16</v>
      </c>
      <c r="F54" s="4">
        <f>RANK(E54,$E$3:$E$92)</f>
        <v>52</v>
      </c>
      <c r="G54" s="4"/>
    </row>
    <row r="55" ht="20.1" customHeight="1" spans="1:7">
      <c r="A55" s="4">
        <v>53</v>
      </c>
      <c r="B55" s="5" t="str">
        <f>"201902231223"</f>
        <v>201902231223</v>
      </c>
      <c r="C55" s="4">
        <v>41.64</v>
      </c>
      <c r="D55" s="4">
        <v>27.52</v>
      </c>
      <c r="E55" s="4">
        <v>69.16</v>
      </c>
      <c r="F55" s="4">
        <f>RANK(E55,$E$3:$E$92)</f>
        <v>52</v>
      </c>
      <c r="G55" s="4"/>
    </row>
    <row r="56" ht="20.1" customHeight="1" spans="1:7">
      <c r="A56" s="4">
        <v>54</v>
      </c>
      <c r="B56" s="5" t="str">
        <f>"201902230129"</f>
        <v>201902230129</v>
      </c>
      <c r="C56" s="4">
        <v>42</v>
      </c>
      <c r="D56" s="4">
        <v>27.12</v>
      </c>
      <c r="E56" s="4">
        <v>69.12</v>
      </c>
      <c r="F56" s="4">
        <f>RANK(E56,$E$3:$E$92)</f>
        <v>54</v>
      </c>
      <c r="G56" s="4"/>
    </row>
    <row r="57" ht="20.1" customHeight="1" spans="1:7">
      <c r="A57" s="4">
        <v>55</v>
      </c>
      <c r="B57" s="5" t="str">
        <f>"201902230202"</f>
        <v>201902230202</v>
      </c>
      <c r="C57" s="4">
        <v>42.12</v>
      </c>
      <c r="D57" s="4">
        <v>26.88</v>
      </c>
      <c r="E57" s="4">
        <v>69</v>
      </c>
      <c r="F57" s="4">
        <f>RANK(E57,$E$3:$E$92)</f>
        <v>55</v>
      </c>
      <c r="G57" s="4"/>
    </row>
    <row r="58" ht="20.1" customHeight="1" spans="1:7">
      <c r="A58" s="4">
        <v>56</v>
      </c>
      <c r="B58" s="5" t="str">
        <f>"201902230409"</f>
        <v>201902230409</v>
      </c>
      <c r="C58" s="4">
        <v>41.16</v>
      </c>
      <c r="D58" s="4">
        <v>27.68</v>
      </c>
      <c r="E58" s="4">
        <v>68.84</v>
      </c>
      <c r="F58" s="4">
        <f>RANK(E58,$E$3:$E$92)</f>
        <v>56</v>
      </c>
      <c r="G58" s="4"/>
    </row>
    <row r="59" ht="20.1" customHeight="1" spans="1:7">
      <c r="A59" s="4">
        <v>57</v>
      </c>
      <c r="B59" s="5" t="str">
        <f>"201902231722"</f>
        <v>201902231722</v>
      </c>
      <c r="C59" s="4">
        <v>40.8</v>
      </c>
      <c r="D59" s="4">
        <v>27.84</v>
      </c>
      <c r="E59" s="4">
        <v>68.64</v>
      </c>
      <c r="F59" s="4">
        <f>RANK(E59,$E$3:$E$92)</f>
        <v>57</v>
      </c>
      <c r="G59" s="4"/>
    </row>
    <row r="60" ht="20.1" customHeight="1" spans="1:7">
      <c r="A60" s="4">
        <v>58</v>
      </c>
      <c r="B60" s="5" t="str">
        <f>"201902231712"</f>
        <v>201902231712</v>
      </c>
      <c r="C60" s="4">
        <v>40.92</v>
      </c>
      <c r="D60" s="4">
        <v>27.68</v>
      </c>
      <c r="E60" s="4">
        <v>68.6</v>
      </c>
      <c r="F60" s="4">
        <f>RANK(E60,$E$3:$E$92)</f>
        <v>58</v>
      </c>
      <c r="G60" s="4"/>
    </row>
    <row r="61" ht="20.1" customHeight="1" spans="1:7">
      <c r="A61" s="4">
        <v>59</v>
      </c>
      <c r="B61" s="5" t="str">
        <f>"201902230109"</f>
        <v>201902230109</v>
      </c>
      <c r="C61" s="4">
        <v>41.28</v>
      </c>
      <c r="D61" s="4">
        <v>27.2</v>
      </c>
      <c r="E61" s="4">
        <v>68.48</v>
      </c>
      <c r="F61" s="4">
        <f>RANK(E61,$E$3:$E$92)</f>
        <v>59</v>
      </c>
      <c r="G61" s="4"/>
    </row>
    <row r="62" ht="20.1" customHeight="1" spans="1:7">
      <c r="A62" s="4">
        <v>60</v>
      </c>
      <c r="B62" s="5" t="str">
        <f>"201902230412"</f>
        <v>201902230412</v>
      </c>
      <c r="C62" s="4">
        <v>42.24</v>
      </c>
      <c r="D62" s="4">
        <v>26.16</v>
      </c>
      <c r="E62" s="4">
        <v>68.4</v>
      </c>
      <c r="F62" s="4">
        <f>RANK(E62,$E$3:$E$92)</f>
        <v>60</v>
      </c>
      <c r="G62" s="4"/>
    </row>
    <row r="63" ht="20.1" customHeight="1" spans="1:7">
      <c r="A63" s="4">
        <v>61</v>
      </c>
      <c r="B63" s="5" t="str">
        <f>"201902230627"</f>
        <v>201902230627</v>
      </c>
      <c r="C63" s="4">
        <v>41.52</v>
      </c>
      <c r="D63" s="4">
        <v>26.48</v>
      </c>
      <c r="E63" s="4">
        <v>68</v>
      </c>
      <c r="F63" s="4">
        <f>RANK(E63,$E$3:$E$92)</f>
        <v>61</v>
      </c>
      <c r="G63" s="4"/>
    </row>
    <row r="64" ht="20.1" customHeight="1" spans="1:7">
      <c r="A64" s="4">
        <v>62</v>
      </c>
      <c r="B64" s="5" t="str">
        <f>"201902230406"</f>
        <v>201902230406</v>
      </c>
      <c r="C64" s="4">
        <v>40.92</v>
      </c>
      <c r="D64" s="4">
        <v>27.04</v>
      </c>
      <c r="E64" s="4">
        <v>67.96</v>
      </c>
      <c r="F64" s="4">
        <f>RANK(E64,$E$3:$E$92)</f>
        <v>62</v>
      </c>
      <c r="G64" s="4"/>
    </row>
    <row r="65" ht="20.1" customHeight="1" spans="1:7">
      <c r="A65" s="4">
        <v>63</v>
      </c>
      <c r="B65" s="5" t="str">
        <f>"201902230118"</f>
        <v>201902230118</v>
      </c>
      <c r="C65" s="4">
        <v>42.96</v>
      </c>
      <c r="D65" s="4">
        <v>24.96</v>
      </c>
      <c r="E65" s="4">
        <v>67.92</v>
      </c>
      <c r="F65" s="4">
        <f>RANK(E65,$E$3:$E$92)</f>
        <v>63</v>
      </c>
      <c r="G65" s="4"/>
    </row>
    <row r="66" ht="20.1" customHeight="1" spans="1:7">
      <c r="A66" s="4">
        <v>64</v>
      </c>
      <c r="B66" s="5" t="str">
        <f>"201902231122"</f>
        <v>201902231122</v>
      </c>
      <c r="C66" s="4">
        <v>40.68</v>
      </c>
      <c r="D66" s="4">
        <v>27.2</v>
      </c>
      <c r="E66" s="4">
        <v>67.88</v>
      </c>
      <c r="F66" s="4">
        <f>RANK(E66,$E$3:$E$92)</f>
        <v>64</v>
      </c>
      <c r="G66" s="4"/>
    </row>
    <row r="67" ht="20.1" customHeight="1" spans="1:7">
      <c r="A67" s="4">
        <v>65</v>
      </c>
      <c r="B67" s="5" t="str">
        <f>"201902230107"</f>
        <v>201902230107</v>
      </c>
      <c r="C67" s="4">
        <v>40.92</v>
      </c>
      <c r="D67" s="4">
        <v>26.48</v>
      </c>
      <c r="E67" s="4">
        <v>67.4</v>
      </c>
      <c r="F67" s="4">
        <f>RANK(E67,$E$3:$E$92)</f>
        <v>65</v>
      </c>
      <c r="G67" s="4"/>
    </row>
    <row r="68" ht="20.1" customHeight="1" spans="1:7">
      <c r="A68" s="4">
        <v>66</v>
      </c>
      <c r="B68" s="5" t="str">
        <f>"201902230408"</f>
        <v>201902230408</v>
      </c>
      <c r="C68" s="4">
        <v>40.68</v>
      </c>
      <c r="D68" s="4">
        <v>26.72</v>
      </c>
      <c r="E68" s="4">
        <v>67.4</v>
      </c>
      <c r="F68" s="4">
        <f>RANK(E68,$E$3:$E$92)</f>
        <v>65</v>
      </c>
      <c r="G68" s="4"/>
    </row>
    <row r="69" ht="20.1" customHeight="1" spans="1:7">
      <c r="A69" s="4">
        <v>67</v>
      </c>
      <c r="B69" s="5" t="str">
        <f>"201902230402"</f>
        <v>201902230402</v>
      </c>
      <c r="C69" s="4">
        <v>40.68</v>
      </c>
      <c r="D69" s="4">
        <v>26.56</v>
      </c>
      <c r="E69" s="4">
        <v>67.24</v>
      </c>
      <c r="F69" s="4">
        <f>RANK(E69,$E$3:$E$92)</f>
        <v>67</v>
      </c>
      <c r="G69" s="4"/>
    </row>
    <row r="70" ht="20.1" customHeight="1" spans="1:7">
      <c r="A70" s="4">
        <v>68</v>
      </c>
      <c r="B70" s="5" t="str">
        <f>"201902231007"</f>
        <v>201902231007</v>
      </c>
      <c r="C70" s="4">
        <v>40.68</v>
      </c>
      <c r="D70" s="4">
        <v>26.48</v>
      </c>
      <c r="E70" s="4">
        <v>67.16</v>
      </c>
      <c r="F70" s="4">
        <f>RANK(E70,$E$3:$E$92)</f>
        <v>68</v>
      </c>
      <c r="G70" s="4"/>
    </row>
    <row r="71" ht="20.1" customHeight="1" spans="1:7">
      <c r="A71" s="4">
        <v>69</v>
      </c>
      <c r="B71" s="5" t="str">
        <f>"201902231303"</f>
        <v>201902231303</v>
      </c>
      <c r="C71" s="4">
        <v>41.04</v>
      </c>
      <c r="D71" s="4">
        <v>26.08</v>
      </c>
      <c r="E71" s="4">
        <v>67.12</v>
      </c>
      <c r="F71" s="4">
        <f>RANK(E71,$E$3:$E$92)</f>
        <v>69</v>
      </c>
      <c r="G71" s="4"/>
    </row>
    <row r="72" ht="20.1" customHeight="1" spans="1:7">
      <c r="A72" s="4">
        <v>70</v>
      </c>
      <c r="B72" s="5" t="str">
        <f>"201902230327"</f>
        <v>201902230327</v>
      </c>
      <c r="C72" s="4">
        <v>41.04</v>
      </c>
      <c r="D72" s="4">
        <v>25.76</v>
      </c>
      <c r="E72" s="4">
        <v>66.8</v>
      </c>
      <c r="F72" s="4">
        <f>RANK(E72,$E$3:$E$92)</f>
        <v>70</v>
      </c>
      <c r="G72" s="4"/>
    </row>
    <row r="73" ht="20.1" customHeight="1" spans="1:7">
      <c r="A73" s="4">
        <v>71</v>
      </c>
      <c r="B73" s="5" t="str">
        <f>"201902230318"</f>
        <v>201902230318</v>
      </c>
      <c r="C73" s="4">
        <v>40.92</v>
      </c>
      <c r="D73" s="4">
        <v>25.6</v>
      </c>
      <c r="E73" s="4">
        <v>66.52</v>
      </c>
      <c r="F73" s="4">
        <f>RANK(E73,$E$3:$E$92)</f>
        <v>71</v>
      </c>
      <c r="G73" s="4"/>
    </row>
    <row r="74" ht="20.1" customHeight="1" spans="1:7">
      <c r="A74" s="4">
        <v>72</v>
      </c>
      <c r="B74" s="5" t="str">
        <f>"201902230521"</f>
        <v>201902230521</v>
      </c>
      <c r="C74" s="4">
        <v>41.04</v>
      </c>
      <c r="D74" s="4">
        <v>24.96</v>
      </c>
      <c r="E74" s="4">
        <v>66</v>
      </c>
      <c r="F74" s="4">
        <f>RANK(E74,$E$3:$E$92)</f>
        <v>72</v>
      </c>
      <c r="G74" s="4"/>
    </row>
    <row r="75" ht="20.1" customHeight="1" spans="1:7">
      <c r="A75" s="4">
        <v>73</v>
      </c>
      <c r="B75" s="5" t="str">
        <f>"201902230111"</f>
        <v>201902230111</v>
      </c>
      <c r="C75" s="4">
        <v>40.8</v>
      </c>
      <c r="D75" s="4">
        <v>24.88</v>
      </c>
      <c r="E75" s="4">
        <v>65.68</v>
      </c>
      <c r="F75" s="4">
        <f>RANK(E75,$E$3:$E$92)</f>
        <v>73</v>
      </c>
      <c r="G75" s="4"/>
    </row>
    <row r="76" ht="20.1" customHeight="1" spans="1:7">
      <c r="A76" s="4">
        <v>74</v>
      </c>
      <c r="B76" s="5" t="str">
        <f>"201902231802"</f>
        <v>201902231802</v>
      </c>
      <c r="C76" s="4">
        <v>40.56</v>
      </c>
      <c r="D76" s="4">
        <v>22.64</v>
      </c>
      <c r="E76" s="4">
        <v>63.2</v>
      </c>
      <c r="F76" s="4">
        <f>RANK(E76,$E$3:$E$92)</f>
        <v>74</v>
      </c>
      <c r="G76" s="4"/>
    </row>
    <row r="77" ht="20.1" customHeight="1" spans="1:7">
      <c r="A77" s="4">
        <v>75</v>
      </c>
      <c r="B77" s="5" t="str">
        <f>"201902231202"</f>
        <v>201902231202</v>
      </c>
      <c r="C77" s="4">
        <v>46.44</v>
      </c>
      <c r="D77" s="4">
        <v>0</v>
      </c>
      <c r="E77" s="4">
        <v>46.44</v>
      </c>
      <c r="F77" s="4">
        <f>RANK(E77,$E$3:$E$92)</f>
        <v>75</v>
      </c>
      <c r="G77" s="4"/>
    </row>
    <row r="78" ht="20.1" customHeight="1" spans="1:7">
      <c r="A78" s="4">
        <v>76</v>
      </c>
      <c r="B78" s="5" t="str">
        <f>"201902231829"</f>
        <v>201902231829</v>
      </c>
      <c r="C78" s="4">
        <v>44.88</v>
      </c>
      <c r="D78" s="4">
        <v>0</v>
      </c>
      <c r="E78" s="4">
        <v>44.88</v>
      </c>
      <c r="F78" s="4">
        <f>RANK(E78,$E$3:$E$92)</f>
        <v>76</v>
      </c>
      <c r="G78" s="4"/>
    </row>
    <row r="79" ht="20.1" customHeight="1" spans="1:7">
      <c r="A79" s="4">
        <v>77</v>
      </c>
      <c r="B79" s="5" t="str">
        <f>"201902230806"</f>
        <v>201902230806</v>
      </c>
      <c r="C79" s="4">
        <v>44.04</v>
      </c>
      <c r="D79" s="4">
        <v>0</v>
      </c>
      <c r="E79" s="4">
        <v>44.04</v>
      </c>
      <c r="F79" s="4">
        <f>RANK(E79,$E$3:$E$92)</f>
        <v>77</v>
      </c>
      <c r="G79" s="4"/>
    </row>
    <row r="80" ht="20.1" customHeight="1" spans="1:7">
      <c r="A80" s="4">
        <v>78</v>
      </c>
      <c r="B80" s="5" t="str">
        <f>"201902230530"</f>
        <v>201902230530</v>
      </c>
      <c r="C80" s="4">
        <v>43.92</v>
      </c>
      <c r="D80" s="4">
        <v>0</v>
      </c>
      <c r="E80" s="4">
        <v>43.92</v>
      </c>
      <c r="F80" s="4">
        <f>RANK(E80,$E$3:$E$92)</f>
        <v>78</v>
      </c>
      <c r="G80" s="4"/>
    </row>
    <row r="81" ht="20.1" customHeight="1" spans="1:7">
      <c r="A81" s="4">
        <v>79</v>
      </c>
      <c r="B81" s="5" t="str">
        <f>"201902231806"</f>
        <v>201902231806</v>
      </c>
      <c r="C81" s="4">
        <v>43.8</v>
      </c>
      <c r="D81" s="4">
        <v>0</v>
      </c>
      <c r="E81" s="4">
        <v>43.8</v>
      </c>
      <c r="F81" s="4">
        <f>RANK(E81,$E$3:$E$92)</f>
        <v>79</v>
      </c>
      <c r="G81" s="4"/>
    </row>
    <row r="82" ht="20.1" customHeight="1" spans="1:7">
      <c r="A82" s="4">
        <v>80</v>
      </c>
      <c r="B82" s="5" t="str">
        <f>"201902231827"</f>
        <v>201902231827</v>
      </c>
      <c r="C82" s="4">
        <v>43.56</v>
      </c>
      <c r="D82" s="4">
        <v>0</v>
      </c>
      <c r="E82" s="4">
        <v>43.56</v>
      </c>
      <c r="F82" s="4">
        <f>RANK(E82,$E$3:$E$92)</f>
        <v>80</v>
      </c>
      <c r="G82" s="4"/>
    </row>
    <row r="83" ht="20.1" customHeight="1" spans="1:7">
      <c r="A83" s="4">
        <v>81</v>
      </c>
      <c r="B83" s="5" t="str">
        <f>"201902230501"</f>
        <v>201902230501</v>
      </c>
      <c r="C83" s="4">
        <v>42.72</v>
      </c>
      <c r="D83" s="4">
        <v>0</v>
      </c>
      <c r="E83" s="4">
        <v>42.72</v>
      </c>
      <c r="F83" s="4">
        <f>RANK(E83,$E$3:$E$92)</f>
        <v>81</v>
      </c>
      <c r="G83" s="4"/>
    </row>
    <row r="84" ht="20.1" customHeight="1" spans="1:7">
      <c r="A84" s="4">
        <v>82</v>
      </c>
      <c r="B84" s="5" t="str">
        <f>"201902232015"</f>
        <v>201902232015</v>
      </c>
      <c r="C84" s="4">
        <v>42.24</v>
      </c>
      <c r="D84" s="4">
        <v>0</v>
      </c>
      <c r="E84" s="4">
        <v>42.24</v>
      </c>
      <c r="F84" s="4">
        <f>RANK(E84,$E$3:$E$92)</f>
        <v>82</v>
      </c>
      <c r="G84" s="4"/>
    </row>
    <row r="85" ht="20.1" customHeight="1" spans="1:7">
      <c r="A85" s="4">
        <v>83</v>
      </c>
      <c r="B85" s="5" t="str">
        <f>"201902232012"</f>
        <v>201902232012</v>
      </c>
      <c r="C85" s="4">
        <v>41.88</v>
      </c>
      <c r="D85" s="4">
        <v>0</v>
      </c>
      <c r="E85" s="4">
        <v>41.88</v>
      </c>
      <c r="F85" s="4">
        <f>RANK(E85,$E$3:$E$92)</f>
        <v>83</v>
      </c>
      <c r="G85" s="4"/>
    </row>
    <row r="86" ht="20.1" customHeight="1" spans="1:7">
      <c r="A86" s="4">
        <v>84</v>
      </c>
      <c r="B86" s="5" t="str">
        <f>"201902231219"</f>
        <v>201902231219</v>
      </c>
      <c r="C86" s="4">
        <v>41.64</v>
      </c>
      <c r="D86" s="4">
        <v>0</v>
      </c>
      <c r="E86" s="4">
        <v>41.64</v>
      </c>
      <c r="F86" s="4">
        <f>RANK(E86,$E$3:$E$92)</f>
        <v>84</v>
      </c>
      <c r="G86" s="4"/>
    </row>
    <row r="87" ht="20.1" customHeight="1" spans="1:7">
      <c r="A87" s="4">
        <v>85</v>
      </c>
      <c r="B87" s="5" t="str">
        <f>"201902230312"</f>
        <v>201902230312</v>
      </c>
      <c r="C87" s="4">
        <v>41.52</v>
      </c>
      <c r="D87" s="4">
        <v>0</v>
      </c>
      <c r="E87" s="4">
        <v>41.52</v>
      </c>
      <c r="F87" s="4">
        <f>RANK(E87,$E$3:$E$92)</f>
        <v>85</v>
      </c>
      <c r="G87" s="4"/>
    </row>
    <row r="88" ht="20.1" customHeight="1" spans="1:7">
      <c r="A88" s="4">
        <v>86</v>
      </c>
      <c r="B88" s="5" t="str">
        <f>"201902231015"</f>
        <v>201902231015</v>
      </c>
      <c r="C88" s="4">
        <v>41.4</v>
      </c>
      <c r="D88" s="4">
        <v>0</v>
      </c>
      <c r="E88" s="4">
        <v>41.4</v>
      </c>
      <c r="F88" s="4">
        <f>RANK(E88,$E$3:$E$92)</f>
        <v>86</v>
      </c>
      <c r="G88" s="4"/>
    </row>
    <row r="89" ht="20.1" customHeight="1" spans="1:7">
      <c r="A89" s="4">
        <v>87</v>
      </c>
      <c r="B89" s="5" t="str">
        <f>"201902231227"</f>
        <v>201902231227</v>
      </c>
      <c r="C89" s="4">
        <v>41.28</v>
      </c>
      <c r="D89" s="4">
        <v>0</v>
      </c>
      <c r="E89" s="4">
        <v>41.28</v>
      </c>
      <c r="F89" s="4">
        <f>RANK(E89,$E$3:$E$92)</f>
        <v>87</v>
      </c>
      <c r="G89" s="4"/>
    </row>
    <row r="90" ht="20.1" customHeight="1" spans="1:7">
      <c r="A90" s="4">
        <v>88</v>
      </c>
      <c r="B90" s="5" t="str">
        <f>"201902230102"</f>
        <v>201902230102</v>
      </c>
      <c r="C90" s="4">
        <v>40.92</v>
      </c>
      <c r="D90" s="4">
        <v>0</v>
      </c>
      <c r="E90" s="4">
        <v>40.92</v>
      </c>
      <c r="F90" s="4">
        <f>RANK(E90,$E$3:$E$92)</f>
        <v>88</v>
      </c>
      <c r="G90" s="4"/>
    </row>
    <row r="91" ht="20.1" customHeight="1" spans="1:7">
      <c r="A91" s="4">
        <v>89</v>
      </c>
      <c r="B91" s="6" t="s">
        <v>8</v>
      </c>
      <c r="C91" s="4">
        <v>40.56</v>
      </c>
      <c r="D91" s="4">
        <v>0</v>
      </c>
      <c r="E91" s="4">
        <v>40.56</v>
      </c>
      <c r="F91" s="4">
        <f>RANK(E91,$E$3:$E$92)</f>
        <v>89</v>
      </c>
      <c r="G91" s="4"/>
    </row>
    <row r="92" ht="20.1" customHeight="1" spans="1:7">
      <c r="A92" s="4">
        <v>90</v>
      </c>
      <c r="B92" s="5" t="str">
        <f>"201902231403"</f>
        <v>201902231403</v>
      </c>
      <c r="C92" s="4">
        <v>40.56</v>
      </c>
      <c r="D92" s="4">
        <v>0</v>
      </c>
      <c r="E92" s="4">
        <v>40.56</v>
      </c>
      <c r="F92" s="4">
        <f>RANK(E92,$E$3:$E$92)</f>
        <v>89</v>
      </c>
      <c r="G92" s="4"/>
    </row>
  </sheetData>
  <autoFilter ref="A2:G92"/>
  <sortState ref="A3:I92">
    <sortCondition ref="F3:F92"/>
  </sortState>
  <mergeCells count="1">
    <mergeCell ref="A1:G1"/>
  </mergeCells>
  <printOptions horizontalCentered="1" vertic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1084_5c6f4817370f7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2019-02-22T07:28:00Z</dcterms:created>
  <dcterms:modified xsi:type="dcterms:W3CDTF">2019-03-26T07:51:46Z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  <property fmtid="{D5CDD505-2E9C-101B-9397-08002B2CF9AE}" pid="3" name="KSORubyTemplateID" linkTarget="0">
    <vt:lpwstr>11</vt:lpwstr>
  </property>
</Properties>
</file>