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188" windowHeight="7308"/>
  </bookViews>
  <sheets>
    <sheet name="表格1" sheetId="1" r:id="rId1"/>
  </sheets>
  <calcPr calcId="124519"/>
</workbook>
</file>

<file path=xl/calcChain.xml><?xml version="1.0" encoding="utf-8"?>
<calcChain xmlns="http://schemas.openxmlformats.org/spreadsheetml/2006/main">
  <c r="M23" i="1"/>
  <c r="L23"/>
  <c r="E23"/>
  <c r="C23"/>
  <c r="M22"/>
  <c r="L22"/>
  <c r="E22"/>
  <c r="M21"/>
  <c r="L21"/>
  <c r="J21"/>
  <c r="E21"/>
  <c r="C21"/>
  <c r="M20"/>
  <c r="L20"/>
  <c r="J20"/>
  <c r="E20"/>
  <c r="C20"/>
  <c r="M19"/>
  <c r="L19"/>
  <c r="J19"/>
  <c r="E19"/>
  <c r="C19"/>
  <c r="M18"/>
  <c r="L18"/>
  <c r="E18"/>
  <c r="C18"/>
  <c r="M17"/>
  <c r="L17"/>
  <c r="E17"/>
  <c r="C17"/>
  <c r="M16"/>
  <c r="L16"/>
  <c r="J16"/>
  <c r="E16"/>
  <c r="C16"/>
  <c r="M15"/>
  <c r="L15"/>
  <c r="E15"/>
  <c r="C15"/>
  <c r="M14"/>
  <c r="L14"/>
  <c r="E14"/>
  <c r="C14"/>
  <c r="M13"/>
  <c r="L13"/>
  <c r="E13"/>
  <c r="C13"/>
  <c r="M12"/>
  <c r="L12"/>
  <c r="E12"/>
  <c r="C12"/>
  <c r="M11"/>
  <c r="L11"/>
  <c r="E11"/>
  <c r="C11"/>
  <c r="M10"/>
  <c r="L10"/>
  <c r="J10"/>
  <c r="E10"/>
  <c r="C10"/>
  <c r="M9"/>
  <c r="L9"/>
  <c r="E9"/>
  <c r="C9"/>
  <c r="M8"/>
  <c r="L8"/>
  <c r="E8"/>
  <c r="C8"/>
  <c r="M7"/>
  <c r="L7"/>
  <c r="E7"/>
  <c r="C7"/>
  <c r="M6"/>
  <c r="L6"/>
  <c r="E6"/>
  <c r="C6"/>
  <c r="M5"/>
  <c r="L5"/>
  <c r="J5"/>
  <c r="E5"/>
  <c r="C5"/>
  <c r="M4"/>
  <c r="L4"/>
  <c r="J4"/>
  <c r="E4"/>
  <c r="C4"/>
  <c r="M3"/>
  <c r="L3"/>
  <c r="J3"/>
  <c r="E3"/>
  <c r="C3"/>
  <c r="M2"/>
  <c r="L2"/>
  <c r="E2"/>
  <c r="C2"/>
</calcChain>
</file>

<file path=xl/sharedStrings.xml><?xml version="1.0" encoding="utf-8"?>
<sst xmlns="http://schemas.openxmlformats.org/spreadsheetml/2006/main" count="107" uniqueCount="82">
  <si>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</si>
  <si>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</si>
  <si>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</si>
  <si>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</si>
  <si>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</si>
  <si>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</si>
  <si>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</si>
  <si>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</si>
  <si>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</si>
  <si>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</si>
  <si>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</si>
  <si>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</si>
  <si>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中学语文教师</t>
  </si>
  <si>
    <t>司英涛</t>
  </si>
  <si>
    <t>372925198612222359</t>
  </si>
  <si>
    <t>201811zy061</t>
  </si>
  <si>
    <t>是</t>
  </si>
  <si>
    <t>宫卓群</t>
  </si>
  <si>
    <t>370282199606207728</t>
  </si>
  <si>
    <t>201811zy065</t>
  </si>
  <si>
    <t>赵丽霞</t>
  </si>
  <si>
    <t>370284198903272428</t>
  </si>
  <si>
    <t>201811zy026</t>
  </si>
  <si>
    <t>王兴霞</t>
  </si>
  <si>
    <t>371323199006299127</t>
  </si>
  <si>
    <t>201811zy032</t>
  </si>
  <si>
    <t>丰爽</t>
  </si>
  <si>
    <t>371102199602183849</t>
  </si>
  <si>
    <t>201811zy055</t>
  </si>
  <si>
    <t>柳清馨</t>
  </si>
  <si>
    <t>37032319911225022X</t>
  </si>
  <si>
    <t>201811zy017</t>
  </si>
  <si>
    <t>胡忆南</t>
  </si>
  <si>
    <t>370212199408301546</t>
  </si>
  <si>
    <t>201811zy059</t>
  </si>
  <si>
    <t>宋智超</t>
  </si>
  <si>
    <t>370502199601100424</t>
  </si>
  <si>
    <t>201811zy010</t>
  </si>
  <si>
    <t>张晓微</t>
  </si>
  <si>
    <t>371323199502078921</t>
  </si>
  <si>
    <t>201811zy043</t>
  </si>
  <si>
    <t>孙小雯</t>
  </si>
  <si>
    <t>370687199503010029</t>
  </si>
  <si>
    <t>201811zy004</t>
  </si>
  <si>
    <t>李倩</t>
  </si>
  <si>
    <t>371102199310215087</t>
  </si>
  <si>
    <t>201811zy029</t>
  </si>
  <si>
    <t>孙丽娟</t>
  </si>
  <si>
    <t>371327198409014123</t>
  </si>
  <si>
    <t>201811zy028</t>
  </si>
  <si>
    <t>李园</t>
  </si>
  <si>
    <t>371581199109013843</t>
  </si>
  <si>
    <t>201811zy024</t>
  </si>
  <si>
    <t>陈爱妮</t>
  </si>
  <si>
    <t>370203198906248628</t>
  </si>
  <si>
    <t>201811zy057</t>
  </si>
  <si>
    <t>郭慧</t>
  </si>
  <si>
    <t>371102199610276025</t>
  </si>
  <si>
    <t>201811zy037</t>
  </si>
  <si>
    <t>张永刚</t>
  </si>
  <si>
    <t>370202198905071414</t>
  </si>
  <si>
    <t>201811zy031</t>
  </si>
  <si>
    <t>魏敏</t>
  </si>
  <si>
    <t>372929197309122444</t>
  </si>
  <si>
    <t>201811zy067</t>
  </si>
  <si>
    <t>郑玉会</t>
  </si>
  <si>
    <t>372422197402111625</t>
  </si>
  <si>
    <t>201811zy016</t>
  </si>
  <si>
    <t>房洁</t>
  </si>
  <si>
    <t>370685198111040045</t>
  </si>
  <si>
    <t>201811zy068</t>
  </si>
  <si>
    <t>王秀</t>
  </si>
  <si>
    <t>370282199210201741</t>
  </si>
  <si>
    <t>201811zy012</t>
  </si>
  <si>
    <t>杨梅（曾用名：杨秀梅）</t>
  </si>
  <si>
    <t>412723198111214245</t>
  </si>
  <si>
    <t>201811zy008</t>
  </si>
  <si>
    <t>马巧</t>
  </si>
  <si>
    <t>370281199201181527</t>
  </si>
  <si>
    <t>201811zy036</t>
  </si>
  <si>
    <t>弃考</t>
  </si>
  <si>
    <t>杨*（曾用名：杨*梅）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</si>
</sst>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0"/>
      <name val="Arial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/>
    </xf>
    <xf numFmtId="176" fontId="0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pane xSplit="2" ySplit="1" topLeftCell="C18" activePane="bottomRight" state="frozen"/>
      <selection pane="topRight"/>
      <selection pane="bottomLeft"/>
      <selection pane="bottomRight" activeCell="O22" sqref="O22"/>
    </sheetView>
  </sheetViews>
  <sheetFormatPr defaultColWidth="8.77734375" defaultRowHeight="13.2"/>
  <cols>
    <col min="1" max="1" width="15.44140625" style="1" customWidth="1"/>
    <col min="2" max="2" width="12.109375" style="1" hidden="1" customWidth="1"/>
    <col min="3" max="3" width="6.33203125" style="1" customWidth="1"/>
    <col min="4" max="4" width="23" style="1" hidden="1" customWidth="1"/>
    <col min="5" max="5" width="23" style="1" customWidth="1"/>
    <col min="6" max="6" width="14.21875" style="1" customWidth="1"/>
    <col min="7" max="7" width="3.88671875" style="1" customWidth="1"/>
    <col min="8" max="8" width="6.21875" style="1" customWidth="1"/>
    <col min="9" max="9" width="9.77734375" style="1" customWidth="1"/>
    <col min="10" max="10" width="9.6640625" style="1" customWidth="1"/>
    <col min="11" max="11" width="8.21875" style="1" customWidth="1"/>
    <col min="12" max="12" width="8" style="1" customWidth="1"/>
    <col min="13" max="13" width="9.33203125" style="1" customWidth="1"/>
    <col min="14" max="14" width="9.109375" style="1" customWidth="1"/>
    <col min="15" max="15" width="10.77734375" style="1" customWidth="1"/>
    <col min="16" max="16" width="7.77734375" style="1" customWidth="1"/>
    <col min="17" max="249" width="16.6640625" style="1" customWidth="1"/>
    <col min="250" max="250" width="16.6640625" style="1"/>
    <col min="251" max="16384" width="8.77734375" style="1"/>
  </cols>
  <sheetData>
    <row r="1" spans="1:17" ht="100.05" customHeight="1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spans="1:17" ht="15.6">
      <c r="A2" s="3" t="s">
        <v>12</v>
      </c>
      <c r="B2" s="3" t="s">
        <v>13</v>
      </c>
      <c r="C2" s="4" t="str">
        <f t="shared" ref="C2:C23" si="0">REPLACE(B2,2,1,"*")</f>
        <v>司*涛</v>
      </c>
      <c r="D2" s="3" t="s">
        <v>14</v>
      </c>
      <c r="E2" s="4" t="str">
        <f t="shared" ref="E2:E23" si="1">REPLACE(D2,15,18,"****")</f>
        <v>37292519861222****</v>
      </c>
      <c r="F2" s="3" t="s">
        <v>15</v>
      </c>
      <c r="G2" s="5">
        <v>2</v>
      </c>
      <c r="H2" s="5">
        <v>19</v>
      </c>
      <c r="I2" s="7">
        <v>65.5</v>
      </c>
      <c r="J2" s="8">
        <v>53</v>
      </c>
      <c r="K2" s="7">
        <v>5</v>
      </c>
      <c r="L2" s="7">
        <f t="shared" ref="L2:L23" si="2">SUM(J2:K2)</f>
        <v>58</v>
      </c>
      <c r="M2" s="7">
        <f t="shared" ref="M2:M23" si="3">I2*0.5+L2*0.5</f>
        <v>61.75</v>
      </c>
      <c r="N2" s="3" t="s">
        <v>16</v>
      </c>
      <c r="O2" s="9"/>
      <c r="P2" s="9"/>
      <c r="Q2" s="9"/>
    </row>
    <row r="3" spans="1:17" ht="15.6">
      <c r="A3" s="3" t="s">
        <v>12</v>
      </c>
      <c r="B3" s="3" t="s">
        <v>17</v>
      </c>
      <c r="C3" s="4" t="str">
        <f t="shared" si="0"/>
        <v>宫*群</v>
      </c>
      <c r="D3" s="3" t="s">
        <v>18</v>
      </c>
      <c r="E3" s="4" t="str">
        <f t="shared" si="1"/>
        <v>37028219960620****</v>
      </c>
      <c r="F3" s="3" t="s">
        <v>19</v>
      </c>
      <c r="G3" s="5">
        <v>1</v>
      </c>
      <c r="H3" s="5">
        <v>3</v>
      </c>
      <c r="I3" s="7">
        <v>64.5</v>
      </c>
      <c r="J3" s="8">
        <f>60.67-9</f>
        <v>51.67</v>
      </c>
      <c r="K3" s="7">
        <v>5</v>
      </c>
      <c r="L3" s="7">
        <f t="shared" si="2"/>
        <v>56.67</v>
      </c>
      <c r="M3" s="7">
        <f t="shared" si="3"/>
        <v>60.585000000000001</v>
      </c>
      <c r="N3" s="3" t="s">
        <v>16</v>
      </c>
      <c r="O3" s="9"/>
      <c r="P3" s="9"/>
      <c r="Q3" s="9"/>
    </row>
    <row r="4" spans="1:17" ht="15.6">
      <c r="A4" s="3" t="s">
        <v>12</v>
      </c>
      <c r="B4" s="3" t="s">
        <v>20</v>
      </c>
      <c r="C4" s="4" t="str">
        <f t="shared" si="0"/>
        <v>赵*霞</v>
      </c>
      <c r="D4" s="3" t="s">
        <v>21</v>
      </c>
      <c r="E4" s="4" t="str">
        <f t="shared" si="1"/>
        <v>37028419890327****</v>
      </c>
      <c r="F4" s="3" t="s">
        <v>22</v>
      </c>
      <c r="G4" s="5">
        <v>1</v>
      </c>
      <c r="H4" s="5">
        <v>2</v>
      </c>
      <c r="I4" s="7">
        <v>69</v>
      </c>
      <c r="J4" s="8">
        <f>53.67-10</f>
        <v>43.67</v>
      </c>
      <c r="K4" s="7">
        <v>6</v>
      </c>
      <c r="L4" s="7">
        <f t="shared" si="2"/>
        <v>49.67</v>
      </c>
      <c r="M4" s="7">
        <f t="shared" si="3"/>
        <v>59.335000000000001</v>
      </c>
      <c r="N4" s="2"/>
      <c r="O4" s="9"/>
      <c r="P4" s="9"/>
      <c r="Q4" s="9"/>
    </row>
    <row r="5" spans="1:17" ht="15.6">
      <c r="A5" s="3" t="s">
        <v>12</v>
      </c>
      <c r="B5" s="3" t="s">
        <v>23</v>
      </c>
      <c r="C5" s="4" t="str">
        <f t="shared" si="0"/>
        <v>王*霞</v>
      </c>
      <c r="D5" s="3" t="s">
        <v>24</v>
      </c>
      <c r="E5" s="4" t="str">
        <f t="shared" si="1"/>
        <v>37132319900629****</v>
      </c>
      <c r="F5" s="3" t="s">
        <v>25</v>
      </c>
      <c r="G5" s="5">
        <v>1</v>
      </c>
      <c r="H5" s="5">
        <v>7</v>
      </c>
      <c r="I5" s="7">
        <v>63</v>
      </c>
      <c r="J5" s="8">
        <f>61.67-10</f>
        <v>51.67</v>
      </c>
      <c r="K5" s="7">
        <v>4</v>
      </c>
      <c r="L5" s="7">
        <f t="shared" si="2"/>
        <v>55.67</v>
      </c>
      <c r="M5" s="7">
        <f t="shared" si="3"/>
        <v>59.335000000000001</v>
      </c>
      <c r="N5" s="2"/>
      <c r="O5" s="9"/>
      <c r="P5" s="9"/>
      <c r="Q5" s="9"/>
    </row>
    <row r="6" spans="1:17" ht="15.6">
      <c r="A6" s="3" t="s">
        <v>12</v>
      </c>
      <c r="B6" s="3" t="s">
        <v>26</v>
      </c>
      <c r="C6" s="4" t="str">
        <f t="shared" si="0"/>
        <v>丰*</v>
      </c>
      <c r="D6" s="3" t="s">
        <v>27</v>
      </c>
      <c r="E6" s="4" t="str">
        <f t="shared" si="1"/>
        <v>37110219960218****</v>
      </c>
      <c r="F6" s="3" t="s">
        <v>28</v>
      </c>
      <c r="G6" s="5">
        <v>1</v>
      </c>
      <c r="H6" s="5">
        <v>5</v>
      </c>
      <c r="I6" s="7">
        <v>66</v>
      </c>
      <c r="J6" s="8">
        <v>47</v>
      </c>
      <c r="K6" s="7">
        <v>5</v>
      </c>
      <c r="L6" s="7">
        <f t="shared" si="2"/>
        <v>52</v>
      </c>
      <c r="M6" s="7">
        <f t="shared" si="3"/>
        <v>59</v>
      </c>
      <c r="N6" s="3"/>
      <c r="O6" s="9"/>
      <c r="P6" s="9"/>
      <c r="Q6" s="9"/>
    </row>
    <row r="7" spans="1:17" ht="15.6">
      <c r="A7" s="3" t="s">
        <v>12</v>
      </c>
      <c r="B7" s="3" t="s">
        <v>29</v>
      </c>
      <c r="C7" s="4" t="str">
        <f t="shared" si="0"/>
        <v>柳*馨</v>
      </c>
      <c r="D7" s="3" t="s">
        <v>30</v>
      </c>
      <c r="E7" s="4" t="str">
        <f t="shared" si="1"/>
        <v>37032319911225****</v>
      </c>
      <c r="F7" s="3" t="s">
        <v>31</v>
      </c>
      <c r="G7" s="5">
        <v>2</v>
      </c>
      <c r="H7" s="5">
        <v>20</v>
      </c>
      <c r="I7" s="7">
        <v>67.5</v>
      </c>
      <c r="J7" s="8">
        <v>45</v>
      </c>
      <c r="K7" s="7">
        <v>5</v>
      </c>
      <c r="L7" s="7">
        <f t="shared" si="2"/>
        <v>50</v>
      </c>
      <c r="M7" s="7">
        <f t="shared" si="3"/>
        <v>58.75</v>
      </c>
      <c r="N7" s="2"/>
      <c r="O7" s="9"/>
      <c r="P7" s="9"/>
      <c r="Q7" s="9"/>
    </row>
    <row r="8" spans="1:17" ht="15.6">
      <c r="A8" s="3" t="s">
        <v>12</v>
      </c>
      <c r="B8" s="3" t="s">
        <v>32</v>
      </c>
      <c r="C8" s="4" t="str">
        <f t="shared" si="0"/>
        <v>胡*南</v>
      </c>
      <c r="D8" s="3" t="s">
        <v>33</v>
      </c>
      <c r="E8" s="4" t="str">
        <f t="shared" si="1"/>
        <v>37021219940830****</v>
      </c>
      <c r="F8" s="3" t="s">
        <v>34</v>
      </c>
      <c r="G8" s="5">
        <v>1</v>
      </c>
      <c r="H8" s="5">
        <v>1</v>
      </c>
      <c r="I8" s="7">
        <v>67</v>
      </c>
      <c r="J8" s="8">
        <v>46</v>
      </c>
      <c r="K8" s="7">
        <v>4</v>
      </c>
      <c r="L8" s="7">
        <f t="shared" si="2"/>
        <v>50</v>
      </c>
      <c r="M8" s="7">
        <f t="shared" si="3"/>
        <v>58.5</v>
      </c>
      <c r="N8" s="3"/>
      <c r="O8" s="9"/>
      <c r="P8" s="9"/>
      <c r="Q8" s="9"/>
    </row>
    <row r="9" spans="1:17" ht="15.6">
      <c r="A9" s="3" t="s">
        <v>12</v>
      </c>
      <c r="B9" s="3" t="s">
        <v>35</v>
      </c>
      <c r="C9" s="4" t="str">
        <f t="shared" si="0"/>
        <v>宋*超</v>
      </c>
      <c r="D9" s="3" t="s">
        <v>36</v>
      </c>
      <c r="E9" s="4" t="str">
        <f t="shared" si="1"/>
        <v>37050219960110****</v>
      </c>
      <c r="F9" s="3" t="s">
        <v>37</v>
      </c>
      <c r="G9" s="5">
        <v>2</v>
      </c>
      <c r="H9" s="5">
        <v>16</v>
      </c>
      <c r="I9" s="7">
        <v>65</v>
      </c>
      <c r="J9" s="8">
        <v>47</v>
      </c>
      <c r="K9" s="7">
        <v>5</v>
      </c>
      <c r="L9" s="7">
        <f t="shared" si="2"/>
        <v>52</v>
      </c>
      <c r="M9" s="7">
        <f t="shared" si="3"/>
        <v>58.5</v>
      </c>
      <c r="N9" s="3"/>
      <c r="O9" s="9"/>
      <c r="P9" s="9"/>
      <c r="Q9" s="9"/>
    </row>
    <row r="10" spans="1:17" ht="15.6">
      <c r="A10" s="3" t="s">
        <v>12</v>
      </c>
      <c r="B10" s="3" t="s">
        <v>38</v>
      </c>
      <c r="C10" s="4" t="str">
        <f t="shared" si="0"/>
        <v>张*微</v>
      </c>
      <c r="D10" s="3" t="s">
        <v>39</v>
      </c>
      <c r="E10" s="4" t="str">
        <f t="shared" si="1"/>
        <v>37132319950207****</v>
      </c>
      <c r="F10" s="3" t="s">
        <v>40</v>
      </c>
      <c r="G10" s="5">
        <v>1</v>
      </c>
      <c r="H10" s="5">
        <v>6</v>
      </c>
      <c r="I10" s="7">
        <v>69.5</v>
      </c>
      <c r="J10" s="8">
        <f>51.67-10</f>
        <v>41.67</v>
      </c>
      <c r="K10" s="7">
        <v>5</v>
      </c>
      <c r="L10" s="7">
        <f t="shared" si="2"/>
        <v>46.67</v>
      </c>
      <c r="M10" s="7">
        <f t="shared" si="3"/>
        <v>58.085000000000001</v>
      </c>
      <c r="N10" s="2"/>
      <c r="O10" s="9"/>
      <c r="P10" s="9"/>
      <c r="Q10" s="9"/>
    </row>
    <row r="11" spans="1:17" ht="15.6">
      <c r="A11" s="3" t="s">
        <v>12</v>
      </c>
      <c r="B11" s="3" t="s">
        <v>41</v>
      </c>
      <c r="C11" s="4" t="str">
        <f t="shared" si="0"/>
        <v>孙*雯</v>
      </c>
      <c r="D11" s="3" t="s">
        <v>42</v>
      </c>
      <c r="E11" s="4" t="str">
        <f t="shared" si="1"/>
        <v>37068719950301****</v>
      </c>
      <c r="F11" s="3" t="s">
        <v>43</v>
      </c>
      <c r="G11" s="5">
        <v>1</v>
      </c>
      <c r="H11" s="5">
        <v>9</v>
      </c>
      <c r="I11" s="7">
        <v>67</v>
      </c>
      <c r="J11" s="8">
        <v>44</v>
      </c>
      <c r="K11" s="7">
        <v>5</v>
      </c>
      <c r="L11" s="7">
        <f t="shared" si="2"/>
        <v>49</v>
      </c>
      <c r="M11" s="7">
        <f t="shared" si="3"/>
        <v>58</v>
      </c>
      <c r="N11" s="2"/>
      <c r="O11" s="9"/>
      <c r="P11" s="9"/>
      <c r="Q11" s="9"/>
    </row>
    <row r="12" spans="1:17" ht="15.6">
      <c r="A12" s="3" t="s">
        <v>12</v>
      </c>
      <c r="B12" s="3" t="s">
        <v>44</v>
      </c>
      <c r="C12" s="4" t="str">
        <f t="shared" si="0"/>
        <v>李*</v>
      </c>
      <c r="D12" s="3" t="s">
        <v>45</v>
      </c>
      <c r="E12" s="4" t="str">
        <f t="shared" si="1"/>
        <v>37110219931021****</v>
      </c>
      <c r="F12" s="3" t="s">
        <v>46</v>
      </c>
      <c r="G12" s="5">
        <v>2</v>
      </c>
      <c r="H12" s="5">
        <v>21</v>
      </c>
      <c r="I12" s="7">
        <v>66</v>
      </c>
      <c r="J12" s="8">
        <v>45</v>
      </c>
      <c r="K12" s="7">
        <v>5</v>
      </c>
      <c r="L12" s="7">
        <f t="shared" si="2"/>
        <v>50</v>
      </c>
      <c r="M12" s="7">
        <f t="shared" si="3"/>
        <v>58</v>
      </c>
      <c r="N12" s="3"/>
      <c r="O12" s="9"/>
      <c r="P12" s="9"/>
      <c r="Q12" s="9"/>
    </row>
    <row r="13" spans="1:17" ht="15.6">
      <c r="A13" s="3" t="s">
        <v>12</v>
      </c>
      <c r="B13" s="3" t="s">
        <v>47</v>
      </c>
      <c r="C13" s="4" t="str">
        <f t="shared" si="0"/>
        <v>孙*娟</v>
      </c>
      <c r="D13" s="3" t="s">
        <v>48</v>
      </c>
      <c r="E13" s="4" t="str">
        <f t="shared" si="1"/>
        <v>37132719840901****</v>
      </c>
      <c r="F13" s="3" t="s">
        <v>49</v>
      </c>
      <c r="G13" s="5">
        <v>2</v>
      </c>
      <c r="H13" s="5">
        <v>15</v>
      </c>
      <c r="I13" s="7">
        <v>65</v>
      </c>
      <c r="J13" s="8">
        <v>46</v>
      </c>
      <c r="K13" s="7">
        <v>5</v>
      </c>
      <c r="L13" s="7">
        <f t="shared" si="2"/>
        <v>51</v>
      </c>
      <c r="M13" s="7">
        <f t="shared" si="3"/>
        <v>58</v>
      </c>
      <c r="N13" s="3"/>
      <c r="O13" s="9"/>
      <c r="P13" s="9"/>
      <c r="Q13" s="9"/>
    </row>
    <row r="14" spans="1:17" ht="15.6">
      <c r="A14" s="3" t="s">
        <v>12</v>
      </c>
      <c r="B14" s="3" t="s">
        <v>50</v>
      </c>
      <c r="C14" s="4" t="str">
        <f t="shared" si="0"/>
        <v>李*</v>
      </c>
      <c r="D14" s="3" t="s">
        <v>51</v>
      </c>
      <c r="E14" s="4" t="str">
        <f t="shared" si="1"/>
        <v>37158119910901****</v>
      </c>
      <c r="F14" s="3" t="s">
        <v>52</v>
      </c>
      <c r="G14" s="5">
        <v>1</v>
      </c>
      <c r="H14" s="5">
        <v>13</v>
      </c>
      <c r="I14" s="7">
        <v>64.5</v>
      </c>
      <c r="J14" s="8">
        <v>47.33</v>
      </c>
      <c r="K14" s="7">
        <v>4</v>
      </c>
      <c r="L14" s="7">
        <f t="shared" si="2"/>
        <v>51.33</v>
      </c>
      <c r="M14" s="7">
        <f t="shared" si="3"/>
        <v>57.914999999999999</v>
      </c>
      <c r="N14" s="3"/>
      <c r="O14" s="9"/>
      <c r="P14" s="9"/>
      <c r="Q14" s="9"/>
    </row>
    <row r="15" spans="1:17" ht="15.6">
      <c r="A15" s="3" t="s">
        <v>12</v>
      </c>
      <c r="B15" s="3" t="s">
        <v>53</v>
      </c>
      <c r="C15" s="4" t="str">
        <f t="shared" si="0"/>
        <v>陈*妮</v>
      </c>
      <c r="D15" s="3" t="s">
        <v>54</v>
      </c>
      <c r="E15" s="4" t="str">
        <f t="shared" si="1"/>
        <v>37020319890624****</v>
      </c>
      <c r="F15" s="3" t="s">
        <v>55</v>
      </c>
      <c r="G15" s="5">
        <v>2</v>
      </c>
      <c r="H15" s="5">
        <v>17</v>
      </c>
      <c r="I15" s="7">
        <v>63.5</v>
      </c>
      <c r="J15" s="8">
        <v>47</v>
      </c>
      <c r="K15" s="7">
        <v>5</v>
      </c>
      <c r="L15" s="7">
        <f t="shared" si="2"/>
        <v>52</v>
      </c>
      <c r="M15" s="7">
        <f t="shared" si="3"/>
        <v>57.75</v>
      </c>
      <c r="N15" s="3"/>
      <c r="O15" s="9"/>
      <c r="P15" s="9"/>
      <c r="Q15" s="9"/>
    </row>
    <row r="16" spans="1:17" ht="15.6">
      <c r="A16" s="3" t="s">
        <v>12</v>
      </c>
      <c r="B16" s="3" t="s">
        <v>56</v>
      </c>
      <c r="C16" s="4" t="str">
        <f t="shared" si="0"/>
        <v>郭*</v>
      </c>
      <c r="D16" s="3" t="s">
        <v>57</v>
      </c>
      <c r="E16" s="4" t="str">
        <f t="shared" si="1"/>
        <v>37110219961027****</v>
      </c>
      <c r="F16" s="3" t="s">
        <v>58</v>
      </c>
      <c r="G16" s="5">
        <v>1</v>
      </c>
      <c r="H16" s="5">
        <v>4</v>
      </c>
      <c r="I16" s="7">
        <v>67.5</v>
      </c>
      <c r="J16" s="8">
        <f>53.33-10</f>
        <v>43.33</v>
      </c>
      <c r="K16" s="7">
        <v>4</v>
      </c>
      <c r="L16" s="7">
        <f t="shared" si="2"/>
        <v>47.33</v>
      </c>
      <c r="M16" s="7">
        <f t="shared" si="3"/>
        <v>57.414999999999999</v>
      </c>
      <c r="N16" s="2"/>
      <c r="O16" s="9"/>
      <c r="P16" s="9"/>
      <c r="Q16" s="9"/>
    </row>
    <row r="17" spans="1:17" ht="15.6">
      <c r="A17" s="3" t="s">
        <v>12</v>
      </c>
      <c r="B17" s="3" t="s">
        <v>59</v>
      </c>
      <c r="C17" s="4" t="str">
        <f t="shared" si="0"/>
        <v>张*刚</v>
      </c>
      <c r="D17" s="3" t="s">
        <v>60</v>
      </c>
      <c r="E17" s="4" t="str">
        <f t="shared" si="1"/>
        <v>37020219890507****</v>
      </c>
      <c r="F17" s="3" t="s">
        <v>61</v>
      </c>
      <c r="G17" s="5">
        <v>2</v>
      </c>
      <c r="H17" s="5">
        <v>18</v>
      </c>
      <c r="I17" s="7">
        <v>69.5</v>
      </c>
      <c r="J17" s="8">
        <v>39</v>
      </c>
      <c r="K17" s="7">
        <v>6</v>
      </c>
      <c r="L17" s="7">
        <f t="shared" si="2"/>
        <v>45</v>
      </c>
      <c r="M17" s="7">
        <f t="shared" si="3"/>
        <v>57.25</v>
      </c>
      <c r="N17" s="2"/>
      <c r="O17" s="9"/>
      <c r="P17" s="9"/>
      <c r="Q17" s="9"/>
    </row>
    <row r="18" spans="1:17" ht="15.6">
      <c r="A18" s="3" t="s">
        <v>12</v>
      </c>
      <c r="B18" s="3" t="s">
        <v>62</v>
      </c>
      <c r="C18" s="4" t="str">
        <f t="shared" si="0"/>
        <v>魏*</v>
      </c>
      <c r="D18" s="3" t="s">
        <v>63</v>
      </c>
      <c r="E18" s="4" t="str">
        <f t="shared" si="1"/>
        <v>37292919730912****</v>
      </c>
      <c r="F18" s="3" t="s">
        <v>64</v>
      </c>
      <c r="G18" s="5">
        <v>1</v>
      </c>
      <c r="H18" s="5">
        <v>10</v>
      </c>
      <c r="I18" s="7">
        <v>63.5</v>
      </c>
      <c r="J18" s="8">
        <v>46</v>
      </c>
      <c r="K18" s="7">
        <v>5</v>
      </c>
      <c r="L18" s="7">
        <f t="shared" si="2"/>
        <v>51</v>
      </c>
      <c r="M18" s="7">
        <f t="shared" si="3"/>
        <v>57.25</v>
      </c>
      <c r="N18" s="2"/>
      <c r="O18" s="9"/>
      <c r="P18" s="9"/>
      <c r="Q18" s="9"/>
    </row>
    <row r="19" spans="1:17" ht="15.6">
      <c r="A19" s="3" t="s">
        <v>12</v>
      </c>
      <c r="B19" s="3" t="s">
        <v>65</v>
      </c>
      <c r="C19" s="4" t="str">
        <f t="shared" si="0"/>
        <v>郑*会</v>
      </c>
      <c r="D19" s="3" t="s">
        <v>66</v>
      </c>
      <c r="E19" s="4" t="str">
        <f t="shared" si="1"/>
        <v>37242219740211****</v>
      </c>
      <c r="F19" s="3" t="s">
        <v>67</v>
      </c>
      <c r="G19" s="5">
        <v>1</v>
      </c>
      <c r="H19" s="5">
        <v>11</v>
      </c>
      <c r="I19" s="7">
        <v>63</v>
      </c>
      <c r="J19" s="8">
        <f>57.33-10</f>
        <v>47.33</v>
      </c>
      <c r="K19" s="7">
        <v>4</v>
      </c>
      <c r="L19" s="7">
        <f t="shared" si="2"/>
        <v>51.33</v>
      </c>
      <c r="M19" s="7">
        <f t="shared" si="3"/>
        <v>57.164999999999999</v>
      </c>
      <c r="N19" s="2"/>
      <c r="O19" s="9"/>
      <c r="P19" s="9"/>
      <c r="Q19" s="9"/>
    </row>
    <row r="20" spans="1:17" ht="15.6">
      <c r="A20" s="3" t="s">
        <v>12</v>
      </c>
      <c r="B20" s="3" t="s">
        <v>68</v>
      </c>
      <c r="C20" s="4" t="str">
        <f t="shared" si="0"/>
        <v>房*</v>
      </c>
      <c r="D20" s="3" t="s">
        <v>69</v>
      </c>
      <c r="E20" s="4" t="str">
        <f t="shared" si="1"/>
        <v>37068519811104****</v>
      </c>
      <c r="F20" s="3" t="s">
        <v>70</v>
      </c>
      <c r="G20" s="5">
        <v>1</v>
      </c>
      <c r="H20" s="5">
        <v>8</v>
      </c>
      <c r="I20" s="7">
        <v>68</v>
      </c>
      <c r="J20" s="8">
        <f>55.67-15</f>
        <v>40.67</v>
      </c>
      <c r="K20" s="7">
        <v>5</v>
      </c>
      <c r="L20" s="7">
        <f t="shared" si="2"/>
        <v>45.67</v>
      </c>
      <c r="M20" s="7">
        <f t="shared" si="3"/>
        <v>56.835000000000001</v>
      </c>
      <c r="N20" s="2"/>
      <c r="O20" s="9"/>
      <c r="P20" s="9"/>
      <c r="Q20" s="9"/>
    </row>
    <row r="21" spans="1:17" ht="15.6">
      <c r="A21" s="3" t="s">
        <v>12</v>
      </c>
      <c r="B21" s="3" t="s">
        <v>71</v>
      </c>
      <c r="C21" s="4" t="str">
        <f t="shared" si="0"/>
        <v>王*</v>
      </c>
      <c r="D21" s="3" t="s">
        <v>72</v>
      </c>
      <c r="E21" s="4" t="str">
        <f t="shared" si="1"/>
        <v>37028219921020****</v>
      </c>
      <c r="F21" s="3" t="s">
        <v>73</v>
      </c>
      <c r="G21" s="5">
        <v>1</v>
      </c>
      <c r="H21" s="5">
        <v>14</v>
      </c>
      <c r="I21" s="7">
        <v>65.5</v>
      </c>
      <c r="J21" s="8">
        <f>57.67-15</f>
        <v>42.67</v>
      </c>
      <c r="K21" s="7">
        <v>4</v>
      </c>
      <c r="L21" s="7">
        <f t="shared" si="2"/>
        <v>46.67</v>
      </c>
      <c r="M21" s="7">
        <f t="shared" si="3"/>
        <v>56.085000000000001</v>
      </c>
      <c r="N21" s="3"/>
      <c r="O21" s="9"/>
      <c r="P21" s="9"/>
      <c r="Q21" s="9"/>
    </row>
    <row r="22" spans="1:17" ht="93.6">
      <c r="A22" s="3" t="s">
        <v>12</v>
      </c>
      <c r="B22" s="3" t="s">
        <v>74</v>
      </c>
      <c r="C22" s="6" t="s">
        <v>81</v>
      </c>
      <c r="D22" s="3" t="s">
        <v>75</v>
      </c>
      <c r="E22" s="4" t="str">
        <f t="shared" si="1"/>
        <v>41272319811121****</v>
      </c>
      <c r="F22" s="3" t="s">
        <v>76</v>
      </c>
      <c r="G22" s="5">
        <v>2</v>
      </c>
      <c r="H22" s="5">
        <v>22</v>
      </c>
      <c r="I22" s="7">
        <v>70</v>
      </c>
      <c r="J22" s="8">
        <v>35</v>
      </c>
      <c r="K22" s="7">
        <v>5</v>
      </c>
      <c r="L22" s="7">
        <f t="shared" si="2"/>
        <v>40</v>
      </c>
      <c r="M22" s="7">
        <f t="shared" si="3"/>
        <v>55</v>
      </c>
      <c r="N22" s="2"/>
      <c r="O22" s="10"/>
      <c r="P22" s="9"/>
      <c r="Q22" s="9"/>
    </row>
    <row r="23" spans="1:17" ht="15.6">
      <c r="A23" s="3" t="s">
        <v>12</v>
      </c>
      <c r="B23" s="3" t="s">
        <v>77</v>
      </c>
      <c r="C23" s="4" t="str">
        <f t="shared" si="0"/>
        <v>马*</v>
      </c>
      <c r="D23" s="3" t="s">
        <v>78</v>
      </c>
      <c r="E23" s="4" t="str">
        <f t="shared" si="1"/>
        <v>37028119920118****</v>
      </c>
      <c r="F23" s="3" t="s">
        <v>79</v>
      </c>
      <c r="G23" s="5">
        <v>1</v>
      </c>
      <c r="H23" s="5">
        <v>12</v>
      </c>
      <c r="I23" s="7">
        <v>64</v>
      </c>
      <c r="J23" s="8" t="s">
        <v>80</v>
      </c>
      <c r="K23" s="7" t="s">
        <v>80</v>
      </c>
      <c r="L23" s="7">
        <f t="shared" si="2"/>
        <v>0</v>
      </c>
      <c r="M23" s="7">
        <f t="shared" si="3"/>
        <v>32</v>
      </c>
      <c r="N23" s="3"/>
      <c r="O23" s="9"/>
      <c r="P23" s="9"/>
      <c r="Q23" s="9"/>
    </row>
  </sheetData>
  <sortState ref="A1:Q23">
    <sortCondition descending="1" ref="M1:M23"/>
  </sortState>
  <phoneticPr fontId="4" type="noConversion"/>
  <pageMargins left="0.75" right="0.75" top="1" bottom="1" header="0.5" footer="0.5"/>
  <pageSetup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pljz</cp:lastModifiedBy>
  <dcterms:created xsi:type="dcterms:W3CDTF">2018-12-05T01:00:00Z</dcterms:created>
  <dcterms:modified xsi:type="dcterms:W3CDTF">2018-12-17T07:07:19Z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