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firstSheet="3" activeTab="8"/>
  </bookViews>
  <sheets>
    <sheet name="市控编小学语文" sheetId="17" r:id="rId1"/>
    <sheet name="生源地" sheetId="19" r:id="rId2"/>
    <sheet name="市控编小学数学 " sheetId="18" r:id="rId3"/>
    <sheet name="市控编小学英语" sheetId="12" r:id="rId4"/>
    <sheet name="市控编小学思品" sheetId="13" r:id="rId5"/>
    <sheet name="市控编小学科学" sheetId="14" r:id="rId6"/>
    <sheet name="市控编小学综合实践" sheetId="15" r:id="rId7"/>
    <sheet name="特教" sheetId="8" r:id="rId8"/>
    <sheet name="市控编农村学前教育" sheetId="9" r:id="rId9"/>
  </sheets>
  <definedNames>
    <definedName name="_xlnm._FilterDatabase" localSheetId="0" hidden="1">市控编小学语文!$A$2:$K$40</definedName>
    <definedName name="_xlnm._FilterDatabase" localSheetId="1" hidden="1">生源地!$A$2:$N$42</definedName>
    <definedName name="_xlnm._FilterDatabase" localSheetId="2" hidden="1">'市控编小学数学 '!$A$2:$K$36</definedName>
    <definedName name="_xlnm._FilterDatabase" localSheetId="3" hidden="1">市控编小学英语!$A$2:$K$31</definedName>
    <definedName name="_xlnm._FilterDatabase" localSheetId="4" hidden="1">市控编小学思品!$A$2:$J$8</definedName>
    <definedName name="_xlnm._FilterDatabase" localSheetId="5" hidden="1">市控编小学科学!$A$2:$J$8</definedName>
    <definedName name="_xlnm._FilterDatabase" localSheetId="6" hidden="1">市控编小学综合实践!$A$2:$J$8</definedName>
    <definedName name="_xlnm.Print_Titles" localSheetId="7">特教!$2:$2</definedName>
    <definedName name="_xlnm.Print_Titles" localSheetId="3">市控编小学英语!$2:$2</definedName>
    <definedName name="_xlnm.Print_Titles" localSheetId="4">市控编小学思品!$2:$2</definedName>
    <definedName name="_xlnm.Print_Titles" localSheetId="5">市控编小学科学!$2:$2</definedName>
    <definedName name="_xlnm.Print_Titles" localSheetId="6">市控编小学综合实践!$2:$2</definedName>
    <definedName name="_xlnm.Print_Titles" localSheetId="0">市控编小学语文!$2:$2</definedName>
    <definedName name="_xlnm.Print_Titles" localSheetId="2">'市控编小学数学 '!$2:$2</definedName>
    <definedName name="_xlnm.Print_Titles" localSheetId="1">生源地!$2:$2</definedName>
    <definedName name="_xlnm.Print_Titles" localSheetId="8">市控编农村学前教育!$2:$2</definedName>
  </definedNames>
  <calcPr calcId="144525"/>
</workbook>
</file>

<file path=xl/sharedStrings.xml><?xml version="1.0" encoding="utf-8"?>
<sst xmlns="http://schemas.openxmlformats.org/spreadsheetml/2006/main" count="825" uniqueCount="262">
  <si>
    <t>兴国县2019年中小学教师招聘总成绩排名及拟录用人员名单</t>
  </si>
  <si>
    <t>序号</t>
  </si>
  <si>
    <t>报考人
姓名</t>
  </si>
  <si>
    <t>岗位名称</t>
  </si>
  <si>
    <t>笔试成绩</t>
  </si>
  <si>
    <t>面试组别</t>
  </si>
  <si>
    <t>面试
顺序号</t>
  </si>
  <si>
    <t>面试成绩</t>
  </si>
  <si>
    <t>面试折
算成绩</t>
  </si>
  <si>
    <t>总成绩</t>
  </si>
  <si>
    <t>排名</t>
  </si>
  <si>
    <t>第一批是否拟录用</t>
  </si>
  <si>
    <t>第二批是否拟录用</t>
  </si>
  <si>
    <t>王丹</t>
  </si>
  <si>
    <t>市控编小学语文</t>
  </si>
  <si>
    <t>是</t>
  </si>
  <si>
    <t>肖冬香</t>
  </si>
  <si>
    <t>刘佳楠</t>
  </si>
  <si>
    <t>江瑶瑶</t>
  </si>
  <si>
    <t>肖晓月</t>
  </si>
  <si>
    <t>陈琳</t>
  </si>
  <si>
    <t>凌红红</t>
  </si>
  <si>
    <t>侯雅琦</t>
  </si>
  <si>
    <t>陈延玉</t>
  </si>
  <si>
    <t>小学语文</t>
  </si>
  <si>
    <t>朱远华</t>
  </si>
  <si>
    <t>林君</t>
  </si>
  <si>
    <t>赖小连</t>
  </si>
  <si>
    <t>陈聪</t>
  </si>
  <si>
    <t>郑林秀</t>
  </si>
  <si>
    <t>否</t>
  </si>
  <si>
    <t>陈越</t>
  </si>
  <si>
    <t>宋丽平</t>
  </si>
  <si>
    <t>杨美连</t>
  </si>
  <si>
    <t>吴婷</t>
  </si>
  <si>
    <t>胡金</t>
  </si>
  <si>
    <t>赖啸</t>
  </si>
  <si>
    <t>刘佳莉</t>
  </si>
  <si>
    <t>曾丽</t>
  </si>
  <si>
    <t>周晨</t>
  </si>
  <si>
    <t>王芳</t>
  </si>
  <si>
    <t>叶怡</t>
  </si>
  <si>
    <t>姚丽珠</t>
  </si>
  <si>
    <t>潘璐</t>
  </si>
  <si>
    <t>曾磊</t>
  </si>
  <si>
    <t>谢芬芬</t>
  </si>
  <si>
    <t>王丽娟</t>
  </si>
  <si>
    <t>钟芳</t>
  </si>
  <si>
    <t>刘莉娟</t>
  </si>
  <si>
    <t>张晶</t>
  </si>
  <si>
    <t>傅云</t>
  </si>
  <si>
    <t>吕蕾</t>
  </si>
  <si>
    <t>陈仁招</t>
  </si>
  <si>
    <t>钟艳萍</t>
  </si>
  <si>
    <t>刘惠玲</t>
  </si>
  <si>
    <t>笔试折
算成绩</t>
  </si>
  <si>
    <t>生源地岗位学校</t>
  </si>
  <si>
    <t>面试修
正成绩</t>
  </si>
  <si>
    <t>是否
拟录用</t>
  </si>
  <si>
    <t>张开宇</t>
  </si>
  <si>
    <t>市控编小学英语</t>
  </si>
  <si>
    <t>茶园乡墩背教学点</t>
  </si>
  <si>
    <t>凌娟</t>
  </si>
  <si>
    <t>市控编小学数学</t>
  </si>
  <si>
    <t>城岗乡横坑小学</t>
  </si>
  <si>
    <t>刘根莲</t>
  </si>
  <si>
    <t>赵根庚</t>
  </si>
  <si>
    <t>东村乡东坪小学</t>
  </si>
  <si>
    <t>邓燕</t>
  </si>
  <si>
    <t>张美英</t>
  </si>
  <si>
    <t>郑丽群</t>
  </si>
  <si>
    <t>枫边乡茅坪小学</t>
  </si>
  <si>
    <t>邹燕</t>
  </si>
  <si>
    <t>市控编小学综合实践</t>
  </si>
  <si>
    <t>古龙岗镇蜈溪小学</t>
  </si>
  <si>
    <t>雷鑫婷</t>
  </si>
  <si>
    <t>钟小青</t>
  </si>
  <si>
    <t>钟国国</t>
  </si>
  <si>
    <t>古龙岗镇蜈溪小学（男）</t>
  </si>
  <si>
    <t>张莹</t>
  </si>
  <si>
    <t>江背镇郑塘村红田教学点</t>
  </si>
  <si>
    <t>赖梦琪</t>
  </si>
  <si>
    <t>马萍</t>
  </si>
  <si>
    <t>杰村乡梓山教学点</t>
  </si>
  <si>
    <t>钟丽</t>
  </si>
  <si>
    <t>陈如月</t>
  </si>
  <si>
    <t>谢艳招</t>
  </si>
  <si>
    <t>均村乡小章大龙教学点</t>
  </si>
  <si>
    <t>谢茹婷</t>
  </si>
  <si>
    <t>刘庚</t>
  </si>
  <si>
    <t>隆坪乡熬源小学</t>
  </si>
  <si>
    <t>刘玉萍</t>
  </si>
  <si>
    <t>范玮</t>
  </si>
  <si>
    <t>梅窖镇店山村长任教学点</t>
  </si>
  <si>
    <t>张海菁</t>
  </si>
  <si>
    <t>曾婷</t>
  </si>
  <si>
    <t>张运才</t>
  </si>
  <si>
    <t>南坑乡双坑教学点</t>
  </si>
  <si>
    <t>甘小聪</t>
  </si>
  <si>
    <t>肖人根</t>
  </si>
  <si>
    <t>南坑乡郑枫教学点</t>
  </si>
  <si>
    <t>谢雪娇</t>
  </si>
  <si>
    <t>戴礼艳</t>
  </si>
  <si>
    <t>钟真</t>
  </si>
  <si>
    <t>社富乡九山小学</t>
  </si>
  <si>
    <t>李云</t>
  </si>
  <si>
    <t>汪京九</t>
  </si>
  <si>
    <t>兴江乡南村小学</t>
  </si>
  <si>
    <t>阙红梅</t>
  </si>
  <si>
    <t>钟琴</t>
  </si>
  <si>
    <t>乔福真</t>
  </si>
  <si>
    <t>兴莲乡长塘小学</t>
  </si>
  <si>
    <t>肖艺平</t>
  </si>
  <si>
    <t>永丰乡樟坪小学</t>
  </si>
  <si>
    <t>陈娅慧</t>
  </si>
  <si>
    <t>兰晓情</t>
  </si>
  <si>
    <t>邱开福</t>
  </si>
  <si>
    <t>樟木乡朱岭教学点</t>
  </si>
  <si>
    <t>熊斌伟</t>
  </si>
  <si>
    <t>面试折算成绩</t>
  </si>
  <si>
    <t>胡源芳</t>
  </si>
  <si>
    <t>吴玉梅</t>
  </si>
  <si>
    <t>李亮</t>
  </si>
  <si>
    <t>邱小云</t>
  </si>
  <si>
    <t>邓丽燕</t>
  </si>
  <si>
    <t>肖梓蓉</t>
  </si>
  <si>
    <t>张清</t>
  </si>
  <si>
    <t>侯莉强</t>
  </si>
  <si>
    <t>小学数学</t>
  </si>
  <si>
    <t>黄贻广</t>
  </si>
  <si>
    <t>徐微</t>
  </si>
  <si>
    <t>钟金兵</t>
  </si>
  <si>
    <t>江艳红</t>
  </si>
  <si>
    <t>王晓兰</t>
  </si>
  <si>
    <t>王晨菲</t>
  </si>
  <si>
    <t>江舒</t>
  </si>
  <si>
    <t>李庆平</t>
  </si>
  <si>
    <t>魏柳芸</t>
  </si>
  <si>
    <t>曾圆</t>
  </si>
  <si>
    <t>黄琳</t>
  </si>
  <si>
    <t>钟小丽</t>
  </si>
  <si>
    <t>蔡美云</t>
  </si>
  <si>
    <t>刘春婷</t>
  </si>
  <si>
    <t>钟慧婷</t>
  </si>
  <si>
    <t>王燕</t>
  </si>
  <si>
    <t>陈艳珠</t>
  </si>
  <si>
    <t>王金平</t>
  </si>
  <si>
    <t>钟慧敏</t>
  </si>
  <si>
    <t>罗南</t>
  </si>
  <si>
    <t>张珍珍</t>
  </si>
  <si>
    <t>黄美华</t>
  </si>
  <si>
    <t>彭婷</t>
  </si>
  <si>
    <t>李艳</t>
  </si>
  <si>
    <t>谢崇泰</t>
  </si>
  <si>
    <t>朱桂萍</t>
  </si>
  <si>
    <t>郭利萍</t>
  </si>
  <si>
    <t>王富婷</t>
  </si>
  <si>
    <t>谢曼青</t>
  </si>
  <si>
    <t>廖艳红</t>
  </si>
  <si>
    <t>潘小英</t>
  </si>
  <si>
    <t>罗春艳</t>
  </si>
  <si>
    <t>小学英语</t>
  </si>
  <si>
    <t>张亮</t>
  </si>
  <si>
    <t>李娜</t>
  </si>
  <si>
    <t>方莎</t>
  </si>
  <si>
    <t>刘丹</t>
  </si>
  <si>
    <t>刘根风</t>
  </si>
  <si>
    <t>朱胜兰</t>
  </si>
  <si>
    <t>张丽平</t>
  </si>
  <si>
    <t>范群玉</t>
  </si>
  <si>
    <t>赖晓倩</t>
  </si>
  <si>
    <t>黄平</t>
  </si>
  <si>
    <t>余广燕</t>
  </si>
  <si>
    <t>刘晓红</t>
  </si>
  <si>
    <t>余丽平</t>
  </si>
  <si>
    <t>王露</t>
  </si>
  <si>
    <t>邓福妹</t>
  </si>
  <si>
    <t>李春苗</t>
  </si>
  <si>
    <t>王良娟</t>
  </si>
  <si>
    <t>谢金君</t>
  </si>
  <si>
    <t>张笑</t>
  </si>
  <si>
    <t>谢文艳</t>
  </si>
  <si>
    <t>罗幸</t>
  </si>
  <si>
    <t>刘小翠</t>
  </si>
  <si>
    <t>李艳萍</t>
  </si>
  <si>
    <t>市控编小学思品</t>
  </si>
  <si>
    <t>李丹</t>
  </si>
  <si>
    <t>刘鑫泓</t>
  </si>
  <si>
    <t>郭润民</t>
  </si>
  <si>
    <t>陈祥平</t>
  </si>
  <si>
    <t>潘锡明</t>
  </si>
  <si>
    <t>市控编小学科学</t>
  </si>
  <si>
    <t>宋喻红</t>
  </si>
  <si>
    <t>吕静</t>
  </si>
  <si>
    <t>欧阳鑫</t>
  </si>
  <si>
    <t>黄欣</t>
  </si>
  <si>
    <t>孙义</t>
  </si>
  <si>
    <t>刘杰</t>
  </si>
  <si>
    <t>姚爱军</t>
  </si>
  <si>
    <t>王春华</t>
  </si>
  <si>
    <t>黄森</t>
  </si>
  <si>
    <t>张韬</t>
  </si>
  <si>
    <t>江敏</t>
  </si>
  <si>
    <t>特教康复</t>
  </si>
  <si>
    <t>十五</t>
  </si>
  <si>
    <t>钟艳红</t>
  </si>
  <si>
    <t>张蜜</t>
  </si>
  <si>
    <t>特教数学</t>
  </si>
  <si>
    <t>邓丽娟</t>
  </si>
  <si>
    <t>刘艳兰</t>
  </si>
  <si>
    <t>胡晓梅</t>
  </si>
  <si>
    <t>李洋</t>
  </si>
  <si>
    <t>特教语文</t>
  </si>
  <si>
    <t>肖莹</t>
  </si>
  <si>
    <t>江珊珊</t>
  </si>
  <si>
    <t>彭伟英</t>
  </si>
  <si>
    <t>兴国县2019年中小学教师招聘总成绩及拟录用人员名单</t>
  </si>
  <si>
    <t>总排名</t>
  </si>
  <si>
    <t>谢琴</t>
  </si>
  <si>
    <t>市控编农村学前教育</t>
  </si>
  <si>
    <t>十三</t>
  </si>
  <si>
    <t>欧阳秀</t>
  </si>
  <si>
    <t>陈丽</t>
  </si>
  <si>
    <t>十二</t>
  </si>
  <si>
    <t>陈丽华</t>
  </si>
  <si>
    <t>江菲</t>
  </si>
  <si>
    <t>王莉芳</t>
  </si>
  <si>
    <t>吕思颉</t>
  </si>
  <si>
    <t>王金华</t>
  </si>
  <si>
    <t>吴莉莉</t>
  </si>
  <si>
    <t>钟燕红</t>
  </si>
  <si>
    <t>邱林秀</t>
  </si>
  <si>
    <t>雷娟</t>
  </si>
  <si>
    <t>钟爱玲</t>
  </si>
  <si>
    <t>钟若林</t>
  </si>
  <si>
    <t>刘丽清</t>
  </si>
  <si>
    <t>李榛杏</t>
  </si>
  <si>
    <t>孙建苗</t>
  </si>
  <si>
    <t>王莹</t>
  </si>
  <si>
    <t>谢存平</t>
  </si>
  <si>
    <t>肖芬</t>
  </si>
  <si>
    <t>方艳</t>
  </si>
  <si>
    <t>李丽萍</t>
  </si>
  <si>
    <t>陈丽娟</t>
  </si>
  <si>
    <t>涂善华</t>
  </si>
  <si>
    <t>王露平</t>
  </si>
  <si>
    <t>凌珊</t>
  </si>
  <si>
    <t>谢小云</t>
  </si>
  <si>
    <t>李九兰</t>
  </si>
  <si>
    <t>邱素萍</t>
  </si>
  <si>
    <t>肖丽华</t>
  </si>
  <si>
    <t>陈海艳</t>
  </si>
  <si>
    <t>张燕群</t>
  </si>
  <si>
    <t>谢宇</t>
  </si>
  <si>
    <t>孙玉芳</t>
  </si>
  <si>
    <t>曾冬香</t>
  </si>
  <si>
    <t>谢志英</t>
  </si>
  <si>
    <t>陈春春</t>
  </si>
  <si>
    <t>王鹏</t>
  </si>
  <si>
    <t>钟燕玲</t>
  </si>
  <si>
    <t>高世凤</t>
  </si>
  <si>
    <t>温丽霞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</si>
</sst>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</font>
    <font>
      <sz val="10"/>
      <color indexed="8"/>
      <name val="Calibri"/>
      <charset val="0"/>
    </font>
    <font>
      <sz val="10"/>
      <color rgb="FF000000"/>
      <name val="宋体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0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2" fillId="20" borderId="3" applyNumberFormat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76" fontId="0" fillId="0" borderId="0" xfId="0" applyNumberForma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workbookViewId="0">
      <pane ySplit="2" topLeftCell="A24" activePane="bottomLeft" state="frozen"/>
      <selection/>
      <selection pane="bottomLeft" activeCell="J2" sqref="J2"/>
    </sheetView>
  </sheetViews>
  <sheetFormatPr defaultColWidth="9" defaultRowHeight="20" customHeight="1"/>
  <cols>
    <col min="1" max="1" width="6.63333333333333" customWidth="1"/>
    <col min="2" max="2" width="11.875" customWidth="1"/>
    <col min="3" max="3" width="16.225" customWidth="1"/>
    <col min="4" max="4" width="10.5" customWidth="1"/>
    <col min="5" max="6" width="9" customWidth="1"/>
    <col min="7" max="7" width="12.6333333333333" style="53" customWidth="1"/>
    <col min="8" max="9" width="11.375" customWidth="1"/>
    <col min="10" max="10" width="9" customWidth="1"/>
    <col min="11" max="12" width="9.75" customWidth="1"/>
    <col min="13" max="16380" width="9" customWidth="1"/>
  </cols>
  <sheetData>
    <row r="1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3" customFormat="1" ht="31" customHeight="1" spans="1:12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58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42" t="s">
        <v>12</v>
      </c>
    </row>
    <row r="3" s="14" customFormat="1" customHeight="1" spans="1:12">
      <c r="A3" s="25">
        <v>1</v>
      </c>
      <c r="B3" s="25" t="s">
        <v>13</v>
      </c>
      <c r="C3" s="25" t="s">
        <v>14</v>
      </c>
      <c r="D3" s="25">
        <v>151</v>
      </c>
      <c r="E3" s="25">
        <v>2</v>
      </c>
      <c r="F3" s="25">
        <v>29</v>
      </c>
      <c r="G3" s="27">
        <v>86</v>
      </c>
      <c r="H3" s="27">
        <f>82/82.28*G3</f>
        <v>85.7073407875547</v>
      </c>
      <c r="I3" s="27">
        <f t="shared" ref="I3:I40" si="0">D3*0.25+H3*0.5</f>
        <v>80.6036703937773</v>
      </c>
      <c r="J3" s="25">
        <v>1</v>
      </c>
      <c r="K3" s="25" t="s">
        <v>15</v>
      </c>
      <c r="L3" s="15"/>
    </row>
    <row r="4" s="14" customFormat="1" customHeight="1" spans="1:12">
      <c r="A4" s="25">
        <v>2</v>
      </c>
      <c r="B4" s="25" t="s">
        <v>16</v>
      </c>
      <c r="C4" s="25" t="s">
        <v>14</v>
      </c>
      <c r="D4" s="25">
        <v>151.5</v>
      </c>
      <c r="E4" s="15">
        <v>1</v>
      </c>
      <c r="F4" s="25">
        <v>4</v>
      </c>
      <c r="G4" s="27">
        <v>85</v>
      </c>
      <c r="H4" s="27">
        <f>82/81.7*G4</f>
        <v>85.31211750306</v>
      </c>
      <c r="I4" s="27">
        <f t="shared" si="0"/>
        <v>80.53105875153</v>
      </c>
      <c r="J4" s="25">
        <v>2</v>
      </c>
      <c r="K4" s="25" t="s">
        <v>15</v>
      </c>
      <c r="L4" s="15"/>
    </row>
    <row r="5" s="14" customFormat="1" customHeight="1" spans="1:12">
      <c r="A5" s="25">
        <v>3</v>
      </c>
      <c r="B5" s="25" t="s">
        <v>17</v>
      </c>
      <c r="C5" s="25" t="s">
        <v>14</v>
      </c>
      <c r="D5" s="25">
        <v>144.5</v>
      </c>
      <c r="E5" s="15">
        <v>1</v>
      </c>
      <c r="F5" s="25">
        <v>26</v>
      </c>
      <c r="G5" s="27">
        <v>87.67</v>
      </c>
      <c r="H5" s="27">
        <f>82/81.7*G5</f>
        <v>87.9919216646267</v>
      </c>
      <c r="I5" s="27">
        <f t="shared" si="0"/>
        <v>80.1209608323133</v>
      </c>
      <c r="J5" s="25">
        <v>3</v>
      </c>
      <c r="K5" s="25" t="s">
        <v>15</v>
      </c>
      <c r="L5" s="15"/>
    </row>
    <row r="6" s="14" customFormat="1" customHeight="1" spans="1:12">
      <c r="A6" s="25">
        <v>4</v>
      </c>
      <c r="B6" s="25" t="s">
        <v>18</v>
      </c>
      <c r="C6" s="25" t="s">
        <v>14</v>
      </c>
      <c r="D6" s="25">
        <v>150</v>
      </c>
      <c r="E6" s="25">
        <v>2</v>
      </c>
      <c r="F6" s="25">
        <v>1</v>
      </c>
      <c r="G6" s="27">
        <v>85</v>
      </c>
      <c r="H6" s="27">
        <f>82/82.28*G6</f>
        <v>84.7107438016529</v>
      </c>
      <c r="I6" s="27">
        <f t="shared" si="0"/>
        <v>79.8553719008264</v>
      </c>
      <c r="J6" s="25">
        <v>4</v>
      </c>
      <c r="K6" s="25" t="s">
        <v>15</v>
      </c>
      <c r="L6" s="15"/>
    </row>
    <row r="7" s="14" customFormat="1" customHeight="1" spans="1:12">
      <c r="A7" s="25">
        <v>5</v>
      </c>
      <c r="B7" s="25" t="s">
        <v>19</v>
      </c>
      <c r="C7" s="25" t="s">
        <v>14</v>
      </c>
      <c r="D7" s="25">
        <v>145.5</v>
      </c>
      <c r="E7" s="15">
        <v>2</v>
      </c>
      <c r="F7" s="25">
        <v>8</v>
      </c>
      <c r="G7" s="27">
        <v>84</v>
      </c>
      <c r="H7" s="27">
        <f>82/82.28*G7</f>
        <v>83.7141468157511</v>
      </c>
      <c r="I7" s="27">
        <f t="shared" si="0"/>
        <v>78.2320734078755</v>
      </c>
      <c r="J7" s="25">
        <v>5</v>
      </c>
      <c r="K7" s="25" t="s">
        <v>15</v>
      </c>
      <c r="L7" s="15"/>
    </row>
    <row r="8" s="14" customFormat="1" customHeight="1" spans="1:12">
      <c r="A8" s="25">
        <v>6</v>
      </c>
      <c r="B8" s="25" t="s">
        <v>20</v>
      </c>
      <c r="C8" s="25" t="s">
        <v>14</v>
      </c>
      <c r="D8" s="25">
        <v>142.5</v>
      </c>
      <c r="E8" s="25">
        <v>2</v>
      </c>
      <c r="F8" s="25">
        <v>15</v>
      </c>
      <c r="G8" s="27">
        <v>84.33</v>
      </c>
      <c r="H8" s="27">
        <f>82/82.28*G8</f>
        <v>84.0430238210987</v>
      </c>
      <c r="I8" s="27">
        <f t="shared" si="0"/>
        <v>77.6465119105493</v>
      </c>
      <c r="J8" s="25">
        <v>6</v>
      </c>
      <c r="K8" s="25" t="s">
        <v>15</v>
      </c>
      <c r="L8" s="15"/>
    </row>
    <row r="9" s="14" customFormat="1" customHeight="1" spans="1:12">
      <c r="A9" s="25">
        <v>7</v>
      </c>
      <c r="B9" s="25" t="s">
        <v>21</v>
      </c>
      <c r="C9" s="25" t="s">
        <v>14</v>
      </c>
      <c r="D9" s="25">
        <v>141</v>
      </c>
      <c r="E9" s="15">
        <v>2</v>
      </c>
      <c r="F9" s="25">
        <v>30</v>
      </c>
      <c r="G9" s="27">
        <v>84.67</v>
      </c>
      <c r="H9" s="27">
        <f>82/82.28*G9</f>
        <v>84.3818667963053</v>
      </c>
      <c r="I9" s="27">
        <f t="shared" si="0"/>
        <v>77.4409333981527</v>
      </c>
      <c r="J9" s="25">
        <v>1</v>
      </c>
      <c r="K9" s="25"/>
      <c r="L9" s="15" t="s">
        <v>15</v>
      </c>
    </row>
    <row r="10" s="14" customFormat="1" customHeight="1" spans="1:12">
      <c r="A10" s="25">
        <v>8</v>
      </c>
      <c r="B10" s="25" t="s">
        <v>22</v>
      </c>
      <c r="C10" s="25" t="s">
        <v>14</v>
      </c>
      <c r="D10" s="25">
        <v>142</v>
      </c>
      <c r="E10" s="15">
        <v>1</v>
      </c>
      <c r="F10" s="25">
        <v>16</v>
      </c>
      <c r="G10" s="27">
        <v>83</v>
      </c>
      <c r="H10" s="27">
        <f>82/81.7*G10</f>
        <v>83.3047735618115</v>
      </c>
      <c r="I10" s="27">
        <f t="shared" si="0"/>
        <v>77.1523867809057</v>
      </c>
      <c r="J10" s="25">
        <v>2</v>
      </c>
      <c r="K10" s="25"/>
      <c r="L10" s="15" t="s">
        <v>15</v>
      </c>
    </row>
    <row r="11" s="14" customFormat="1" customHeight="1" spans="1:12">
      <c r="A11" s="25">
        <v>9</v>
      </c>
      <c r="B11" s="47" t="s">
        <v>23</v>
      </c>
      <c r="C11" s="47" t="s">
        <v>24</v>
      </c>
      <c r="D11" s="47">
        <v>141.5</v>
      </c>
      <c r="E11" s="48">
        <v>2</v>
      </c>
      <c r="F11" s="49">
        <v>13</v>
      </c>
      <c r="G11" s="59">
        <v>83.67</v>
      </c>
      <c r="H11" s="50">
        <v>83.3852698104035</v>
      </c>
      <c r="I11" s="50">
        <f t="shared" si="0"/>
        <v>77.0676349052017</v>
      </c>
      <c r="J11" s="25">
        <v>3</v>
      </c>
      <c r="K11" s="25"/>
      <c r="L11" s="15" t="s">
        <v>15</v>
      </c>
    </row>
    <row r="12" s="14" customFormat="1" customHeight="1" spans="1:12">
      <c r="A12" s="25">
        <v>10</v>
      </c>
      <c r="B12" s="47" t="s">
        <v>25</v>
      </c>
      <c r="C12" s="47" t="s">
        <v>24</v>
      </c>
      <c r="D12" s="47">
        <v>151.5</v>
      </c>
      <c r="E12" s="49">
        <v>1</v>
      </c>
      <c r="F12" s="49">
        <v>5</v>
      </c>
      <c r="G12" s="59">
        <v>78</v>
      </c>
      <c r="H12" s="50">
        <v>78.2864137086903</v>
      </c>
      <c r="I12" s="50">
        <f t="shared" si="0"/>
        <v>77.0182068543452</v>
      </c>
      <c r="J12" s="25">
        <v>4</v>
      </c>
      <c r="K12" s="25"/>
      <c r="L12" s="15" t="s">
        <v>15</v>
      </c>
    </row>
    <row r="13" s="14" customFormat="1" customHeight="1" spans="1:12">
      <c r="A13" s="25">
        <v>11</v>
      </c>
      <c r="B13" s="47" t="s">
        <v>26</v>
      </c>
      <c r="C13" s="47" t="s">
        <v>24</v>
      </c>
      <c r="D13" s="47">
        <v>144</v>
      </c>
      <c r="E13" s="49">
        <v>1</v>
      </c>
      <c r="F13" s="49">
        <v>11</v>
      </c>
      <c r="G13" s="59">
        <v>81.67</v>
      </c>
      <c r="H13" s="50">
        <v>81.9698898408813</v>
      </c>
      <c r="I13" s="50">
        <f t="shared" si="0"/>
        <v>76.9849449204406</v>
      </c>
      <c r="J13" s="25">
        <v>5</v>
      </c>
      <c r="K13" s="28"/>
      <c r="L13" s="15" t="s">
        <v>15</v>
      </c>
    </row>
    <row r="14" s="14" customFormat="1" customHeight="1" spans="1:12">
      <c r="A14" s="25">
        <v>12</v>
      </c>
      <c r="B14" s="47" t="s">
        <v>27</v>
      </c>
      <c r="C14" s="47" t="s">
        <v>24</v>
      </c>
      <c r="D14" s="47">
        <v>137.5</v>
      </c>
      <c r="E14" s="49">
        <v>1</v>
      </c>
      <c r="F14" s="49">
        <v>24</v>
      </c>
      <c r="G14" s="59">
        <v>84.67</v>
      </c>
      <c r="H14" s="50">
        <v>84.980905752754</v>
      </c>
      <c r="I14" s="50">
        <f t="shared" si="0"/>
        <v>76.865452876377</v>
      </c>
      <c r="J14" s="25">
        <v>6</v>
      </c>
      <c r="K14" s="25"/>
      <c r="L14" s="15" t="s">
        <v>15</v>
      </c>
    </row>
    <row r="15" s="14" customFormat="1" customHeight="1" spans="1:12">
      <c r="A15" s="25">
        <v>13</v>
      </c>
      <c r="B15" s="47" t="s">
        <v>28</v>
      </c>
      <c r="C15" s="47" t="s">
        <v>24</v>
      </c>
      <c r="D15" s="47">
        <v>142.5</v>
      </c>
      <c r="E15" s="49">
        <v>1</v>
      </c>
      <c r="F15" s="49">
        <v>8</v>
      </c>
      <c r="G15" s="59">
        <v>82</v>
      </c>
      <c r="H15" s="50">
        <v>82.3011015911873</v>
      </c>
      <c r="I15" s="50">
        <f t="shared" si="0"/>
        <v>76.7755507955936</v>
      </c>
      <c r="J15" s="25">
        <v>7</v>
      </c>
      <c r="K15" s="25"/>
      <c r="L15" s="15" t="s">
        <v>15</v>
      </c>
    </row>
    <row r="16" s="14" customFormat="1" customHeight="1" spans="1:12">
      <c r="A16" s="25">
        <v>14</v>
      </c>
      <c r="B16" s="47" t="s">
        <v>29</v>
      </c>
      <c r="C16" s="47" t="s">
        <v>24</v>
      </c>
      <c r="D16" s="47">
        <v>141.5</v>
      </c>
      <c r="E16" s="49">
        <v>1</v>
      </c>
      <c r="F16" s="49">
        <v>20</v>
      </c>
      <c r="G16" s="59">
        <v>82.33</v>
      </c>
      <c r="H16" s="50">
        <v>82.6323133414933</v>
      </c>
      <c r="I16" s="50">
        <f t="shared" si="0"/>
        <v>76.6911566707466</v>
      </c>
      <c r="J16" s="25">
        <v>8</v>
      </c>
      <c r="K16" s="25"/>
      <c r="L16" s="15" t="s">
        <v>30</v>
      </c>
    </row>
    <row r="17" s="14" customFormat="1" customHeight="1" spans="1:12">
      <c r="A17" s="25">
        <v>15</v>
      </c>
      <c r="B17" s="25" t="s">
        <v>31</v>
      </c>
      <c r="C17" s="25" t="s">
        <v>14</v>
      </c>
      <c r="D17" s="25">
        <v>136</v>
      </c>
      <c r="E17" s="15">
        <v>1</v>
      </c>
      <c r="F17" s="25">
        <v>29</v>
      </c>
      <c r="G17" s="27">
        <v>85</v>
      </c>
      <c r="H17" s="27">
        <f>82/81.7*G17</f>
        <v>85.31211750306</v>
      </c>
      <c r="I17" s="27">
        <f t="shared" si="0"/>
        <v>76.65605875153</v>
      </c>
      <c r="J17" s="25">
        <v>9</v>
      </c>
      <c r="K17" s="25"/>
      <c r="L17" s="15" t="s">
        <v>30</v>
      </c>
    </row>
    <row r="18" s="14" customFormat="1" customHeight="1" spans="1:12">
      <c r="A18" s="25">
        <v>16</v>
      </c>
      <c r="B18" s="47" t="s">
        <v>32</v>
      </c>
      <c r="C18" s="47" t="s">
        <v>24</v>
      </c>
      <c r="D18" s="47">
        <v>147.5</v>
      </c>
      <c r="E18" s="49">
        <v>2</v>
      </c>
      <c r="F18" s="49">
        <v>6</v>
      </c>
      <c r="G18" s="59">
        <v>79.67</v>
      </c>
      <c r="H18" s="50">
        <v>79.3988818667963</v>
      </c>
      <c r="I18" s="50">
        <f t="shared" si="0"/>
        <v>76.5744409333982</v>
      </c>
      <c r="J18" s="25">
        <v>10</v>
      </c>
      <c r="K18" s="25"/>
      <c r="L18" s="15" t="s">
        <v>30</v>
      </c>
    </row>
    <row r="19" s="14" customFormat="1" customHeight="1" spans="1:12">
      <c r="A19" s="25">
        <v>17</v>
      </c>
      <c r="B19" s="47" t="s">
        <v>33</v>
      </c>
      <c r="C19" s="47" t="s">
        <v>24</v>
      </c>
      <c r="D19" s="47">
        <v>141</v>
      </c>
      <c r="E19" s="49">
        <v>1</v>
      </c>
      <c r="F19" s="49">
        <v>7</v>
      </c>
      <c r="G19" s="59">
        <v>82</v>
      </c>
      <c r="H19" s="50">
        <v>82.3011015911873</v>
      </c>
      <c r="I19" s="50">
        <f t="shared" si="0"/>
        <v>76.4005507955936</v>
      </c>
      <c r="J19" s="25">
        <v>11</v>
      </c>
      <c r="K19" s="25"/>
      <c r="L19" s="15" t="s">
        <v>30</v>
      </c>
    </row>
    <row r="20" s="14" customFormat="1" customHeight="1" spans="1:12">
      <c r="A20" s="25">
        <v>18</v>
      </c>
      <c r="B20" s="25" t="s">
        <v>34</v>
      </c>
      <c r="C20" s="25" t="s">
        <v>14</v>
      </c>
      <c r="D20" s="25">
        <v>141</v>
      </c>
      <c r="E20" s="15">
        <v>2</v>
      </c>
      <c r="F20" s="25">
        <v>18</v>
      </c>
      <c r="G20" s="27">
        <v>82.33</v>
      </c>
      <c r="H20" s="27">
        <f>82/82.28*G20</f>
        <v>82.0498298492951</v>
      </c>
      <c r="I20" s="27">
        <f t="shared" si="0"/>
        <v>76.2749149246475</v>
      </c>
      <c r="J20" s="25">
        <v>12</v>
      </c>
      <c r="K20" s="25"/>
      <c r="L20" s="15" t="s">
        <v>30</v>
      </c>
    </row>
    <row r="21" s="14" customFormat="1" customHeight="1" spans="1:12">
      <c r="A21" s="25">
        <v>19</v>
      </c>
      <c r="B21" s="51" t="s">
        <v>35</v>
      </c>
      <c r="C21" s="60" t="s">
        <v>14</v>
      </c>
      <c r="D21" s="51">
        <v>135.5</v>
      </c>
      <c r="E21" s="15">
        <v>1</v>
      </c>
      <c r="F21" s="25">
        <v>22</v>
      </c>
      <c r="G21" s="27">
        <v>84</v>
      </c>
      <c r="H21" s="27">
        <f>82/81.7*G21</f>
        <v>84.3084455324357</v>
      </c>
      <c r="I21" s="27">
        <f t="shared" si="0"/>
        <v>76.0292227662179</v>
      </c>
      <c r="J21" s="25">
        <v>13</v>
      </c>
      <c r="K21" s="25"/>
      <c r="L21" s="15" t="s">
        <v>30</v>
      </c>
    </row>
    <row r="22" s="14" customFormat="1" customHeight="1" spans="1:12">
      <c r="A22" s="25">
        <v>20</v>
      </c>
      <c r="B22" s="47" t="s">
        <v>36</v>
      </c>
      <c r="C22" s="47" t="s">
        <v>24</v>
      </c>
      <c r="D22" s="47">
        <v>137</v>
      </c>
      <c r="E22" s="48">
        <v>2</v>
      </c>
      <c r="F22" s="49">
        <v>25</v>
      </c>
      <c r="G22" s="59">
        <v>83.67</v>
      </c>
      <c r="H22" s="50">
        <v>83.3852698104035</v>
      </c>
      <c r="I22" s="50">
        <f t="shared" si="0"/>
        <v>75.9426349052017</v>
      </c>
      <c r="J22" s="25">
        <v>14</v>
      </c>
      <c r="K22" s="25"/>
      <c r="L22" s="15" t="s">
        <v>30</v>
      </c>
    </row>
    <row r="23" s="14" customFormat="1" customHeight="1" spans="1:12">
      <c r="A23" s="25">
        <v>21</v>
      </c>
      <c r="B23" s="47" t="s">
        <v>37</v>
      </c>
      <c r="C23" s="47" t="s">
        <v>24</v>
      </c>
      <c r="D23" s="47">
        <v>141.5</v>
      </c>
      <c r="E23" s="48">
        <v>2</v>
      </c>
      <c r="F23" s="49">
        <v>19</v>
      </c>
      <c r="G23" s="59">
        <v>81.33</v>
      </c>
      <c r="H23" s="50">
        <v>81.0532328633933</v>
      </c>
      <c r="I23" s="50">
        <f t="shared" si="0"/>
        <v>75.9016164316967</v>
      </c>
      <c r="J23" s="25">
        <v>15</v>
      </c>
      <c r="K23" s="25"/>
      <c r="L23" s="15" t="s">
        <v>30</v>
      </c>
    </row>
    <row r="24" s="14" customFormat="1" customHeight="1" spans="1:12">
      <c r="A24" s="25">
        <v>22</v>
      </c>
      <c r="B24" s="25" t="s">
        <v>38</v>
      </c>
      <c r="C24" s="25" t="s">
        <v>14</v>
      </c>
      <c r="D24" s="25">
        <v>136.5</v>
      </c>
      <c r="E24" s="25">
        <v>2</v>
      </c>
      <c r="F24" s="25">
        <v>31</v>
      </c>
      <c r="G24" s="27">
        <v>83.67</v>
      </c>
      <c r="H24" s="27">
        <f>82/82.28*G24</f>
        <v>83.3852698104035</v>
      </c>
      <c r="I24" s="27">
        <f t="shared" si="0"/>
        <v>75.8176349052017</v>
      </c>
      <c r="J24" s="25">
        <v>16</v>
      </c>
      <c r="K24" s="25"/>
      <c r="L24" s="15" t="s">
        <v>30</v>
      </c>
    </row>
    <row r="25" s="14" customFormat="1" customHeight="1" spans="1:12">
      <c r="A25" s="25">
        <v>23</v>
      </c>
      <c r="B25" s="51" t="s">
        <v>39</v>
      </c>
      <c r="C25" s="60" t="s">
        <v>14</v>
      </c>
      <c r="D25" s="51">
        <v>136.5</v>
      </c>
      <c r="E25" s="25">
        <v>2</v>
      </c>
      <c r="F25" s="25">
        <v>21</v>
      </c>
      <c r="G25" s="27">
        <v>83.33</v>
      </c>
      <c r="H25" s="27">
        <f>82/82.28*G25</f>
        <v>83.0464268351969</v>
      </c>
      <c r="I25" s="27">
        <f t="shared" si="0"/>
        <v>75.6482134175984</v>
      </c>
      <c r="J25" s="25">
        <v>17</v>
      </c>
      <c r="K25" s="25"/>
      <c r="L25" s="15" t="s">
        <v>30</v>
      </c>
    </row>
    <row r="26" s="14" customFormat="1" customHeight="1" spans="1:12">
      <c r="A26" s="25">
        <v>24</v>
      </c>
      <c r="B26" s="51" t="s">
        <v>40</v>
      </c>
      <c r="C26" s="60" t="s">
        <v>14</v>
      </c>
      <c r="D26" s="51">
        <v>133</v>
      </c>
      <c r="E26" s="15">
        <v>1</v>
      </c>
      <c r="F26" s="25">
        <v>28</v>
      </c>
      <c r="G26" s="27">
        <v>84.33</v>
      </c>
      <c r="H26" s="27">
        <f>82/81.7*G26</f>
        <v>84.6396572827417</v>
      </c>
      <c r="I26" s="27">
        <f t="shared" si="0"/>
        <v>75.5698286413709</v>
      </c>
      <c r="J26" s="25">
        <v>18</v>
      </c>
      <c r="K26" s="25"/>
      <c r="L26" s="15" t="s">
        <v>30</v>
      </c>
    </row>
    <row r="27" s="14" customFormat="1" customHeight="1" spans="1:12">
      <c r="A27" s="25">
        <v>25</v>
      </c>
      <c r="B27" s="47" t="s">
        <v>41</v>
      </c>
      <c r="C27" s="47" t="s">
        <v>24</v>
      </c>
      <c r="D27" s="47">
        <v>138</v>
      </c>
      <c r="E27" s="48">
        <v>2</v>
      </c>
      <c r="F27" s="49">
        <v>17</v>
      </c>
      <c r="G27" s="59">
        <v>82</v>
      </c>
      <c r="H27" s="50">
        <v>81.7209528439475</v>
      </c>
      <c r="I27" s="50">
        <f t="shared" si="0"/>
        <v>75.3604764219737</v>
      </c>
      <c r="J27" s="25">
        <v>19</v>
      </c>
      <c r="K27" s="25"/>
      <c r="L27" s="15" t="s">
        <v>30</v>
      </c>
    </row>
    <row r="28" s="14" customFormat="1" customHeight="1" spans="1:12">
      <c r="A28" s="25">
        <v>26</v>
      </c>
      <c r="B28" s="51" t="s">
        <v>42</v>
      </c>
      <c r="C28" s="60" t="s">
        <v>14</v>
      </c>
      <c r="D28" s="51">
        <v>136.5</v>
      </c>
      <c r="E28" s="25">
        <v>2</v>
      </c>
      <c r="F28" s="25">
        <v>7</v>
      </c>
      <c r="G28" s="27">
        <v>82.67</v>
      </c>
      <c r="H28" s="27">
        <f>82/82.28*G28</f>
        <v>82.3886728245017</v>
      </c>
      <c r="I28" s="27">
        <f t="shared" si="0"/>
        <v>75.3193364122508</v>
      </c>
      <c r="J28" s="25">
        <v>20</v>
      </c>
      <c r="K28" s="25"/>
      <c r="L28" s="15" t="s">
        <v>30</v>
      </c>
    </row>
    <row r="29" s="14" customFormat="1" customHeight="1" spans="1:12">
      <c r="A29" s="25">
        <v>27</v>
      </c>
      <c r="B29" s="47" t="s">
        <v>43</v>
      </c>
      <c r="C29" s="47" t="s">
        <v>24</v>
      </c>
      <c r="D29" s="47">
        <v>141.5</v>
      </c>
      <c r="E29" s="49">
        <v>2</v>
      </c>
      <c r="F29" s="49">
        <v>14</v>
      </c>
      <c r="G29" s="59">
        <v>80</v>
      </c>
      <c r="H29" s="50">
        <v>79.7277588721439</v>
      </c>
      <c r="I29" s="50">
        <f t="shared" si="0"/>
        <v>75.238879436072</v>
      </c>
      <c r="J29" s="25">
        <v>21</v>
      </c>
      <c r="K29" s="25"/>
      <c r="L29" s="15" t="s">
        <v>30</v>
      </c>
    </row>
    <row r="30" s="14" customFormat="1" customHeight="1" spans="1:12">
      <c r="A30" s="25">
        <v>28</v>
      </c>
      <c r="B30" s="51" t="s">
        <v>44</v>
      </c>
      <c r="C30" s="60" t="s">
        <v>14</v>
      </c>
      <c r="D30" s="51">
        <v>135.5</v>
      </c>
      <c r="E30" s="15">
        <v>1</v>
      </c>
      <c r="F30" s="25">
        <v>21</v>
      </c>
      <c r="G30" s="27">
        <v>81.33</v>
      </c>
      <c r="H30" s="27">
        <f>82/81.7*G30</f>
        <v>81.628641370869</v>
      </c>
      <c r="I30" s="27">
        <f t="shared" si="0"/>
        <v>74.6893206854345</v>
      </c>
      <c r="J30" s="25">
        <v>22</v>
      </c>
      <c r="K30" s="25"/>
      <c r="L30" s="15" t="s">
        <v>30</v>
      </c>
    </row>
    <row r="31" s="14" customFormat="1" customHeight="1" spans="1:12">
      <c r="A31" s="25">
        <v>29</v>
      </c>
      <c r="B31" s="25" t="s">
        <v>45</v>
      </c>
      <c r="C31" s="25" t="s">
        <v>14</v>
      </c>
      <c r="D31" s="25">
        <v>141</v>
      </c>
      <c r="E31" s="15">
        <v>2</v>
      </c>
      <c r="F31" s="25">
        <v>4</v>
      </c>
      <c r="G31" s="27">
        <v>78.67</v>
      </c>
      <c r="H31" s="27">
        <f>82/82.28*G31</f>
        <v>78.4022848808945</v>
      </c>
      <c r="I31" s="27">
        <f t="shared" si="0"/>
        <v>74.4511424404473</v>
      </c>
      <c r="J31" s="25">
        <v>23</v>
      </c>
      <c r="K31" s="25"/>
      <c r="L31" s="15" t="s">
        <v>30</v>
      </c>
    </row>
    <row r="32" s="14" customFormat="1" customHeight="1" spans="1:12">
      <c r="A32" s="25">
        <v>30</v>
      </c>
      <c r="B32" s="51" t="s">
        <v>46</v>
      </c>
      <c r="C32" s="60" t="s">
        <v>14</v>
      </c>
      <c r="D32" s="51">
        <v>132.5</v>
      </c>
      <c r="E32" s="15">
        <v>1</v>
      </c>
      <c r="F32" s="25">
        <v>23</v>
      </c>
      <c r="G32" s="27">
        <v>82</v>
      </c>
      <c r="H32" s="27">
        <f>82/81.7*G32</f>
        <v>82.3011015911873</v>
      </c>
      <c r="I32" s="27">
        <f t="shared" si="0"/>
        <v>74.2755507955936</v>
      </c>
      <c r="J32" s="25">
        <v>24</v>
      </c>
      <c r="K32" s="25"/>
      <c r="L32" s="15" t="s">
        <v>30</v>
      </c>
    </row>
    <row r="33" s="14" customFormat="1" customHeight="1" spans="1:12">
      <c r="A33" s="25">
        <v>31</v>
      </c>
      <c r="B33" s="25" t="s">
        <v>47</v>
      </c>
      <c r="C33" s="25" t="s">
        <v>14</v>
      </c>
      <c r="D33" s="25">
        <v>133</v>
      </c>
      <c r="E33" s="15">
        <v>1</v>
      </c>
      <c r="F33" s="25">
        <v>18</v>
      </c>
      <c r="G33" s="27">
        <v>81.33</v>
      </c>
      <c r="H33" s="27">
        <f>82/81.7*G33</f>
        <v>81.628641370869</v>
      </c>
      <c r="I33" s="27">
        <f t="shared" si="0"/>
        <v>74.0643206854345</v>
      </c>
      <c r="J33" s="25">
        <v>25</v>
      </c>
      <c r="K33" s="25"/>
      <c r="L33" s="15" t="s">
        <v>30</v>
      </c>
    </row>
    <row r="34" s="14" customFormat="1" customHeight="1" spans="1:12">
      <c r="A34" s="25">
        <v>32</v>
      </c>
      <c r="B34" s="51" t="s">
        <v>48</v>
      </c>
      <c r="C34" s="60" t="s">
        <v>14</v>
      </c>
      <c r="D34" s="51">
        <v>135</v>
      </c>
      <c r="E34" s="15">
        <v>1</v>
      </c>
      <c r="F34" s="25">
        <v>6</v>
      </c>
      <c r="G34" s="27">
        <v>80</v>
      </c>
      <c r="H34" s="27">
        <f>82/81.7*G34</f>
        <v>80.2937576499388</v>
      </c>
      <c r="I34" s="27">
        <f t="shared" si="0"/>
        <v>73.8968788249694</v>
      </c>
      <c r="J34" s="25">
        <v>26</v>
      </c>
      <c r="K34" s="25"/>
      <c r="L34" s="15" t="s">
        <v>30</v>
      </c>
    </row>
    <row r="35" s="14" customFormat="1" customHeight="1" spans="1:12">
      <c r="A35" s="25">
        <v>33</v>
      </c>
      <c r="B35" s="25" t="s">
        <v>49</v>
      </c>
      <c r="C35" s="25" t="s">
        <v>14</v>
      </c>
      <c r="D35" s="25">
        <v>135</v>
      </c>
      <c r="E35" s="25">
        <v>2</v>
      </c>
      <c r="F35" s="25">
        <v>3</v>
      </c>
      <c r="G35" s="27">
        <v>78</v>
      </c>
      <c r="H35" s="27">
        <f>82/82.28*G35</f>
        <v>77.7345649003403</v>
      </c>
      <c r="I35" s="27">
        <f t="shared" si="0"/>
        <v>72.6172824501702</v>
      </c>
      <c r="J35" s="25">
        <v>27</v>
      </c>
      <c r="K35" s="25"/>
      <c r="L35" s="15" t="s">
        <v>30</v>
      </c>
    </row>
    <row r="36" s="14" customFormat="1" customHeight="1" spans="1:12">
      <c r="A36" s="25">
        <v>34</v>
      </c>
      <c r="B36" s="51" t="s">
        <v>50</v>
      </c>
      <c r="C36" s="60" t="s">
        <v>14</v>
      </c>
      <c r="D36" s="51">
        <v>133.5</v>
      </c>
      <c r="E36" s="15">
        <v>2</v>
      </c>
      <c r="F36" s="25">
        <v>10</v>
      </c>
      <c r="G36" s="27">
        <v>78.67</v>
      </c>
      <c r="H36" s="27">
        <f>82/82.28*G36</f>
        <v>78.4022848808945</v>
      </c>
      <c r="I36" s="27">
        <f t="shared" si="0"/>
        <v>72.5761424404473</v>
      </c>
      <c r="J36" s="25">
        <v>28</v>
      </c>
      <c r="K36" s="25"/>
      <c r="L36" s="15" t="s">
        <v>30</v>
      </c>
    </row>
    <row r="37" s="14" customFormat="1" customHeight="1" spans="1:12">
      <c r="A37" s="25">
        <v>35</v>
      </c>
      <c r="B37" s="25" t="s">
        <v>51</v>
      </c>
      <c r="C37" s="25" t="s">
        <v>14</v>
      </c>
      <c r="D37" s="25">
        <v>141</v>
      </c>
      <c r="E37" s="15">
        <v>1</v>
      </c>
      <c r="F37" s="25">
        <v>10</v>
      </c>
      <c r="G37" s="27">
        <v>73.67</v>
      </c>
      <c r="H37" s="27">
        <f>82/81.7*G37</f>
        <v>73.9405140758874</v>
      </c>
      <c r="I37" s="27">
        <f t="shared" si="0"/>
        <v>72.2202570379437</v>
      </c>
      <c r="J37" s="25">
        <v>29</v>
      </c>
      <c r="K37" s="25"/>
      <c r="L37" s="15" t="s">
        <v>30</v>
      </c>
    </row>
    <row r="38" s="14" customFormat="1" customHeight="1" spans="1:12">
      <c r="A38" s="25">
        <v>36</v>
      </c>
      <c r="B38" s="51" t="s">
        <v>52</v>
      </c>
      <c r="C38" s="60" t="s">
        <v>14</v>
      </c>
      <c r="D38" s="51">
        <v>135</v>
      </c>
      <c r="E38" s="15">
        <v>1</v>
      </c>
      <c r="F38" s="25">
        <v>3</v>
      </c>
      <c r="G38" s="27">
        <v>75.33</v>
      </c>
      <c r="H38" s="27">
        <f>82/81.7*G38</f>
        <v>75.6066095471236</v>
      </c>
      <c r="I38" s="27">
        <f t="shared" si="0"/>
        <v>71.5533047735618</v>
      </c>
      <c r="J38" s="25">
        <v>30</v>
      </c>
      <c r="K38" s="25"/>
      <c r="L38" s="15" t="s">
        <v>30</v>
      </c>
    </row>
    <row r="39" s="14" customFormat="1" customHeight="1" spans="1:12">
      <c r="A39" s="25">
        <v>37</v>
      </c>
      <c r="B39" s="51" t="s">
        <v>53</v>
      </c>
      <c r="C39" s="60" t="s">
        <v>14</v>
      </c>
      <c r="D39" s="51">
        <v>135.5</v>
      </c>
      <c r="E39" s="15">
        <v>1</v>
      </c>
      <c r="F39" s="25">
        <v>9</v>
      </c>
      <c r="G39" s="27">
        <v>74.67</v>
      </c>
      <c r="H39" s="27">
        <f>82/81.7*G39</f>
        <v>74.9441860465116</v>
      </c>
      <c r="I39" s="27">
        <f t="shared" si="0"/>
        <v>71.3470930232558</v>
      </c>
      <c r="J39" s="25">
        <v>31</v>
      </c>
      <c r="K39" s="25"/>
      <c r="L39" s="15" t="s">
        <v>30</v>
      </c>
    </row>
    <row r="40" s="14" customFormat="1" customHeight="1" spans="1:12">
      <c r="A40" s="25">
        <v>38</v>
      </c>
      <c r="B40" s="47" t="s">
        <v>54</v>
      </c>
      <c r="C40" s="47" t="s">
        <v>24</v>
      </c>
      <c r="D40" s="47">
        <v>137.5</v>
      </c>
      <c r="E40" s="49">
        <v>2</v>
      </c>
      <c r="F40" s="49">
        <v>20</v>
      </c>
      <c r="G40" s="59">
        <v>74</v>
      </c>
      <c r="H40" s="50">
        <v>73.7481769567331</v>
      </c>
      <c r="I40" s="50">
        <f t="shared" si="0"/>
        <v>71.2490884783666</v>
      </c>
      <c r="J40" s="25">
        <v>32</v>
      </c>
      <c r="K40" s="25"/>
      <c r="L40" s="15" t="s">
        <v>30</v>
      </c>
    </row>
    <row r="41" customHeight="1" spans="5:8">
      <c r="E41" s="45"/>
      <c r="G41"/>
      <c r="H41" s="53"/>
    </row>
    <row r="42" customHeight="1" spans="5:8">
      <c r="E42" s="45"/>
      <c r="G42"/>
      <c r="H42" s="53"/>
    </row>
    <row r="43" customHeight="1" spans="5:8">
      <c r="E43" s="45"/>
      <c r="G43"/>
      <c r="H43" s="53"/>
    </row>
    <row r="44" customHeight="1" spans="5:8">
      <c r="E44" s="45"/>
      <c r="G44"/>
      <c r="H44" s="53"/>
    </row>
    <row r="45" customHeight="1" spans="5:8">
      <c r="E45" s="45"/>
      <c r="G45"/>
      <c r="H45" s="53"/>
    </row>
    <row r="46" customHeight="1" spans="5:8">
      <c r="E46" s="45"/>
      <c r="G46"/>
      <c r="H46" s="53"/>
    </row>
    <row r="47" customHeight="1" spans="5:8">
      <c r="E47" s="45"/>
      <c r="G47"/>
      <c r="H47" s="53"/>
    </row>
    <row r="48" customHeight="1" spans="5:8">
      <c r="E48" s="45"/>
      <c r="G48"/>
      <c r="H48" s="53"/>
    </row>
    <row r="49" customHeight="1" spans="5:8">
      <c r="E49" s="45"/>
      <c r="G49"/>
      <c r="H49" s="53"/>
    </row>
    <row r="50" customHeight="1" spans="5:8">
      <c r="E50" s="45"/>
      <c r="G50"/>
      <c r="H50" s="53"/>
    </row>
    <row r="51" customHeight="1" spans="5:8">
      <c r="E51" s="45"/>
      <c r="G51"/>
      <c r="H51" s="53"/>
    </row>
    <row r="52" customHeight="1" spans="5:8">
      <c r="E52" s="45"/>
      <c r="G52"/>
      <c r="H52" s="53"/>
    </row>
  </sheetData>
  <autoFilter ref="A2:K40">
    <sortState ref="A2:K40">
      <sortCondition ref="A2:A62"/>
    </sortState>
    <extLst/>
  </autoFilter>
  <sortState ref="A9:M40">
    <sortCondition ref="I9:I40" descending="1"/>
  </sortState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workbookViewId="0">
      <pane ySplit="2" topLeftCell="A3" activePane="bottomLeft" state="frozen"/>
      <selection/>
      <selection pane="bottomLeft" activeCell="D43" sqref="$A43:$XFD83"/>
    </sheetView>
  </sheetViews>
  <sheetFormatPr defaultColWidth="9" defaultRowHeight="26" customHeight="1"/>
  <cols>
    <col min="1" max="1" width="5.875" customWidth="1"/>
    <col min="2" max="2" width="8.5" customWidth="1"/>
    <col min="3" max="3" width="15" customWidth="1"/>
    <col min="4" max="4" width="9" customWidth="1"/>
    <col min="5" max="5" width="8.44166666666667" style="53" customWidth="1"/>
    <col min="6" max="6" width="17.5583333333333" customWidth="1"/>
    <col min="7" max="7" width="8.775" customWidth="1"/>
    <col min="8" max="8" width="8.33333333333333" customWidth="1"/>
    <col min="9" max="9" width="10.8916666666667" style="53" customWidth="1"/>
    <col min="10" max="12" width="9" customWidth="1"/>
    <col min="13" max="13" width="5.75" customWidth="1"/>
    <col min="14" max="14" width="7.375" customWidth="1"/>
    <col min="15" max="16372" width="9" customWidth="1"/>
  </cols>
  <sheetData>
    <row r="1" customHeight="1" spans="1:14">
      <c r="A1" s="19" t="s">
        <v>0</v>
      </c>
      <c r="B1" s="19"/>
      <c r="C1" s="19"/>
      <c r="D1" s="19"/>
      <c r="E1" s="54"/>
      <c r="F1" s="19"/>
      <c r="G1" s="19"/>
      <c r="H1" s="19"/>
      <c r="I1" s="54"/>
      <c r="J1" s="19"/>
      <c r="K1" s="19"/>
      <c r="L1" s="19"/>
      <c r="M1" s="19"/>
      <c r="N1" s="19"/>
    </row>
    <row r="2" s="13" customFormat="1" ht="36" customHeight="1" spans="1:14">
      <c r="A2" s="21" t="s">
        <v>1</v>
      </c>
      <c r="B2" s="21" t="s">
        <v>2</v>
      </c>
      <c r="C2" s="21" t="s">
        <v>3</v>
      </c>
      <c r="D2" s="22" t="s">
        <v>4</v>
      </c>
      <c r="E2" s="55" t="s">
        <v>55</v>
      </c>
      <c r="F2" s="56" t="s">
        <v>56</v>
      </c>
      <c r="G2" s="23" t="s">
        <v>5</v>
      </c>
      <c r="H2" s="23" t="s">
        <v>6</v>
      </c>
      <c r="I2" s="58" t="s">
        <v>7</v>
      </c>
      <c r="J2" s="23" t="s">
        <v>57</v>
      </c>
      <c r="K2" s="23" t="s">
        <v>8</v>
      </c>
      <c r="L2" s="23" t="s">
        <v>9</v>
      </c>
      <c r="M2" s="23" t="s">
        <v>10</v>
      </c>
      <c r="N2" s="23" t="s">
        <v>58</v>
      </c>
    </row>
    <row r="3" s="14" customFormat="1" customHeight="1" spans="1:14">
      <c r="A3" s="15">
        <v>1</v>
      </c>
      <c r="B3" s="51" t="s">
        <v>59</v>
      </c>
      <c r="C3" s="51" t="s">
        <v>60</v>
      </c>
      <c r="D3" s="51">
        <v>81.5</v>
      </c>
      <c r="E3" s="57">
        <v>81.7679802955665</v>
      </c>
      <c r="F3" s="51" t="s">
        <v>61</v>
      </c>
      <c r="G3" s="46">
        <v>6</v>
      </c>
      <c r="H3" s="25">
        <v>11</v>
      </c>
      <c r="I3" s="36">
        <v>71</v>
      </c>
      <c r="J3" s="27">
        <v>71.5968599332427</v>
      </c>
      <c r="K3" s="27">
        <f>81.71/80.49*J3</f>
        <v>72.682065165179</v>
      </c>
      <c r="L3" s="27">
        <f t="shared" ref="L3:L42" si="0">E3*0.25+K3*0.5</f>
        <v>56.7830276564811</v>
      </c>
      <c r="M3" s="25">
        <v>1</v>
      </c>
      <c r="N3" s="25" t="s">
        <v>15</v>
      </c>
    </row>
    <row r="4" s="14" customFormat="1" customHeight="1" spans="1:14">
      <c r="A4" s="51">
        <v>2</v>
      </c>
      <c r="B4" s="51" t="s">
        <v>62</v>
      </c>
      <c r="C4" s="51" t="s">
        <v>63</v>
      </c>
      <c r="D4" s="51">
        <v>128.5</v>
      </c>
      <c r="E4" s="57">
        <v>131.325069868544</v>
      </c>
      <c r="F4" s="51" t="s">
        <v>64</v>
      </c>
      <c r="G4" s="46">
        <v>4</v>
      </c>
      <c r="H4" s="25">
        <v>16</v>
      </c>
      <c r="I4" s="25">
        <v>84.67</v>
      </c>
      <c r="J4" s="27">
        <f>82.72/82.54*I4</f>
        <v>84.8546450205961</v>
      </c>
      <c r="K4" s="27">
        <f>81.71/82.14*J4</f>
        <v>84.4104339497553</v>
      </c>
      <c r="L4" s="27">
        <f t="shared" si="0"/>
        <v>75.0364844420137</v>
      </c>
      <c r="M4" s="25">
        <v>1</v>
      </c>
      <c r="N4" s="25" t="s">
        <v>15</v>
      </c>
    </row>
    <row r="5" s="14" customFormat="1" customHeight="1" spans="1:14">
      <c r="A5" s="15">
        <v>3</v>
      </c>
      <c r="B5" s="51" t="s">
        <v>65</v>
      </c>
      <c r="C5" s="51" t="s">
        <v>63</v>
      </c>
      <c r="D5" s="51">
        <v>79.5</v>
      </c>
      <c r="E5" s="57">
        <v>81.5467342925163</v>
      </c>
      <c r="F5" s="51" t="s">
        <v>64</v>
      </c>
      <c r="G5" s="25">
        <v>5</v>
      </c>
      <c r="H5" s="25">
        <v>12</v>
      </c>
      <c r="I5" s="25">
        <v>79.93</v>
      </c>
      <c r="J5" s="27">
        <f>82.72/83.95*I5</f>
        <v>78.7588993448481</v>
      </c>
      <c r="K5" s="27">
        <f>81.71/82.14*J5</f>
        <v>78.3465992874061</v>
      </c>
      <c r="L5" s="27">
        <f t="shared" si="0"/>
        <v>59.5599832168322</v>
      </c>
      <c r="M5" s="25">
        <v>2</v>
      </c>
      <c r="N5" s="25" t="s">
        <v>30</v>
      </c>
    </row>
    <row r="6" s="14" customFormat="1" customHeight="1" spans="1:14">
      <c r="A6" s="51">
        <v>4</v>
      </c>
      <c r="B6" s="51" t="s">
        <v>66</v>
      </c>
      <c r="C6" s="51" t="s">
        <v>63</v>
      </c>
      <c r="D6" s="51">
        <v>118</v>
      </c>
      <c r="E6" s="57">
        <v>121.488096470345</v>
      </c>
      <c r="F6" s="51" t="s">
        <v>67</v>
      </c>
      <c r="G6" s="46">
        <v>4</v>
      </c>
      <c r="H6" s="25">
        <v>4</v>
      </c>
      <c r="I6" s="25">
        <v>82</v>
      </c>
      <c r="J6" s="27">
        <f>82.72/82.54*I6</f>
        <v>82.1788223891446</v>
      </c>
      <c r="K6" s="27">
        <f>81.71/82.14*J6</f>
        <v>81.7486191553081</v>
      </c>
      <c r="L6" s="27">
        <f t="shared" si="0"/>
        <v>71.2463336952403</v>
      </c>
      <c r="M6" s="25">
        <v>1</v>
      </c>
      <c r="N6" s="25" t="s">
        <v>15</v>
      </c>
    </row>
    <row r="7" s="14" customFormat="1" customHeight="1" spans="1:14">
      <c r="A7" s="15">
        <v>5</v>
      </c>
      <c r="B7" s="51" t="s">
        <v>68</v>
      </c>
      <c r="C7" s="51" t="s">
        <v>63</v>
      </c>
      <c r="D7" s="51">
        <v>94</v>
      </c>
      <c r="E7" s="57">
        <v>96.4791429458648</v>
      </c>
      <c r="F7" s="51" t="s">
        <v>67</v>
      </c>
      <c r="G7" s="46">
        <v>4</v>
      </c>
      <c r="H7" s="25">
        <v>26</v>
      </c>
      <c r="I7" s="25">
        <v>81</v>
      </c>
      <c r="J7" s="27">
        <f>82.72/82.54*I7</f>
        <v>81.1766416283014</v>
      </c>
      <c r="K7" s="27">
        <f>81.71/82.14*J7</f>
        <v>80.7516847753653</v>
      </c>
      <c r="L7" s="27">
        <f t="shared" si="0"/>
        <v>64.4956281241489</v>
      </c>
      <c r="M7" s="25">
        <v>2</v>
      </c>
      <c r="N7" s="25" t="s">
        <v>30</v>
      </c>
    </row>
    <row r="8" s="14" customFormat="1" customHeight="1" spans="1:14">
      <c r="A8" s="51">
        <v>6</v>
      </c>
      <c r="B8" s="51" t="s">
        <v>69</v>
      </c>
      <c r="C8" s="51" t="s">
        <v>63</v>
      </c>
      <c r="D8" s="51">
        <v>82</v>
      </c>
      <c r="E8" s="57">
        <v>84.1043887796294</v>
      </c>
      <c r="F8" s="51" t="s">
        <v>67</v>
      </c>
      <c r="G8" s="46">
        <v>3</v>
      </c>
      <c r="H8" s="25">
        <v>4</v>
      </c>
      <c r="I8" s="25">
        <v>75.67</v>
      </c>
      <c r="J8" s="27">
        <f>82.72/82.2*I8</f>
        <v>76.1486909975669</v>
      </c>
      <c r="K8" s="27">
        <f>81.71/82.14*J8</f>
        <v>75.750055288668</v>
      </c>
      <c r="L8" s="27">
        <f t="shared" si="0"/>
        <v>58.9011248392414</v>
      </c>
      <c r="M8" s="25">
        <v>3</v>
      </c>
      <c r="N8" s="25" t="s">
        <v>30</v>
      </c>
    </row>
    <row r="9" s="14" customFormat="1" customHeight="1" spans="1:14">
      <c r="A9" s="15">
        <v>7</v>
      </c>
      <c r="B9" s="51" t="s">
        <v>70</v>
      </c>
      <c r="C9" s="51" t="s">
        <v>14</v>
      </c>
      <c r="D9" s="51">
        <v>147.5</v>
      </c>
      <c r="E9" s="57">
        <v>144.351091621571</v>
      </c>
      <c r="F9" s="51" t="s">
        <v>71</v>
      </c>
      <c r="G9" s="15">
        <v>1</v>
      </c>
      <c r="H9" s="25">
        <v>12</v>
      </c>
      <c r="I9" s="27">
        <v>82.33</v>
      </c>
      <c r="J9" s="27">
        <f>82/81.7*I9</f>
        <v>82.6323133414933</v>
      </c>
      <c r="K9" s="27">
        <f>81.71/81.79*J9</f>
        <v>82.5514894624454</v>
      </c>
      <c r="L9" s="27">
        <f t="shared" si="0"/>
        <v>77.3635176366155</v>
      </c>
      <c r="M9" s="25">
        <v>1</v>
      </c>
      <c r="N9" s="25" t="s">
        <v>15</v>
      </c>
    </row>
    <row r="10" s="14" customFormat="1" customHeight="1" spans="1:14">
      <c r="A10" s="51">
        <v>8</v>
      </c>
      <c r="B10" s="51" t="s">
        <v>72</v>
      </c>
      <c r="C10" s="51" t="s">
        <v>73</v>
      </c>
      <c r="D10" s="51">
        <v>114</v>
      </c>
      <c r="E10" s="57">
        <v>119.113268608414</v>
      </c>
      <c r="F10" s="51" t="s">
        <v>74</v>
      </c>
      <c r="G10" s="46">
        <v>9</v>
      </c>
      <c r="H10" s="25">
        <v>5</v>
      </c>
      <c r="I10" s="26">
        <v>82</v>
      </c>
      <c r="J10" s="27">
        <v>82</v>
      </c>
      <c r="K10" s="27">
        <f>81.71/81.56*J10</f>
        <v>82.150809220206</v>
      </c>
      <c r="L10" s="27">
        <f t="shared" si="0"/>
        <v>70.8537217622065</v>
      </c>
      <c r="M10" s="25">
        <v>1</v>
      </c>
      <c r="N10" s="15" t="s">
        <v>15</v>
      </c>
    </row>
    <row r="11" s="14" customFormat="1" customHeight="1" spans="1:14">
      <c r="A11" s="15">
        <v>9</v>
      </c>
      <c r="B11" s="51" t="s">
        <v>75</v>
      </c>
      <c r="C11" s="51" t="s">
        <v>14</v>
      </c>
      <c r="D11" s="51">
        <v>123</v>
      </c>
      <c r="E11" s="57">
        <v>120.550849039</v>
      </c>
      <c r="F11" s="51" t="s">
        <v>74</v>
      </c>
      <c r="G11" s="15">
        <v>1</v>
      </c>
      <c r="H11" s="25">
        <v>17</v>
      </c>
      <c r="I11" s="27">
        <v>81</v>
      </c>
      <c r="J11" s="27">
        <f>82/81.7*I11</f>
        <v>81.297429620563</v>
      </c>
      <c r="K11" s="27">
        <f>81.71/81.79*J11</f>
        <v>81.217911410884</v>
      </c>
      <c r="L11" s="27">
        <f t="shared" si="0"/>
        <v>70.746667965192</v>
      </c>
      <c r="M11" s="25">
        <v>2</v>
      </c>
      <c r="N11" s="25" t="s">
        <v>30</v>
      </c>
    </row>
    <row r="12" s="14" customFormat="1" customHeight="1" spans="1:14">
      <c r="A12" s="51">
        <v>10</v>
      </c>
      <c r="B12" s="51" t="s">
        <v>76</v>
      </c>
      <c r="C12" s="51" t="s">
        <v>14</v>
      </c>
      <c r="D12" s="51">
        <v>101.5</v>
      </c>
      <c r="E12" s="57">
        <v>99.4473782422094</v>
      </c>
      <c r="F12" s="51" t="s">
        <v>74</v>
      </c>
      <c r="G12" s="25">
        <v>2</v>
      </c>
      <c r="H12" s="25">
        <v>27</v>
      </c>
      <c r="I12" s="27">
        <v>80</v>
      </c>
      <c r="J12" s="27">
        <f>82/82.28*I12</f>
        <v>79.7277588721439</v>
      </c>
      <c r="K12" s="27">
        <f>81.71/81.79*J12</f>
        <v>79.6497759804729</v>
      </c>
      <c r="L12" s="27">
        <f t="shared" si="0"/>
        <v>64.6867325507888</v>
      </c>
      <c r="M12" s="25">
        <v>3</v>
      </c>
      <c r="N12" s="25" t="s">
        <v>30</v>
      </c>
    </row>
    <row r="13" s="14" customFormat="1" customHeight="1" spans="1:14">
      <c r="A13" s="15">
        <v>11</v>
      </c>
      <c r="B13" s="51" t="s">
        <v>77</v>
      </c>
      <c r="C13" s="51" t="s">
        <v>63</v>
      </c>
      <c r="D13" s="51">
        <v>96</v>
      </c>
      <c r="E13" s="57">
        <v>99.2574785218921</v>
      </c>
      <c r="F13" s="51" t="s">
        <v>78</v>
      </c>
      <c r="G13" s="25">
        <v>5</v>
      </c>
      <c r="H13" s="25">
        <v>3</v>
      </c>
      <c r="I13" s="25">
        <v>78.6</v>
      </c>
      <c r="J13" s="27">
        <f>82.72/83.95*I13</f>
        <v>77.4483859440143</v>
      </c>
      <c r="K13" s="27">
        <f>81.71/82.14*J13</f>
        <v>77.0429463779572</v>
      </c>
      <c r="L13" s="27">
        <f t="shared" si="0"/>
        <v>63.3358428194516</v>
      </c>
      <c r="M13" s="25">
        <v>1</v>
      </c>
      <c r="N13" s="25" t="s">
        <v>15</v>
      </c>
    </row>
    <row r="14" s="14" customFormat="1" customHeight="1" spans="1:14">
      <c r="A14" s="51">
        <v>12</v>
      </c>
      <c r="B14" s="51" t="s">
        <v>79</v>
      </c>
      <c r="C14" s="51" t="s">
        <v>60</v>
      </c>
      <c r="D14" s="51">
        <v>146</v>
      </c>
      <c r="E14" s="57">
        <v>146.415369458128</v>
      </c>
      <c r="F14" s="51" t="s">
        <v>80</v>
      </c>
      <c r="G14" s="46">
        <v>7</v>
      </c>
      <c r="H14" s="25">
        <v>24</v>
      </c>
      <c r="I14" s="26">
        <v>84.67</v>
      </c>
      <c r="J14" s="17">
        <v>83.9393765192027</v>
      </c>
      <c r="K14" s="27">
        <f>81.71/80.49*J14</f>
        <v>85.2116592792155</v>
      </c>
      <c r="L14" s="27">
        <f t="shared" si="0"/>
        <v>79.2096720041397</v>
      </c>
      <c r="M14" s="25">
        <v>1</v>
      </c>
      <c r="N14" s="25" t="s">
        <v>15</v>
      </c>
    </row>
    <row r="15" s="14" customFormat="1" customHeight="1" spans="1:14">
      <c r="A15" s="15">
        <v>13</v>
      </c>
      <c r="B15" s="51" t="s">
        <v>81</v>
      </c>
      <c r="C15" s="51" t="s">
        <v>14</v>
      </c>
      <c r="D15" s="51">
        <v>106.5</v>
      </c>
      <c r="E15" s="57">
        <v>104.400727747714</v>
      </c>
      <c r="F15" s="51" t="s">
        <v>80</v>
      </c>
      <c r="G15" s="25">
        <v>2</v>
      </c>
      <c r="H15" s="25">
        <v>5</v>
      </c>
      <c r="I15" s="27">
        <v>83.67</v>
      </c>
      <c r="J15" s="27">
        <f>82/82.28*I15</f>
        <v>83.3852698104035</v>
      </c>
      <c r="K15" s="27">
        <f>81.71/81.79*J15</f>
        <v>83.3037094535771</v>
      </c>
      <c r="L15" s="27">
        <f t="shared" si="0"/>
        <v>67.752036663717</v>
      </c>
      <c r="M15" s="25">
        <v>2</v>
      </c>
      <c r="N15" s="25" t="s">
        <v>30</v>
      </c>
    </row>
    <row r="16" s="14" customFormat="1" customHeight="1" spans="1:14">
      <c r="A16" s="51">
        <v>14</v>
      </c>
      <c r="B16" s="51" t="s">
        <v>82</v>
      </c>
      <c r="C16" s="51" t="s">
        <v>60</v>
      </c>
      <c r="D16" s="51">
        <v>138.5</v>
      </c>
      <c r="E16" s="57">
        <v>138.912019704434</v>
      </c>
      <c r="F16" s="51" t="s">
        <v>83</v>
      </c>
      <c r="G16" s="46">
        <v>6</v>
      </c>
      <c r="H16" s="25">
        <v>21</v>
      </c>
      <c r="I16" s="33">
        <v>84.77</v>
      </c>
      <c r="J16" s="27">
        <v>85.48261713438</v>
      </c>
      <c r="K16" s="27">
        <f>81.71/80.49*J16</f>
        <v>86.7782910429891</v>
      </c>
      <c r="L16" s="27">
        <f t="shared" si="0"/>
        <v>78.117150447603</v>
      </c>
      <c r="M16" s="25">
        <v>1</v>
      </c>
      <c r="N16" s="25" t="s">
        <v>15</v>
      </c>
    </row>
    <row r="17" s="14" customFormat="1" customHeight="1" spans="1:14">
      <c r="A17" s="15">
        <v>15</v>
      </c>
      <c r="B17" s="51" t="s">
        <v>84</v>
      </c>
      <c r="C17" s="51" t="s">
        <v>14</v>
      </c>
      <c r="D17" s="51">
        <v>143</v>
      </c>
      <c r="E17" s="57">
        <v>140.0610188468</v>
      </c>
      <c r="F17" s="51" t="s">
        <v>83</v>
      </c>
      <c r="G17" s="15">
        <v>2</v>
      </c>
      <c r="H17" s="25">
        <v>22</v>
      </c>
      <c r="I17" s="27">
        <v>82.67</v>
      </c>
      <c r="J17" s="27">
        <f>82/82.28*I17</f>
        <v>82.3886728245017</v>
      </c>
      <c r="K17" s="27">
        <f>81.71/81.79*J17</f>
        <v>82.3080872538212</v>
      </c>
      <c r="L17" s="27">
        <f t="shared" si="0"/>
        <v>76.1692983386106</v>
      </c>
      <c r="M17" s="25">
        <v>2</v>
      </c>
      <c r="N17" s="25" t="s">
        <v>30</v>
      </c>
    </row>
    <row r="18" s="14" customFormat="1" customHeight="1" spans="1:14">
      <c r="A18" s="51">
        <v>16</v>
      </c>
      <c r="B18" s="51" t="s">
        <v>85</v>
      </c>
      <c r="C18" s="51" t="s">
        <v>63</v>
      </c>
      <c r="D18" s="51">
        <v>99</v>
      </c>
      <c r="E18" s="57">
        <v>102.170996791222</v>
      </c>
      <c r="F18" s="51" t="s">
        <v>83</v>
      </c>
      <c r="G18" s="46">
        <v>4</v>
      </c>
      <c r="H18" s="25">
        <v>11</v>
      </c>
      <c r="I18" s="25">
        <v>81</v>
      </c>
      <c r="J18" s="27">
        <f>82.72/82.54*I18</f>
        <v>81.1766416283014</v>
      </c>
      <c r="K18" s="27">
        <f>81.71/82.14*J18</f>
        <v>80.7516847753653</v>
      </c>
      <c r="L18" s="27">
        <f t="shared" si="0"/>
        <v>65.9185915854882</v>
      </c>
      <c r="M18" s="25">
        <v>3</v>
      </c>
      <c r="N18" s="25" t="s">
        <v>30</v>
      </c>
    </row>
    <row r="19" s="14" customFormat="1" customHeight="1" spans="1:14">
      <c r="A19" s="15">
        <v>17</v>
      </c>
      <c r="B19" s="51" t="s">
        <v>86</v>
      </c>
      <c r="C19" s="51" t="s">
        <v>60</v>
      </c>
      <c r="D19" s="51">
        <v>135.5</v>
      </c>
      <c r="E19" s="57">
        <v>135.875172413793</v>
      </c>
      <c r="F19" s="51" t="s">
        <v>87</v>
      </c>
      <c r="G19" s="46">
        <v>6</v>
      </c>
      <c r="H19" s="25">
        <v>1</v>
      </c>
      <c r="I19" s="33">
        <v>80</v>
      </c>
      <c r="J19" s="27">
        <v>80.6725182346396</v>
      </c>
      <c r="K19" s="27">
        <f>81.71/80.49*J19</f>
        <v>81.8952846931594</v>
      </c>
      <c r="L19" s="27">
        <f t="shared" si="0"/>
        <v>74.916435450028</v>
      </c>
      <c r="M19" s="25">
        <v>1</v>
      </c>
      <c r="N19" s="25" t="s">
        <v>15</v>
      </c>
    </row>
    <row r="20" s="14" customFormat="1" customHeight="1" spans="1:14">
      <c r="A20" s="51">
        <v>18</v>
      </c>
      <c r="B20" s="51" t="s">
        <v>88</v>
      </c>
      <c r="C20" s="51" t="s">
        <v>63</v>
      </c>
      <c r="D20" s="51">
        <v>111.5</v>
      </c>
      <c r="E20" s="57">
        <v>114.007970189421</v>
      </c>
      <c r="F20" s="51" t="s">
        <v>87</v>
      </c>
      <c r="G20" s="46">
        <v>4</v>
      </c>
      <c r="H20" s="25">
        <v>1</v>
      </c>
      <c r="I20" s="25">
        <v>82.33</v>
      </c>
      <c r="J20" s="27">
        <f>82.72/82.54*I20</f>
        <v>82.5095420402229</v>
      </c>
      <c r="K20" s="27">
        <f>81.71/82.14*J20</f>
        <v>82.0776075006892</v>
      </c>
      <c r="L20" s="27">
        <f t="shared" si="0"/>
        <v>69.5407962976999</v>
      </c>
      <c r="M20" s="25">
        <v>2</v>
      </c>
      <c r="N20" s="25" t="s">
        <v>30</v>
      </c>
    </row>
    <row r="21" s="14" customFormat="1" customHeight="1" spans="1:14">
      <c r="A21" s="15">
        <v>19</v>
      </c>
      <c r="B21" s="51" t="s">
        <v>89</v>
      </c>
      <c r="C21" s="51" t="s">
        <v>63</v>
      </c>
      <c r="D21" s="51">
        <v>93.5</v>
      </c>
      <c r="E21" s="57">
        <v>96.3538971121002</v>
      </c>
      <c r="F21" s="51" t="s">
        <v>90</v>
      </c>
      <c r="G21" s="46">
        <v>4</v>
      </c>
      <c r="H21" s="25">
        <v>17</v>
      </c>
      <c r="I21" s="25">
        <v>81</v>
      </c>
      <c r="J21" s="27">
        <f>82.72/82.54*I21</f>
        <v>81.1766416283014</v>
      </c>
      <c r="K21" s="27">
        <f>81.71/82.14*J21</f>
        <v>80.7516847753653</v>
      </c>
      <c r="L21" s="27">
        <f t="shared" si="0"/>
        <v>64.4643166657077</v>
      </c>
      <c r="M21" s="25">
        <v>1</v>
      </c>
      <c r="N21" s="25" t="s">
        <v>15</v>
      </c>
    </row>
    <row r="22" s="14" customFormat="1" customHeight="1" spans="1:14">
      <c r="A22" s="51">
        <v>20</v>
      </c>
      <c r="B22" s="51" t="s">
        <v>46</v>
      </c>
      <c r="C22" s="51" t="s">
        <v>60</v>
      </c>
      <c r="D22" s="51">
        <v>94.5</v>
      </c>
      <c r="E22" s="57">
        <v>94.8115270935961</v>
      </c>
      <c r="F22" s="51" t="s">
        <v>90</v>
      </c>
      <c r="G22" s="46">
        <v>7</v>
      </c>
      <c r="H22" s="25">
        <v>25</v>
      </c>
      <c r="I22" s="26">
        <v>76.67</v>
      </c>
      <c r="J22" s="17">
        <v>76.0084090909091</v>
      </c>
      <c r="K22" s="27">
        <f>81.71/80.49*J22</f>
        <v>77.1604808897774</v>
      </c>
      <c r="L22" s="27">
        <f t="shared" si="0"/>
        <v>62.2831222182877</v>
      </c>
      <c r="M22" s="25">
        <v>2</v>
      </c>
      <c r="N22" s="25" t="s">
        <v>30</v>
      </c>
    </row>
    <row r="23" s="14" customFormat="1" customHeight="1" spans="1:14">
      <c r="A23" s="15">
        <v>21</v>
      </c>
      <c r="B23" s="51" t="s">
        <v>91</v>
      </c>
      <c r="C23" s="51" t="s">
        <v>63</v>
      </c>
      <c r="D23" s="51">
        <v>78</v>
      </c>
      <c r="E23" s="57">
        <v>79.9025980747335</v>
      </c>
      <c r="F23" s="51" t="s">
        <v>90</v>
      </c>
      <c r="G23" s="46">
        <v>3</v>
      </c>
      <c r="H23" s="25">
        <v>5</v>
      </c>
      <c r="I23" s="25">
        <v>75</v>
      </c>
      <c r="J23" s="27">
        <f>82.72/82.2*I23</f>
        <v>75.4744525547445</v>
      </c>
      <c r="K23" s="27">
        <f>81.71/82.14*J23</f>
        <v>75.0793464602894</v>
      </c>
      <c r="L23" s="27">
        <f t="shared" si="0"/>
        <v>57.5153227488281</v>
      </c>
      <c r="M23" s="25">
        <v>3</v>
      </c>
      <c r="N23" s="25" t="s">
        <v>30</v>
      </c>
    </row>
    <row r="24" s="14" customFormat="1" customHeight="1" spans="1:14">
      <c r="A24" s="51">
        <v>22</v>
      </c>
      <c r="B24" s="51" t="s">
        <v>92</v>
      </c>
      <c r="C24" s="51" t="s">
        <v>63</v>
      </c>
      <c r="D24" s="51">
        <v>110</v>
      </c>
      <c r="E24" s="57">
        <v>112.623279163648</v>
      </c>
      <c r="F24" s="51" t="s">
        <v>93</v>
      </c>
      <c r="G24" s="46">
        <v>4</v>
      </c>
      <c r="H24" s="25">
        <v>9</v>
      </c>
      <c r="I24" s="25">
        <v>75.33</v>
      </c>
      <c r="J24" s="27">
        <f>82.72/82.54*I24</f>
        <v>75.4942767143203</v>
      </c>
      <c r="K24" s="27">
        <f>81.71/82.14*J24</f>
        <v>75.0990668410898</v>
      </c>
      <c r="L24" s="27">
        <f t="shared" si="0"/>
        <v>65.7053532114569</v>
      </c>
      <c r="M24" s="25">
        <v>1</v>
      </c>
      <c r="N24" s="25" t="s">
        <v>15</v>
      </c>
    </row>
    <row r="25" s="14" customFormat="1" customHeight="1" spans="1:14">
      <c r="A25" s="15">
        <v>23</v>
      </c>
      <c r="B25" s="51" t="s">
        <v>94</v>
      </c>
      <c r="C25" s="51" t="s">
        <v>63</v>
      </c>
      <c r="D25" s="51">
        <v>77.5</v>
      </c>
      <c r="E25" s="57">
        <v>79.2872891005072</v>
      </c>
      <c r="F25" s="51" t="s">
        <v>93</v>
      </c>
      <c r="G25" s="46">
        <v>4</v>
      </c>
      <c r="H25" s="25">
        <v>6</v>
      </c>
      <c r="I25" s="25">
        <v>75</v>
      </c>
      <c r="J25" s="27">
        <f>82.72/82.54*I25</f>
        <v>75.1635570632421</v>
      </c>
      <c r="K25" s="27">
        <f>81.71/82.14*J25</f>
        <v>74.7700784957086</v>
      </c>
      <c r="L25" s="27">
        <f t="shared" si="0"/>
        <v>57.2068615229811</v>
      </c>
      <c r="M25" s="25">
        <v>2</v>
      </c>
      <c r="N25" s="25" t="s">
        <v>30</v>
      </c>
    </row>
    <row r="26" s="14" customFormat="1" customHeight="1" spans="1:14">
      <c r="A26" s="51">
        <v>24</v>
      </c>
      <c r="B26" s="51" t="s">
        <v>95</v>
      </c>
      <c r="C26" s="51" t="s">
        <v>63</v>
      </c>
      <c r="D26" s="51">
        <v>72.5</v>
      </c>
      <c r="E26" s="57">
        <v>74.6620432667426</v>
      </c>
      <c r="F26" s="51" t="s">
        <v>93</v>
      </c>
      <c r="G26" s="46">
        <v>4</v>
      </c>
      <c r="H26" s="25">
        <v>27</v>
      </c>
      <c r="I26" s="25">
        <v>74.67</v>
      </c>
      <c r="J26" s="27">
        <f>82.72/82.54*I26</f>
        <v>74.8328374121638</v>
      </c>
      <c r="K26" s="27">
        <f>81.71/82.14*J26</f>
        <v>74.4410901503275</v>
      </c>
      <c r="L26" s="27">
        <f t="shared" si="0"/>
        <v>55.8860558918494</v>
      </c>
      <c r="M26" s="25">
        <v>3</v>
      </c>
      <c r="N26" s="25" t="s">
        <v>30</v>
      </c>
    </row>
    <row r="27" s="14" customFormat="1" customHeight="1" spans="1:14">
      <c r="A27" s="15">
        <v>25</v>
      </c>
      <c r="B27" s="51" t="s">
        <v>96</v>
      </c>
      <c r="C27" s="51" t="s">
        <v>63</v>
      </c>
      <c r="D27" s="51">
        <v>97.5</v>
      </c>
      <c r="E27" s="57">
        <v>100.152106407204</v>
      </c>
      <c r="F27" s="51" t="s">
        <v>97</v>
      </c>
      <c r="G27" s="46">
        <v>3</v>
      </c>
      <c r="H27" s="25">
        <v>1</v>
      </c>
      <c r="I27" s="25">
        <v>78.67</v>
      </c>
      <c r="J27" s="27">
        <f>82.72/82.2*I27</f>
        <v>79.1676690997567</v>
      </c>
      <c r="K27" s="27">
        <f>81.71/82.14*J27</f>
        <v>78.7532291470796</v>
      </c>
      <c r="L27" s="27">
        <f t="shared" si="0"/>
        <v>64.4146411753408</v>
      </c>
      <c r="M27" s="25">
        <v>1</v>
      </c>
      <c r="N27" s="25" t="s">
        <v>15</v>
      </c>
    </row>
    <row r="28" s="14" customFormat="1" customHeight="1" spans="1:14">
      <c r="A28" s="51">
        <v>26</v>
      </c>
      <c r="B28" s="51" t="s">
        <v>98</v>
      </c>
      <c r="C28" s="51" t="s">
        <v>14</v>
      </c>
      <c r="D28" s="51">
        <v>88.5</v>
      </c>
      <c r="E28" s="57">
        <v>86.5873297256951</v>
      </c>
      <c r="F28" s="51" t="s">
        <v>97</v>
      </c>
      <c r="G28" s="25">
        <v>2</v>
      </c>
      <c r="H28" s="25">
        <v>23</v>
      </c>
      <c r="I28" s="27">
        <v>79.33</v>
      </c>
      <c r="J28" s="27">
        <f>82/82.28*I28</f>
        <v>79.0600388915897</v>
      </c>
      <c r="K28" s="27">
        <f>81.71/81.79*J28</f>
        <v>78.9827091066364</v>
      </c>
      <c r="L28" s="27">
        <f t="shared" si="0"/>
        <v>61.138186984742</v>
      </c>
      <c r="M28" s="25">
        <v>2</v>
      </c>
      <c r="N28" s="25" t="s">
        <v>30</v>
      </c>
    </row>
    <row r="29" s="14" customFormat="1" customHeight="1" spans="1:14">
      <c r="A29" s="15">
        <v>27</v>
      </c>
      <c r="B29" s="51" t="s">
        <v>99</v>
      </c>
      <c r="C29" s="51" t="s">
        <v>63</v>
      </c>
      <c r="D29" s="51">
        <v>134</v>
      </c>
      <c r="E29" s="57">
        <v>137.689887175241</v>
      </c>
      <c r="F29" s="51" t="s">
        <v>100</v>
      </c>
      <c r="G29" s="46">
        <v>4</v>
      </c>
      <c r="H29" s="25">
        <v>3</v>
      </c>
      <c r="I29" s="25">
        <v>85</v>
      </c>
      <c r="J29" s="27">
        <f>82.72/82.54*I29</f>
        <v>85.1853646716743</v>
      </c>
      <c r="K29" s="27">
        <f>81.71/82.14*J29</f>
        <v>84.7394222951364</v>
      </c>
      <c r="L29" s="27">
        <f t="shared" si="0"/>
        <v>76.7921829413785</v>
      </c>
      <c r="M29" s="25">
        <v>1</v>
      </c>
      <c r="N29" s="25" t="s">
        <v>15</v>
      </c>
    </row>
    <row r="30" s="14" customFormat="1" customHeight="1" spans="1:14">
      <c r="A30" s="51">
        <v>28</v>
      </c>
      <c r="B30" s="51" t="s">
        <v>101</v>
      </c>
      <c r="C30" s="51" t="s">
        <v>63</v>
      </c>
      <c r="D30" s="51">
        <v>120.5</v>
      </c>
      <c r="E30" s="57">
        <v>123.584515060553</v>
      </c>
      <c r="F30" s="51" t="s">
        <v>100</v>
      </c>
      <c r="G30" s="46">
        <v>4</v>
      </c>
      <c r="H30" s="25">
        <v>2</v>
      </c>
      <c r="I30" s="25">
        <v>80.33</v>
      </c>
      <c r="J30" s="27">
        <f>82.72/82.54*I30</f>
        <v>80.5051805185364</v>
      </c>
      <c r="K30" s="27">
        <f>81.71/82.14*J30</f>
        <v>80.0837387408037</v>
      </c>
      <c r="L30" s="27">
        <f t="shared" si="0"/>
        <v>70.9379981355401</v>
      </c>
      <c r="M30" s="25">
        <v>2</v>
      </c>
      <c r="N30" s="25" t="s">
        <v>30</v>
      </c>
    </row>
    <row r="31" s="14" customFormat="1" customHeight="1" spans="1:14">
      <c r="A31" s="15">
        <v>29</v>
      </c>
      <c r="B31" s="51" t="s">
        <v>102</v>
      </c>
      <c r="C31" s="51" t="s">
        <v>60</v>
      </c>
      <c r="D31" s="51">
        <v>90.5</v>
      </c>
      <c r="E31" s="57">
        <v>90.7344827586207</v>
      </c>
      <c r="F31" s="51" t="s">
        <v>100</v>
      </c>
      <c r="G31" s="46">
        <v>7</v>
      </c>
      <c r="H31" s="25">
        <v>26</v>
      </c>
      <c r="I31" s="26">
        <v>74.67</v>
      </c>
      <c r="J31" s="17">
        <v>74.0256672338357</v>
      </c>
      <c r="K31" s="27">
        <f>81.71/80.49*J31</f>
        <v>75.1476862924179</v>
      </c>
      <c r="L31" s="27">
        <f t="shared" si="0"/>
        <v>60.2574638358641</v>
      </c>
      <c r="M31" s="25">
        <v>3</v>
      </c>
      <c r="N31" s="25" t="s">
        <v>30</v>
      </c>
    </row>
    <row r="32" s="14" customFormat="1" customHeight="1" spans="1:14">
      <c r="A32" s="51">
        <v>30</v>
      </c>
      <c r="B32" s="51" t="s">
        <v>103</v>
      </c>
      <c r="C32" s="51" t="s">
        <v>60</v>
      </c>
      <c r="D32" s="51">
        <v>104</v>
      </c>
      <c r="E32" s="57">
        <v>104.375172413793</v>
      </c>
      <c r="F32" s="51" t="s">
        <v>104</v>
      </c>
      <c r="G32" s="46">
        <v>7</v>
      </c>
      <c r="H32" s="25">
        <v>23</v>
      </c>
      <c r="I32" s="26">
        <v>84.33</v>
      </c>
      <c r="J32" s="17">
        <v>83.6023104035002</v>
      </c>
      <c r="K32" s="27">
        <f>81.71/80.49*J32</f>
        <v>84.8694841976643</v>
      </c>
      <c r="L32" s="27">
        <f t="shared" si="0"/>
        <v>68.5285352022804</v>
      </c>
      <c r="M32" s="25">
        <v>1</v>
      </c>
      <c r="N32" s="25" t="s">
        <v>15</v>
      </c>
    </row>
    <row r="33" s="14" customFormat="1" customHeight="1" spans="1:14">
      <c r="A33" s="15">
        <v>31</v>
      </c>
      <c r="B33" s="51" t="s">
        <v>105</v>
      </c>
      <c r="C33" s="51" t="s">
        <v>63</v>
      </c>
      <c r="D33" s="51">
        <v>81.5</v>
      </c>
      <c r="E33" s="57">
        <v>84.0656246765345</v>
      </c>
      <c r="F33" s="51" t="s">
        <v>104</v>
      </c>
      <c r="G33" s="46">
        <v>4</v>
      </c>
      <c r="H33" s="25">
        <v>20</v>
      </c>
      <c r="I33" s="25">
        <v>81</v>
      </c>
      <c r="J33" s="27">
        <f>82.72/82.54*I33</f>
        <v>81.1766416283014</v>
      </c>
      <c r="K33" s="27">
        <f>81.71/82.14*J33</f>
        <v>80.7516847753653</v>
      </c>
      <c r="L33" s="27">
        <f t="shared" si="0"/>
        <v>61.3922485568163</v>
      </c>
      <c r="M33" s="25">
        <v>2</v>
      </c>
      <c r="N33" s="25" t="s">
        <v>30</v>
      </c>
    </row>
    <row r="34" s="14" customFormat="1" customHeight="1" spans="1:14">
      <c r="A34" s="51">
        <v>32</v>
      </c>
      <c r="B34" s="51" t="s">
        <v>106</v>
      </c>
      <c r="C34" s="51" t="s">
        <v>63</v>
      </c>
      <c r="D34" s="51">
        <v>115.5</v>
      </c>
      <c r="E34" s="57">
        <v>118.325069868544</v>
      </c>
      <c r="F34" s="51" t="s">
        <v>107</v>
      </c>
      <c r="G34" s="46">
        <v>3</v>
      </c>
      <c r="H34" s="25">
        <v>2</v>
      </c>
      <c r="I34" s="25">
        <v>85</v>
      </c>
      <c r="J34" s="27">
        <f>82.72/82.2*I34</f>
        <v>85.5377128953771</v>
      </c>
      <c r="K34" s="27">
        <f>81.71/82.14*J34</f>
        <v>85.089925988328</v>
      </c>
      <c r="L34" s="27">
        <f t="shared" si="0"/>
        <v>72.1262304613</v>
      </c>
      <c r="M34" s="25">
        <v>1</v>
      </c>
      <c r="N34" s="25" t="s">
        <v>15</v>
      </c>
    </row>
    <row r="35" s="14" customFormat="1" customHeight="1" spans="1:14">
      <c r="A35" s="15">
        <v>33</v>
      </c>
      <c r="B35" s="51" t="s">
        <v>108</v>
      </c>
      <c r="C35" s="51" t="s">
        <v>14</v>
      </c>
      <c r="D35" s="51">
        <v>115.5</v>
      </c>
      <c r="E35" s="57">
        <v>113.167475275238</v>
      </c>
      <c r="F35" s="51" t="s">
        <v>107</v>
      </c>
      <c r="G35" s="15">
        <v>1</v>
      </c>
      <c r="H35" s="25">
        <v>27</v>
      </c>
      <c r="I35" s="27">
        <v>81.67</v>
      </c>
      <c r="J35" s="27">
        <f>82/81.7*I35</f>
        <v>81.9698898408813</v>
      </c>
      <c r="K35" s="27">
        <f>81.71/81.79*J35</f>
        <v>81.8897138879864</v>
      </c>
      <c r="L35" s="27">
        <f t="shared" si="0"/>
        <v>69.2367257628027</v>
      </c>
      <c r="M35" s="25">
        <v>2</v>
      </c>
      <c r="N35" s="25" t="s">
        <v>30</v>
      </c>
    </row>
    <row r="36" s="14" customFormat="1" customHeight="1" spans="1:14">
      <c r="A36" s="51">
        <v>34</v>
      </c>
      <c r="B36" s="51" t="s">
        <v>109</v>
      </c>
      <c r="C36" s="51" t="s">
        <v>14</v>
      </c>
      <c r="D36" s="51">
        <v>111</v>
      </c>
      <c r="E36" s="57">
        <v>108.784101511476</v>
      </c>
      <c r="F36" s="51" t="s">
        <v>107</v>
      </c>
      <c r="G36" s="15">
        <v>2</v>
      </c>
      <c r="H36" s="25">
        <v>24</v>
      </c>
      <c r="I36" s="27">
        <v>82</v>
      </c>
      <c r="J36" s="27">
        <f>82/82.28*I36</f>
        <v>81.7209528439475</v>
      </c>
      <c r="K36" s="27">
        <f>81.71/81.79*J36</f>
        <v>81.6410203799847</v>
      </c>
      <c r="L36" s="27">
        <f t="shared" si="0"/>
        <v>68.0165355678614</v>
      </c>
      <c r="M36" s="25">
        <v>3</v>
      </c>
      <c r="N36" s="25" t="s">
        <v>30</v>
      </c>
    </row>
    <row r="37" s="14" customFormat="1" customHeight="1" spans="1:14">
      <c r="A37" s="15">
        <v>35</v>
      </c>
      <c r="B37" s="51" t="s">
        <v>110</v>
      </c>
      <c r="C37" s="51" t="s">
        <v>14</v>
      </c>
      <c r="D37" s="51">
        <v>117</v>
      </c>
      <c r="E37" s="57">
        <v>114.597499533495</v>
      </c>
      <c r="F37" s="51" t="s">
        <v>111</v>
      </c>
      <c r="G37" s="15">
        <v>1</v>
      </c>
      <c r="H37" s="25">
        <v>15</v>
      </c>
      <c r="I37" s="27">
        <v>79.67</v>
      </c>
      <c r="J37" s="27">
        <f>82/81.7*I37</f>
        <v>79.9625458996328</v>
      </c>
      <c r="K37" s="27">
        <f>81.71/81.79*J37</f>
        <v>79.8843333593226</v>
      </c>
      <c r="L37" s="27">
        <f t="shared" si="0"/>
        <v>68.5915415630351</v>
      </c>
      <c r="M37" s="25">
        <v>1</v>
      </c>
      <c r="N37" s="25" t="s">
        <v>15</v>
      </c>
    </row>
    <row r="38" s="14" customFormat="1" customHeight="1" spans="1:14">
      <c r="A38" s="51">
        <v>36</v>
      </c>
      <c r="B38" s="51" t="s">
        <v>112</v>
      </c>
      <c r="C38" s="51" t="s">
        <v>60</v>
      </c>
      <c r="D38" s="51">
        <v>124.5</v>
      </c>
      <c r="E38" s="57">
        <v>124.915369458128</v>
      </c>
      <c r="F38" s="51" t="s">
        <v>113</v>
      </c>
      <c r="G38" s="46">
        <v>6</v>
      </c>
      <c r="H38" s="25">
        <v>20</v>
      </c>
      <c r="I38" s="33">
        <v>81</v>
      </c>
      <c r="J38" s="27">
        <v>81.6809247125726</v>
      </c>
      <c r="K38" s="27">
        <f>81.71/80.49*J38</f>
        <v>82.9189757518239</v>
      </c>
      <c r="L38" s="27">
        <f t="shared" si="0"/>
        <v>72.688330240444</v>
      </c>
      <c r="M38" s="25">
        <v>1</v>
      </c>
      <c r="N38" s="25" t="s">
        <v>15</v>
      </c>
    </row>
    <row r="39" s="14" customFormat="1" customHeight="1" spans="1:14">
      <c r="A39" s="15">
        <v>37</v>
      </c>
      <c r="B39" s="51" t="s">
        <v>114</v>
      </c>
      <c r="C39" s="51" t="s">
        <v>60</v>
      </c>
      <c r="D39" s="51">
        <v>116.5</v>
      </c>
      <c r="E39" s="57">
        <v>116.888571428571</v>
      </c>
      <c r="F39" s="51" t="s">
        <v>113</v>
      </c>
      <c r="G39" s="46">
        <v>6</v>
      </c>
      <c r="H39" s="25">
        <v>12</v>
      </c>
      <c r="I39" s="33">
        <v>79.5</v>
      </c>
      <c r="J39" s="27">
        <v>80.1683149956731</v>
      </c>
      <c r="K39" s="27">
        <f>81.71/80.49*J39</f>
        <v>81.3834391638272</v>
      </c>
      <c r="L39" s="27">
        <f t="shared" si="0"/>
        <v>69.9138624390563</v>
      </c>
      <c r="M39" s="25">
        <v>2</v>
      </c>
      <c r="N39" s="25" t="s">
        <v>30</v>
      </c>
    </row>
    <row r="40" s="14" customFormat="1" customHeight="1" spans="1:14">
      <c r="A40" s="51">
        <v>38</v>
      </c>
      <c r="B40" s="51" t="s">
        <v>115</v>
      </c>
      <c r="C40" s="51" t="s">
        <v>60</v>
      </c>
      <c r="D40" s="51">
        <v>102</v>
      </c>
      <c r="E40" s="57">
        <v>102.288078817734</v>
      </c>
      <c r="F40" s="51" t="s">
        <v>113</v>
      </c>
      <c r="G40" s="46">
        <v>6</v>
      </c>
      <c r="H40" s="25">
        <v>22</v>
      </c>
      <c r="I40" s="33">
        <v>73.17</v>
      </c>
      <c r="J40" s="27">
        <v>73.7851019903573</v>
      </c>
      <c r="K40" s="27">
        <f>81.71/80.49*J40</f>
        <v>74.903474762481</v>
      </c>
      <c r="L40" s="27">
        <f t="shared" si="0"/>
        <v>63.023757085674</v>
      </c>
      <c r="M40" s="25">
        <v>3</v>
      </c>
      <c r="N40" s="25" t="s">
        <v>30</v>
      </c>
    </row>
    <row r="41" s="14" customFormat="1" customHeight="1" spans="1:14">
      <c r="A41" s="15">
        <v>39</v>
      </c>
      <c r="B41" s="51" t="s">
        <v>116</v>
      </c>
      <c r="C41" s="51" t="s">
        <v>63</v>
      </c>
      <c r="D41" s="51">
        <v>77</v>
      </c>
      <c r="E41" s="57">
        <v>78.8161163440638</v>
      </c>
      <c r="F41" s="51" t="s">
        <v>117</v>
      </c>
      <c r="G41" s="46">
        <v>3</v>
      </c>
      <c r="H41" s="25">
        <v>3</v>
      </c>
      <c r="I41" s="25">
        <v>82</v>
      </c>
      <c r="J41" s="27">
        <f>82.72/82.2*I41</f>
        <v>82.5187347931873</v>
      </c>
      <c r="K41" s="27">
        <f>81.71/82.14*J41</f>
        <v>82.0867521299165</v>
      </c>
      <c r="L41" s="27">
        <f t="shared" si="0"/>
        <v>60.7474051509742</v>
      </c>
      <c r="M41" s="25">
        <v>1</v>
      </c>
      <c r="N41" s="25" t="s">
        <v>15</v>
      </c>
    </row>
    <row r="42" s="14" customFormat="1" customHeight="1" spans="1:14">
      <c r="A42" s="51">
        <v>40</v>
      </c>
      <c r="B42" s="51" t="s">
        <v>118</v>
      </c>
      <c r="C42" s="51" t="s">
        <v>60</v>
      </c>
      <c r="D42" s="51">
        <v>75</v>
      </c>
      <c r="E42" s="57">
        <v>75.1741871921182</v>
      </c>
      <c r="F42" s="51" t="s">
        <v>117</v>
      </c>
      <c r="G42" s="46">
        <v>6</v>
      </c>
      <c r="H42" s="25">
        <v>23</v>
      </c>
      <c r="I42" s="33">
        <v>76.67</v>
      </c>
      <c r="J42" s="27">
        <v>77.3145246631228</v>
      </c>
      <c r="K42" s="27">
        <f>81.71/80.49*J42</f>
        <v>78.4863934678067</v>
      </c>
      <c r="L42" s="27">
        <f t="shared" si="0"/>
        <v>58.0367435319329</v>
      </c>
      <c r="M42" s="25">
        <v>2</v>
      </c>
      <c r="N42" s="25" t="s">
        <v>30</v>
      </c>
    </row>
  </sheetData>
  <autoFilter ref="A2:N42">
    <sortState ref="A2:N42">
      <sortCondition ref="A2:A36"/>
    </sortState>
    <extLst/>
  </autoFilter>
  <sortState ref="A3:O42">
    <sortCondition ref="F3:F42"/>
    <sortCondition ref="L3:L42" descending="1"/>
  </sortState>
  <mergeCells count="1">
    <mergeCell ref="A1:N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pane ySplit="2" topLeftCell="A3" activePane="bottomLeft" state="frozen"/>
      <selection/>
      <selection pane="bottomLeft" activeCell="A1" sqref="A1:L1"/>
    </sheetView>
  </sheetViews>
  <sheetFormatPr defaultColWidth="9" defaultRowHeight="24" customHeight="1"/>
  <cols>
    <col min="1" max="1" width="6.63333333333333" style="45" customWidth="1"/>
    <col min="2" max="2" width="9" style="45"/>
    <col min="3" max="3" width="16.225" style="45" customWidth="1"/>
    <col min="4" max="4" width="9" style="45" customWidth="1"/>
    <col min="5" max="6" width="9" style="45"/>
    <col min="7" max="7" width="12.6333333333333" style="45"/>
    <col min="8" max="8" width="13" style="45"/>
    <col min="9" max="9" width="11.6666666666667" style="45" customWidth="1"/>
    <col min="10" max="10" width="9" style="45"/>
    <col min="11" max="11" width="9.75" style="45" customWidth="1"/>
    <col min="12" max="12" width="9.75" customWidth="1"/>
  </cols>
  <sheetData>
    <row r="1" ht="32" customHeight="1" spans="1:1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="13" customFormat="1" ht="31" customHeight="1" spans="1:12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23" t="s">
        <v>7</v>
      </c>
      <c r="H2" s="23" t="s">
        <v>119</v>
      </c>
      <c r="I2" s="23" t="s">
        <v>9</v>
      </c>
      <c r="J2" s="23" t="s">
        <v>10</v>
      </c>
      <c r="K2" s="23" t="s">
        <v>11</v>
      </c>
      <c r="L2" s="42" t="s">
        <v>12</v>
      </c>
    </row>
    <row r="3" s="14" customFormat="1" ht="21" customHeight="1" spans="1:12">
      <c r="A3" s="25">
        <v>1</v>
      </c>
      <c r="B3" s="25" t="s">
        <v>120</v>
      </c>
      <c r="C3" s="25" t="s">
        <v>63</v>
      </c>
      <c r="D3" s="25">
        <v>143.5</v>
      </c>
      <c r="E3" s="25">
        <v>3</v>
      </c>
      <c r="F3" s="25">
        <v>6</v>
      </c>
      <c r="G3" s="25">
        <v>86.67</v>
      </c>
      <c r="H3" s="27">
        <f>82.72/82.2*G3</f>
        <v>87.2182773722628</v>
      </c>
      <c r="I3" s="27">
        <f t="shared" ref="I3:I26" si="0">D3*0.25+H3*0.5</f>
        <v>79.4841386861314</v>
      </c>
      <c r="J3" s="25">
        <v>1</v>
      </c>
      <c r="K3" s="25" t="s">
        <v>15</v>
      </c>
      <c r="L3" s="15"/>
    </row>
    <row r="4" s="14" customFormat="1" ht="21" customHeight="1" spans="1:12">
      <c r="A4" s="25">
        <v>2</v>
      </c>
      <c r="B4" s="25" t="s">
        <v>121</v>
      </c>
      <c r="C4" s="25" t="s">
        <v>63</v>
      </c>
      <c r="D4" s="25">
        <v>147</v>
      </c>
      <c r="E4" s="46">
        <v>4</v>
      </c>
      <c r="F4" s="25">
        <v>10</v>
      </c>
      <c r="G4" s="25">
        <v>82.67</v>
      </c>
      <c r="H4" s="27">
        <f>82.72/82.54*G4</f>
        <v>82.8502834989096</v>
      </c>
      <c r="I4" s="27">
        <f t="shared" si="0"/>
        <v>78.1751417494548</v>
      </c>
      <c r="J4" s="25">
        <v>2</v>
      </c>
      <c r="K4" s="25" t="s">
        <v>15</v>
      </c>
      <c r="L4" s="15"/>
    </row>
    <row r="5" s="14" customFormat="1" ht="21" customHeight="1" spans="1:12">
      <c r="A5" s="25">
        <v>3</v>
      </c>
      <c r="B5" s="25" t="s">
        <v>122</v>
      </c>
      <c r="C5" s="25" t="s">
        <v>63</v>
      </c>
      <c r="D5" s="25">
        <v>137</v>
      </c>
      <c r="E5" s="25">
        <v>3</v>
      </c>
      <c r="F5" s="25">
        <v>8</v>
      </c>
      <c r="G5" s="25">
        <v>87</v>
      </c>
      <c r="H5" s="27">
        <f>82.72/82.2*G5</f>
        <v>87.5503649635036</v>
      </c>
      <c r="I5" s="27">
        <f t="shared" si="0"/>
        <v>78.0251824817518</v>
      </c>
      <c r="J5" s="25">
        <v>3</v>
      </c>
      <c r="K5" s="25" t="s">
        <v>15</v>
      </c>
      <c r="L5" s="15"/>
    </row>
    <row r="6" s="14" customFormat="1" ht="21" customHeight="1" spans="1:12">
      <c r="A6" s="25">
        <v>4</v>
      </c>
      <c r="B6" s="25" t="s">
        <v>123</v>
      </c>
      <c r="C6" s="25" t="s">
        <v>63</v>
      </c>
      <c r="D6" s="25">
        <v>136</v>
      </c>
      <c r="E6" s="25">
        <v>3</v>
      </c>
      <c r="F6" s="25">
        <v>1</v>
      </c>
      <c r="G6" s="25">
        <v>84.67</v>
      </c>
      <c r="H6" s="27">
        <f>82.72/82.2*G6</f>
        <v>85.2056253041362</v>
      </c>
      <c r="I6" s="27">
        <f t="shared" si="0"/>
        <v>76.6028126520681</v>
      </c>
      <c r="J6" s="25">
        <v>4</v>
      </c>
      <c r="K6" s="25" t="s">
        <v>15</v>
      </c>
      <c r="L6" s="15"/>
    </row>
    <row r="7" s="14" customFormat="1" ht="21" customHeight="1" spans="1:12">
      <c r="A7" s="25">
        <v>5</v>
      </c>
      <c r="B7" s="25" t="s">
        <v>124</v>
      </c>
      <c r="C7" s="25" t="s">
        <v>63</v>
      </c>
      <c r="D7" s="25">
        <v>132</v>
      </c>
      <c r="E7" s="25">
        <v>5</v>
      </c>
      <c r="F7" s="25">
        <v>15</v>
      </c>
      <c r="G7" s="25">
        <v>86.9</v>
      </c>
      <c r="H7" s="27">
        <f>82.72/83.95*G7</f>
        <v>85.6267778439547</v>
      </c>
      <c r="I7" s="27">
        <f t="shared" si="0"/>
        <v>75.8133889219773</v>
      </c>
      <c r="J7" s="25">
        <v>5</v>
      </c>
      <c r="K7" s="25" t="s">
        <v>15</v>
      </c>
      <c r="L7" s="15"/>
    </row>
    <row r="8" s="14" customFormat="1" ht="21" customHeight="1" spans="1:12">
      <c r="A8" s="25">
        <v>6</v>
      </c>
      <c r="B8" s="25" t="s">
        <v>125</v>
      </c>
      <c r="C8" s="25" t="s">
        <v>63</v>
      </c>
      <c r="D8" s="25">
        <v>122</v>
      </c>
      <c r="E8" s="46">
        <v>4</v>
      </c>
      <c r="F8" s="25">
        <v>18</v>
      </c>
      <c r="G8" s="25">
        <v>88</v>
      </c>
      <c r="H8" s="27">
        <f>82.72/82.54*G8</f>
        <v>88.191906954204</v>
      </c>
      <c r="I8" s="27">
        <f t="shared" si="0"/>
        <v>74.595953477102</v>
      </c>
      <c r="J8" s="25">
        <v>6</v>
      </c>
      <c r="K8" s="25" t="s">
        <v>15</v>
      </c>
      <c r="L8" s="15"/>
    </row>
    <row r="9" s="14" customFormat="1" ht="21" customHeight="1" spans="1:12">
      <c r="A9" s="25">
        <v>7</v>
      </c>
      <c r="B9" s="25" t="s">
        <v>126</v>
      </c>
      <c r="C9" s="25" t="s">
        <v>63</v>
      </c>
      <c r="D9" s="25">
        <v>126</v>
      </c>
      <c r="E9" s="25">
        <v>5</v>
      </c>
      <c r="F9" s="25">
        <v>1</v>
      </c>
      <c r="G9" s="25">
        <v>87.07</v>
      </c>
      <c r="H9" s="27">
        <f>82.72/83.95*G9</f>
        <v>85.7942870756403</v>
      </c>
      <c r="I9" s="27">
        <f t="shared" si="0"/>
        <v>74.3971435378201</v>
      </c>
      <c r="J9" s="25">
        <v>1</v>
      </c>
      <c r="K9" s="25"/>
      <c r="L9" s="15" t="s">
        <v>15</v>
      </c>
    </row>
    <row r="10" s="14" customFormat="1" ht="21" customHeight="1" spans="1:12">
      <c r="A10" s="25">
        <v>8</v>
      </c>
      <c r="B10" s="47" t="s">
        <v>127</v>
      </c>
      <c r="C10" s="47" t="s">
        <v>128</v>
      </c>
      <c r="D10" s="47">
        <v>120.5</v>
      </c>
      <c r="E10" s="48">
        <v>5</v>
      </c>
      <c r="F10" s="49">
        <v>5</v>
      </c>
      <c r="G10" s="49">
        <v>88.43</v>
      </c>
      <c r="H10" s="50">
        <v>87.1343609291245</v>
      </c>
      <c r="I10" s="50">
        <f t="shared" si="0"/>
        <v>73.6921804645623</v>
      </c>
      <c r="J10" s="48">
        <v>2</v>
      </c>
      <c r="K10" s="15"/>
      <c r="L10" s="15" t="s">
        <v>15</v>
      </c>
    </row>
    <row r="11" s="14" customFormat="1" ht="21" customHeight="1" spans="1:12">
      <c r="A11" s="25">
        <v>9</v>
      </c>
      <c r="B11" s="25" t="s">
        <v>129</v>
      </c>
      <c r="C11" s="25" t="s">
        <v>63</v>
      </c>
      <c r="D11" s="25">
        <v>126</v>
      </c>
      <c r="E11" s="46">
        <v>4</v>
      </c>
      <c r="F11" s="25">
        <v>24</v>
      </c>
      <c r="G11" s="25">
        <v>84</v>
      </c>
      <c r="H11" s="27">
        <f>82.72/82.54*G11</f>
        <v>84.1831839108311</v>
      </c>
      <c r="I11" s="27">
        <f t="shared" si="0"/>
        <v>73.5915919554156</v>
      </c>
      <c r="J11" s="25">
        <v>3</v>
      </c>
      <c r="K11" s="25"/>
      <c r="L11" s="15" t="s">
        <v>15</v>
      </c>
    </row>
    <row r="12" s="14" customFormat="1" ht="21" customHeight="1" spans="1:12">
      <c r="A12" s="25">
        <v>10</v>
      </c>
      <c r="B12" s="47" t="s">
        <v>130</v>
      </c>
      <c r="C12" s="47" t="s">
        <v>128</v>
      </c>
      <c r="D12" s="47">
        <v>125</v>
      </c>
      <c r="E12" s="48">
        <v>5</v>
      </c>
      <c r="F12" s="49">
        <v>14</v>
      </c>
      <c r="G12" s="49">
        <v>85.4</v>
      </c>
      <c r="H12" s="50">
        <v>84.1487552114354</v>
      </c>
      <c r="I12" s="50">
        <f t="shared" si="0"/>
        <v>73.3243776057177</v>
      </c>
      <c r="J12" s="48">
        <v>4</v>
      </c>
      <c r="K12" s="15"/>
      <c r="L12" s="15" t="s">
        <v>15</v>
      </c>
    </row>
    <row r="13" s="14" customFormat="1" ht="21" customHeight="1" spans="1:12">
      <c r="A13" s="25">
        <v>11</v>
      </c>
      <c r="B13" s="25" t="s">
        <v>131</v>
      </c>
      <c r="C13" s="25" t="s">
        <v>63</v>
      </c>
      <c r="D13" s="25">
        <v>124</v>
      </c>
      <c r="E13" s="25">
        <v>3</v>
      </c>
      <c r="F13" s="25">
        <v>10</v>
      </c>
      <c r="G13" s="25">
        <v>84</v>
      </c>
      <c r="H13" s="27">
        <f>82.72/82.2*G13</f>
        <v>84.5313868613139</v>
      </c>
      <c r="I13" s="27">
        <f t="shared" si="0"/>
        <v>73.265693430657</v>
      </c>
      <c r="J13" s="25">
        <v>5</v>
      </c>
      <c r="K13" s="25"/>
      <c r="L13" s="15" t="s">
        <v>15</v>
      </c>
    </row>
    <row r="14" s="14" customFormat="1" ht="21" customHeight="1" spans="1:12">
      <c r="A14" s="25">
        <v>12</v>
      </c>
      <c r="B14" s="25" t="s">
        <v>132</v>
      </c>
      <c r="C14" s="25" t="s">
        <v>63</v>
      </c>
      <c r="D14" s="25">
        <v>122.5</v>
      </c>
      <c r="E14" s="25">
        <v>3</v>
      </c>
      <c r="F14" s="25">
        <v>11</v>
      </c>
      <c r="G14" s="25">
        <v>84</v>
      </c>
      <c r="H14" s="27">
        <f>82.72/82.2*G14</f>
        <v>84.5313868613139</v>
      </c>
      <c r="I14" s="27">
        <f t="shared" si="0"/>
        <v>72.890693430657</v>
      </c>
      <c r="J14" s="48">
        <v>6</v>
      </c>
      <c r="K14" s="15"/>
      <c r="L14" s="15" t="s">
        <v>15</v>
      </c>
    </row>
    <row r="15" s="14" customFormat="1" ht="21" customHeight="1" spans="1:12">
      <c r="A15" s="25">
        <v>13</v>
      </c>
      <c r="B15" s="25" t="s">
        <v>133</v>
      </c>
      <c r="C15" s="25" t="s">
        <v>63</v>
      </c>
      <c r="D15" s="25">
        <v>132.5</v>
      </c>
      <c r="E15" s="25">
        <v>3</v>
      </c>
      <c r="F15" s="25">
        <v>3</v>
      </c>
      <c r="G15" s="25">
        <v>79</v>
      </c>
      <c r="H15" s="27">
        <f>82.72/82.2*G15</f>
        <v>79.4997566909976</v>
      </c>
      <c r="I15" s="27">
        <f t="shared" si="0"/>
        <v>72.8748783454988</v>
      </c>
      <c r="J15" s="25">
        <v>7</v>
      </c>
      <c r="K15" s="25"/>
      <c r="L15" s="15" t="s">
        <v>15</v>
      </c>
    </row>
    <row r="16" s="14" customFormat="1" ht="21" customHeight="1" spans="1:12">
      <c r="A16" s="25">
        <v>14</v>
      </c>
      <c r="B16" s="25" t="s">
        <v>134</v>
      </c>
      <c r="C16" s="25" t="s">
        <v>63</v>
      </c>
      <c r="D16" s="25">
        <v>122</v>
      </c>
      <c r="E16" s="46">
        <v>4</v>
      </c>
      <c r="F16" s="25">
        <v>25</v>
      </c>
      <c r="G16" s="25">
        <v>83.67</v>
      </c>
      <c r="H16" s="27">
        <f>82.72/82.54*G16</f>
        <v>83.8524642597528</v>
      </c>
      <c r="I16" s="27">
        <f t="shared" si="0"/>
        <v>72.4262321298764</v>
      </c>
      <c r="J16" s="48">
        <v>8</v>
      </c>
      <c r="K16" s="25"/>
      <c r="L16" s="15" t="s">
        <v>30</v>
      </c>
    </row>
    <row r="17" s="14" customFormat="1" ht="21" customHeight="1" spans="1:12">
      <c r="A17" s="25">
        <v>15</v>
      </c>
      <c r="B17" s="25" t="s">
        <v>135</v>
      </c>
      <c r="C17" s="25" t="s">
        <v>63</v>
      </c>
      <c r="D17" s="25">
        <v>125</v>
      </c>
      <c r="E17" s="25">
        <v>3</v>
      </c>
      <c r="F17" s="25">
        <v>7</v>
      </c>
      <c r="G17" s="25">
        <v>81.83</v>
      </c>
      <c r="H17" s="27">
        <f>82.72/82.2*G17</f>
        <v>82.3476593673966</v>
      </c>
      <c r="I17" s="27">
        <f t="shared" si="0"/>
        <v>72.4238296836983</v>
      </c>
      <c r="J17" s="25">
        <v>9</v>
      </c>
      <c r="K17" s="15"/>
      <c r="L17" s="15" t="s">
        <v>30</v>
      </c>
    </row>
    <row r="18" s="14" customFormat="1" ht="21" customHeight="1" spans="1:12">
      <c r="A18" s="25">
        <v>16</v>
      </c>
      <c r="B18" s="51" t="s">
        <v>136</v>
      </c>
      <c r="C18" s="52" t="s">
        <v>63</v>
      </c>
      <c r="D18" s="51">
        <v>114.5</v>
      </c>
      <c r="E18" s="46">
        <v>4</v>
      </c>
      <c r="F18" s="25">
        <v>19</v>
      </c>
      <c r="G18" s="25">
        <v>87</v>
      </c>
      <c r="H18" s="27">
        <f>82.72/82.54*G18</f>
        <v>87.1897261933608</v>
      </c>
      <c r="I18" s="27">
        <f t="shared" si="0"/>
        <v>72.2198630966804</v>
      </c>
      <c r="J18" s="48">
        <v>10</v>
      </c>
      <c r="K18" s="25"/>
      <c r="L18" s="15" t="s">
        <v>30</v>
      </c>
    </row>
    <row r="19" s="14" customFormat="1" ht="21" customHeight="1" spans="1:12">
      <c r="A19" s="25">
        <v>17</v>
      </c>
      <c r="B19" s="47" t="s">
        <v>137</v>
      </c>
      <c r="C19" s="47" t="s">
        <v>128</v>
      </c>
      <c r="D19" s="47">
        <v>124</v>
      </c>
      <c r="E19" s="46">
        <v>4</v>
      </c>
      <c r="F19" s="49">
        <v>8</v>
      </c>
      <c r="G19" s="49">
        <v>82</v>
      </c>
      <c r="H19" s="50">
        <v>82.1788223891446</v>
      </c>
      <c r="I19" s="50">
        <f t="shared" si="0"/>
        <v>72.0894111945723</v>
      </c>
      <c r="J19" s="25">
        <v>11</v>
      </c>
      <c r="K19" s="15"/>
      <c r="L19" s="15" t="s">
        <v>30</v>
      </c>
    </row>
    <row r="20" s="14" customFormat="1" ht="21" customHeight="1" spans="1:12">
      <c r="A20" s="25">
        <v>18</v>
      </c>
      <c r="B20" s="47" t="s">
        <v>138</v>
      </c>
      <c r="C20" s="47" t="s">
        <v>128</v>
      </c>
      <c r="D20" s="47">
        <v>116.5</v>
      </c>
      <c r="E20" s="49">
        <v>3</v>
      </c>
      <c r="F20" s="49">
        <v>6</v>
      </c>
      <c r="G20" s="49">
        <v>84.67</v>
      </c>
      <c r="H20" s="50">
        <v>85.2056253041362</v>
      </c>
      <c r="I20" s="50">
        <f t="shared" si="0"/>
        <v>71.7278126520681</v>
      </c>
      <c r="J20" s="48">
        <v>12</v>
      </c>
      <c r="K20" s="25"/>
      <c r="L20" s="15" t="s">
        <v>30</v>
      </c>
    </row>
    <row r="21" s="14" customFormat="1" ht="21" customHeight="1" spans="1:12">
      <c r="A21" s="25">
        <v>19</v>
      </c>
      <c r="B21" s="51" t="s">
        <v>95</v>
      </c>
      <c r="C21" s="52" t="s">
        <v>63</v>
      </c>
      <c r="D21" s="51">
        <v>117.5</v>
      </c>
      <c r="E21" s="25">
        <v>3</v>
      </c>
      <c r="F21" s="25">
        <v>2</v>
      </c>
      <c r="G21" s="25">
        <v>84</v>
      </c>
      <c r="H21" s="27">
        <f>82.72/82.2*G21</f>
        <v>84.5313868613139</v>
      </c>
      <c r="I21" s="27">
        <f t="shared" si="0"/>
        <v>71.640693430657</v>
      </c>
      <c r="J21" s="25">
        <v>13</v>
      </c>
      <c r="K21" s="25"/>
      <c r="L21" s="15" t="s">
        <v>30</v>
      </c>
    </row>
    <row r="22" s="14" customFormat="1" ht="21" customHeight="1" spans="1:12">
      <c r="A22" s="25">
        <v>20</v>
      </c>
      <c r="B22" s="47" t="s">
        <v>139</v>
      </c>
      <c r="C22" s="47" t="s">
        <v>128</v>
      </c>
      <c r="D22" s="47">
        <v>121</v>
      </c>
      <c r="E22" s="46">
        <v>4</v>
      </c>
      <c r="F22" s="49">
        <v>23</v>
      </c>
      <c r="G22" s="49">
        <v>82.33</v>
      </c>
      <c r="H22" s="50">
        <v>82.5095420402229</v>
      </c>
      <c r="I22" s="50">
        <f t="shared" si="0"/>
        <v>71.5047710201114</v>
      </c>
      <c r="J22" s="48">
        <v>14</v>
      </c>
      <c r="K22" s="15"/>
      <c r="L22" s="15" t="s">
        <v>30</v>
      </c>
    </row>
    <row r="23" s="14" customFormat="1" ht="21" customHeight="1" spans="1:12">
      <c r="A23" s="25">
        <v>21</v>
      </c>
      <c r="B23" s="25" t="s">
        <v>140</v>
      </c>
      <c r="C23" s="25" t="s">
        <v>63</v>
      </c>
      <c r="D23" s="25">
        <v>120</v>
      </c>
      <c r="E23" s="25">
        <v>5</v>
      </c>
      <c r="F23" s="25">
        <v>13</v>
      </c>
      <c r="G23" s="25">
        <v>83.8</v>
      </c>
      <c r="H23" s="27">
        <f>82.72/83.95*G23</f>
        <v>82.5721977367481</v>
      </c>
      <c r="I23" s="27">
        <f t="shared" si="0"/>
        <v>71.286098868374</v>
      </c>
      <c r="J23" s="25">
        <v>15</v>
      </c>
      <c r="K23" s="25"/>
      <c r="L23" s="15" t="s">
        <v>30</v>
      </c>
    </row>
    <row r="24" s="14" customFormat="1" ht="21" customHeight="1" spans="1:12">
      <c r="A24" s="25">
        <v>22</v>
      </c>
      <c r="B24" s="47" t="s">
        <v>141</v>
      </c>
      <c r="C24" s="47" t="s">
        <v>128</v>
      </c>
      <c r="D24" s="47">
        <v>120.5</v>
      </c>
      <c r="E24" s="46">
        <v>4</v>
      </c>
      <c r="F24" s="49">
        <v>22</v>
      </c>
      <c r="G24" s="49">
        <v>82</v>
      </c>
      <c r="H24" s="50">
        <v>82.1788223891446</v>
      </c>
      <c r="I24" s="50">
        <f t="shared" si="0"/>
        <v>71.2144111945723</v>
      </c>
      <c r="J24" s="48">
        <v>16</v>
      </c>
      <c r="K24" s="25"/>
      <c r="L24" s="15" t="s">
        <v>30</v>
      </c>
    </row>
    <row r="25" s="14" customFormat="1" ht="21" customHeight="1" spans="1:12">
      <c r="A25" s="25">
        <v>23</v>
      </c>
      <c r="B25" s="51" t="s">
        <v>142</v>
      </c>
      <c r="C25" s="52" t="s">
        <v>63</v>
      </c>
      <c r="D25" s="51">
        <v>110.5</v>
      </c>
      <c r="E25" s="46">
        <v>4</v>
      </c>
      <c r="F25" s="25">
        <v>5</v>
      </c>
      <c r="G25" s="25">
        <v>86.67</v>
      </c>
      <c r="H25" s="27">
        <f>82.72/82.54*G25</f>
        <v>86.8590065422825</v>
      </c>
      <c r="I25" s="27">
        <f t="shared" si="0"/>
        <v>71.0545032711412</v>
      </c>
      <c r="J25" s="25">
        <v>17</v>
      </c>
      <c r="K25" s="15"/>
      <c r="L25" s="15" t="s">
        <v>30</v>
      </c>
    </row>
    <row r="26" s="14" customFormat="1" ht="21" customHeight="1" spans="1:12">
      <c r="A26" s="25">
        <v>24</v>
      </c>
      <c r="B26" s="25" t="s">
        <v>143</v>
      </c>
      <c r="C26" s="25" t="s">
        <v>63</v>
      </c>
      <c r="D26" s="25">
        <v>121</v>
      </c>
      <c r="E26" s="25">
        <v>3</v>
      </c>
      <c r="F26" s="25">
        <v>4</v>
      </c>
      <c r="G26" s="25">
        <v>81</v>
      </c>
      <c r="H26" s="27">
        <f>82.72/82.2*G26</f>
        <v>81.5124087591241</v>
      </c>
      <c r="I26" s="27">
        <f t="shared" si="0"/>
        <v>71.006204379562</v>
      </c>
      <c r="J26" s="48">
        <v>18</v>
      </c>
      <c r="K26" s="25"/>
      <c r="L26" s="15" t="s">
        <v>30</v>
      </c>
    </row>
    <row r="27" s="14" customFormat="1" ht="21" customHeight="1" spans="1:12">
      <c r="A27" s="25">
        <v>25</v>
      </c>
      <c r="B27" s="51" t="s">
        <v>144</v>
      </c>
      <c r="C27" s="52" t="s">
        <v>63</v>
      </c>
      <c r="D27" s="51">
        <v>115</v>
      </c>
      <c r="E27" s="25">
        <v>3</v>
      </c>
      <c r="F27" s="25">
        <v>12</v>
      </c>
      <c r="G27" s="25">
        <v>83.83</v>
      </c>
      <c r="H27" s="27">
        <f>82.72/82.2*G27</f>
        <v>84.3603114355231</v>
      </c>
      <c r="I27" s="27">
        <f t="shared" ref="I27:I37" si="1">D27*0.25+H27*0.5</f>
        <v>70.9301557177616</v>
      </c>
      <c r="J27" s="25">
        <v>19</v>
      </c>
      <c r="K27" s="15"/>
      <c r="L27" s="15" t="s">
        <v>30</v>
      </c>
    </row>
    <row r="28" s="14" customFormat="1" ht="21" customHeight="1" spans="1:12">
      <c r="A28" s="25">
        <v>26</v>
      </c>
      <c r="B28" s="51" t="s">
        <v>145</v>
      </c>
      <c r="C28" s="52" t="s">
        <v>63</v>
      </c>
      <c r="D28" s="51">
        <v>119.5</v>
      </c>
      <c r="E28" s="25">
        <v>5</v>
      </c>
      <c r="F28" s="25">
        <v>11</v>
      </c>
      <c r="G28" s="25">
        <v>82.43</v>
      </c>
      <c r="H28" s="27">
        <f>82.72/83.95*G28</f>
        <v>81.2222703990471</v>
      </c>
      <c r="I28" s="27">
        <f t="shared" si="1"/>
        <v>70.4861351995235</v>
      </c>
      <c r="J28" s="48">
        <v>20</v>
      </c>
      <c r="K28" s="25"/>
      <c r="L28" s="15" t="s">
        <v>30</v>
      </c>
    </row>
    <row r="29" s="14" customFormat="1" ht="21" customHeight="1" spans="1:12">
      <c r="A29" s="25">
        <v>27</v>
      </c>
      <c r="B29" s="47" t="s">
        <v>146</v>
      </c>
      <c r="C29" s="47" t="s">
        <v>128</v>
      </c>
      <c r="D29" s="47">
        <v>114.5</v>
      </c>
      <c r="E29" s="46">
        <v>4</v>
      </c>
      <c r="F29" s="49">
        <v>28</v>
      </c>
      <c r="G29" s="49">
        <v>83.33</v>
      </c>
      <c r="H29" s="50">
        <v>83.5117228010661</v>
      </c>
      <c r="I29" s="50">
        <f t="shared" si="1"/>
        <v>70.380861400533</v>
      </c>
      <c r="J29" s="25">
        <v>21</v>
      </c>
      <c r="K29" s="25"/>
      <c r="L29" s="15" t="s">
        <v>30</v>
      </c>
    </row>
    <row r="30" s="14" customFormat="1" ht="21" customHeight="1" spans="1:12">
      <c r="A30" s="25">
        <v>28</v>
      </c>
      <c r="B30" s="51" t="s">
        <v>147</v>
      </c>
      <c r="C30" s="52" t="s">
        <v>63</v>
      </c>
      <c r="D30" s="51">
        <v>110.5</v>
      </c>
      <c r="E30" s="25">
        <v>3</v>
      </c>
      <c r="F30" s="25">
        <v>5</v>
      </c>
      <c r="G30" s="25">
        <v>84.33</v>
      </c>
      <c r="H30" s="27">
        <f>82.72/82.2*G30</f>
        <v>84.8634744525547</v>
      </c>
      <c r="I30" s="27">
        <f t="shared" si="1"/>
        <v>70.0567372262773</v>
      </c>
      <c r="J30" s="48">
        <v>22</v>
      </c>
      <c r="K30" s="15"/>
      <c r="L30" s="15" t="s">
        <v>30</v>
      </c>
    </row>
    <row r="31" s="14" customFormat="1" ht="21" customHeight="1" spans="1:12">
      <c r="A31" s="25">
        <v>29</v>
      </c>
      <c r="B31" s="47" t="s">
        <v>148</v>
      </c>
      <c r="C31" s="47" t="s">
        <v>128</v>
      </c>
      <c r="D31" s="47">
        <v>115</v>
      </c>
      <c r="E31" s="49">
        <v>3</v>
      </c>
      <c r="F31" s="49">
        <v>7</v>
      </c>
      <c r="G31" s="49">
        <v>81.67</v>
      </c>
      <c r="H31" s="50">
        <v>82.1866472019465</v>
      </c>
      <c r="I31" s="50">
        <f t="shared" si="1"/>
        <v>69.8433236009732</v>
      </c>
      <c r="J31" s="25">
        <v>23</v>
      </c>
      <c r="K31" s="25"/>
      <c r="L31" s="15" t="s">
        <v>30</v>
      </c>
    </row>
    <row r="32" s="14" customFormat="1" ht="21" customHeight="1" spans="1:12">
      <c r="A32" s="25">
        <v>30</v>
      </c>
      <c r="B32" s="51" t="s">
        <v>149</v>
      </c>
      <c r="C32" s="52" t="s">
        <v>63</v>
      </c>
      <c r="D32" s="51">
        <v>115</v>
      </c>
      <c r="E32" s="46">
        <v>4</v>
      </c>
      <c r="F32" s="25">
        <v>13</v>
      </c>
      <c r="G32" s="25">
        <v>81.67</v>
      </c>
      <c r="H32" s="27">
        <f>82.72/82.54*G32</f>
        <v>81.8481027380664</v>
      </c>
      <c r="I32" s="27">
        <f t="shared" si="1"/>
        <v>69.6740513690332</v>
      </c>
      <c r="J32" s="48">
        <v>24</v>
      </c>
      <c r="K32" s="25"/>
      <c r="L32" s="15" t="s">
        <v>30</v>
      </c>
    </row>
    <row r="33" s="14" customFormat="1" ht="21" customHeight="1" spans="1:12">
      <c r="A33" s="25">
        <v>31</v>
      </c>
      <c r="B33" s="51" t="s">
        <v>150</v>
      </c>
      <c r="C33" s="52" t="s">
        <v>63</v>
      </c>
      <c r="D33" s="51">
        <v>111.5</v>
      </c>
      <c r="E33" s="25">
        <v>5</v>
      </c>
      <c r="F33" s="25">
        <v>8</v>
      </c>
      <c r="G33" s="25">
        <v>83.4</v>
      </c>
      <c r="H33" s="27">
        <f>82.72/83.95*G33</f>
        <v>82.1780583680762</v>
      </c>
      <c r="I33" s="27">
        <f t="shared" si="1"/>
        <v>68.9640291840381</v>
      </c>
      <c r="J33" s="25">
        <v>25</v>
      </c>
      <c r="K33" s="15"/>
      <c r="L33" s="15" t="s">
        <v>30</v>
      </c>
    </row>
    <row r="34" s="14" customFormat="1" ht="21" customHeight="1" spans="1:12">
      <c r="A34" s="25">
        <v>32</v>
      </c>
      <c r="B34" s="51" t="s">
        <v>151</v>
      </c>
      <c r="C34" s="52" t="s">
        <v>63</v>
      </c>
      <c r="D34" s="51">
        <v>116.5</v>
      </c>
      <c r="E34" s="25">
        <v>5</v>
      </c>
      <c r="F34" s="25">
        <v>6</v>
      </c>
      <c r="G34" s="25">
        <v>80.8</v>
      </c>
      <c r="H34" s="27">
        <f>82.72/83.95*G34</f>
        <v>79.6161524717093</v>
      </c>
      <c r="I34" s="27">
        <f t="shared" si="1"/>
        <v>68.9330762358547</v>
      </c>
      <c r="J34" s="48">
        <v>26</v>
      </c>
      <c r="K34" s="25"/>
      <c r="L34" s="15" t="s">
        <v>30</v>
      </c>
    </row>
    <row r="35" s="14" customFormat="1" ht="21" customHeight="1" spans="1:12">
      <c r="A35" s="25">
        <v>33</v>
      </c>
      <c r="B35" s="51" t="s">
        <v>152</v>
      </c>
      <c r="C35" s="52" t="s">
        <v>63</v>
      </c>
      <c r="D35" s="51">
        <v>118.5</v>
      </c>
      <c r="E35" s="25">
        <v>3</v>
      </c>
      <c r="F35" s="25">
        <v>9</v>
      </c>
      <c r="G35" s="25">
        <v>77.67</v>
      </c>
      <c r="H35" s="27">
        <f>82.72/82.2*G35</f>
        <v>78.1613430656934</v>
      </c>
      <c r="I35" s="27">
        <f t="shared" si="1"/>
        <v>68.7056715328467</v>
      </c>
      <c r="J35" s="25">
        <v>27</v>
      </c>
      <c r="K35" s="25"/>
      <c r="L35" s="15" t="s">
        <v>30</v>
      </c>
    </row>
    <row r="36" s="14" customFormat="1" ht="21" customHeight="1" spans="1:12">
      <c r="A36" s="25">
        <v>34</v>
      </c>
      <c r="B36" s="47" t="s">
        <v>153</v>
      </c>
      <c r="C36" s="47" t="s">
        <v>128</v>
      </c>
      <c r="D36" s="47">
        <v>119.5</v>
      </c>
      <c r="E36" s="49">
        <v>3</v>
      </c>
      <c r="F36" s="49">
        <v>2</v>
      </c>
      <c r="G36" s="49">
        <v>76.33</v>
      </c>
      <c r="H36" s="50">
        <v>76.8128661800487</v>
      </c>
      <c r="I36" s="50">
        <f t="shared" si="1"/>
        <v>68.2814330900244</v>
      </c>
      <c r="J36" s="48">
        <v>28</v>
      </c>
      <c r="K36" s="25"/>
      <c r="L36" s="15" t="s">
        <v>30</v>
      </c>
    </row>
  </sheetData>
  <autoFilter ref="A2:K36">
    <extLst/>
  </autoFilter>
  <sortState ref="A9:M39">
    <sortCondition ref="I9:I39" descending="1"/>
  </sortState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selection activeCell="O6" sqref="O6"/>
    </sheetView>
  </sheetViews>
  <sheetFormatPr defaultColWidth="9" defaultRowHeight="13.5"/>
  <cols>
    <col min="1" max="1" width="6.63333333333333" customWidth="1"/>
    <col min="2" max="2" width="10" customWidth="1"/>
    <col min="3" max="3" width="17.375" customWidth="1"/>
    <col min="7" max="7" width="12.875" style="2" customWidth="1"/>
    <col min="8" max="9" width="12.875" customWidth="1"/>
  </cols>
  <sheetData>
    <row r="1" ht="30" customHeight="1" spans="1:12">
      <c r="A1" s="19" t="s">
        <v>0</v>
      </c>
      <c r="B1" s="19"/>
      <c r="C1" s="19"/>
      <c r="D1" s="19"/>
      <c r="E1" s="19"/>
      <c r="F1" s="19"/>
      <c r="G1" s="31"/>
      <c r="H1" s="19"/>
      <c r="I1" s="19"/>
      <c r="J1" s="19"/>
      <c r="K1" s="19"/>
      <c r="L1" s="19"/>
    </row>
    <row r="2" s="13" customFormat="1" ht="32" customHeight="1" spans="1:12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24" t="s">
        <v>7</v>
      </c>
      <c r="H2" s="23" t="s">
        <v>57</v>
      </c>
      <c r="I2" s="23" t="s">
        <v>9</v>
      </c>
      <c r="J2" s="23" t="s">
        <v>10</v>
      </c>
      <c r="K2" s="23" t="s">
        <v>11</v>
      </c>
      <c r="L2" s="42" t="s">
        <v>12</v>
      </c>
    </row>
    <row r="3" s="30" customFormat="1" ht="26" customHeight="1" spans="1:12">
      <c r="A3" s="32">
        <v>1</v>
      </c>
      <c r="B3" s="28" t="s">
        <v>154</v>
      </c>
      <c r="C3" s="28" t="s">
        <v>60</v>
      </c>
      <c r="D3" s="28">
        <v>149.5</v>
      </c>
      <c r="E3" s="28">
        <v>6</v>
      </c>
      <c r="F3" s="28">
        <v>19</v>
      </c>
      <c r="G3" s="33">
        <v>87</v>
      </c>
      <c r="H3" s="34">
        <v>87.7313635801706</v>
      </c>
      <c r="I3" s="34">
        <f t="shared" ref="I3:I32" si="0">D3*0.25+H3*0.5</f>
        <v>81.2406817900853</v>
      </c>
      <c r="J3" s="28">
        <v>1</v>
      </c>
      <c r="K3" s="28" t="s">
        <v>15</v>
      </c>
      <c r="L3" s="43"/>
    </row>
    <row r="4" s="30" customFormat="1" ht="26" customHeight="1" spans="1:12">
      <c r="A4" s="32">
        <v>2</v>
      </c>
      <c r="B4" s="28" t="s">
        <v>155</v>
      </c>
      <c r="C4" s="28" t="s">
        <v>60</v>
      </c>
      <c r="D4" s="28">
        <v>146</v>
      </c>
      <c r="E4" s="28">
        <v>7</v>
      </c>
      <c r="F4" s="28">
        <v>19</v>
      </c>
      <c r="G4" s="33">
        <v>87.17</v>
      </c>
      <c r="H4" s="35">
        <v>86.4178038405445</v>
      </c>
      <c r="I4" s="34">
        <f t="shared" si="0"/>
        <v>79.7089019202722</v>
      </c>
      <c r="J4" s="28">
        <v>2</v>
      </c>
      <c r="K4" s="28" t="s">
        <v>15</v>
      </c>
      <c r="L4" s="43"/>
    </row>
    <row r="5" s="30" customFormat="1" ht="26" customHeight="1" spans="1:12">
      <c r="A5" s="32">
        <v>3</v>
      </c>
      <c r="B5" s="28" t="s">
        <v>156</v>
      </c>
      <c r="C5" s="28" t="s">
        <v>60</v>
      </c>
      <c r="D5" s="28">
        <v>144.5</v>
      </c>
      <c r="E5" s="28">
        <v>7</v>
      </c>
      <c r="F5" s="28">
        <v>17</v>
      </c>
      <c r="G5" s="33">
        <v>87.83</v>
      </c>
      <c r="H5" s="35">
        <v>87.0721086533787</v>
      </c>
      <c r="I5" s="34">
        <f t="shared" si="0"/>
        <v>79.6610543266894</v>
      </c>
      <c r="J5" s="28">
        <v>3</v>
      </c>
      <c r="K5" s="28" t="s">
        <v>15</v>
      </c>
      <c r="L5" s="43"/>
    </row>
    <row r="6" s="30" customFormat="1" ht="26" customHeight="1" spans="1:12">
      <c r="A6" s="32">
        <v>4</v>
      </c>
      <c r="B6" s="28" t="s">
        <v>157</v>
      </c>
      <c r="C6" s="28" t="s">
        <v>60</v>
      </c>
      <c r="D6" s="28">
        <v>141</v>
      </c>
      <c r="E6" s="28">
        <v>7</v>
      </c>
      <c r="F6" s="28">
        <v>21</v>
      </c>
      <c r="G6" s="33">
        <v>88</v>
      </c>
      <c r="H6" s="35">
        <v>87.2406417112299</v>
      </c>
      <c r="I6" s="34">
        <f t="shared" si="0"/>
        <v>78.8703208556149</v>
      </c>
      <c r="J6" s="28">
        <v>4</v>
      </c>
      <c r="K6" s="28" t="s">
        <v>15</v>
      </c>
      <c r="L6" s="43"/>
    </row>
    <row r="7" s="30" customFormat="1" ht="26" customHeight="1" spans="1:12">
      <c r="A7" s="32">
        <v>5</v>
      </c>
      <c r="B7" s="28" t="s">
        <v>158</v>
      </c>
      <c r="C7" s="28" t="s">
        <v>60</v>
      </c>
      <c r="D7" s="28">
        <v>132</v>
      </c>
      <c r="E7" s="28">
        <v>6</v>
      </c>
      <c r="F7" s="28">
        <v>2</v>
      </c>
      <c r="G7" s="33">
        <v>88.17</v>
      </c>
      <c r="H7" s="34">
        <v>88.9111991593522</v>
      </c>
      <c r="I7" s="34">
        <f t="shared" si="0"/>
        <v>77.4555995796761</v>
      </c>
      <c r="J7" s="28">
        <v>5</v>
      </c>
      <c r="K7" s="28" t="s">
        <v>15</v>
      </c>
      <c r="L7" s="43"/>
    </row>
    <row r="8" s="30" customFormat="1" ht="26" customHeight="1" spans="1:12">
      <c r="A8" s="32">
        <v>6</v>
      </c>
      <c r="B8" s="28" t="s">
        <v>159</v>
      </c>
      <c r="C8" s="28" t="s">
        <v>60</v>
      </c>
      <c r="D8" s="28">
        <v>141</v>
      </c>
      <c r="E8" s="28">
        <v>6</v>
      </c>
      <c r="F8" s="28">
        <v>27</v>
      </c>
      <c r="G8" s="36">
        <v>83.33</v>
      </c>
      <c r="H8" s="34">
        <v>84.0305118061565</v>
      </c>
      <c r="I8" s="34">
        <f t="shared" si="0"/>
        <v>77.2652559030782</v>
      </c>
      <c r="J8" s="28">
        <v>6</v>
      </c>
      <c r="K8" s="28" t="s">
        <v>15</v>
      </c>
      <c r="L8" s="43"/>
    </row>
    <row r="9" s="30" customFormat="1" ht="26" customHeight="1" spans="1:12">
      <c r="A9" s="32">
        <v>7</v>
      </c>
      <c r="B9" s="37" t="s">
        <v>160</v>
      </c>
      <c r="C9" s="37" t="s">
        <v>161</v>
      </c>
      <c r="D9" s="37">
        <v>128</v>
      </c>
      <c r="E9" s="38">
        <v>6</v>
      </c>
      <c r="F9" s="38">
        <v>24</v>
      </c>
      <c r="G9" s="36">
        <v>84.97</v>
      </c>
      <c r="H9" s="39">
        <v>85.6842984299666</v>
      </c>
      <c r="I9" s="39">
        <f t="shared" si="0"/>
        <v>74.8421492149833</v>
      </c>
      <c r="J9" s="44">
        <v>1</v>
      </c>
      <c r="K9" s="43"/>
      <c r="L9" s="43" t="s">
        <v>15</v>
      </c>
    </row>
    <row r="10" s="30" customFormat="1" ht="26" customHeight="1" spans="1:12">
      <c r="A10" s="32">
        <v>8</v>
      </c>
      <c r="B10" s="28" t="s">
        <v>162</v>
      </c>
      <c r="C10" s="28" t="s">
        <v>60</v>
      </c>
      <c r="D10" s="28">
        <v>131</v>
      </c>
      <c r="E10" s="28">
        <v>7</v>
      </c>
      <c r="F10" s="28">
        <v>20</v>
      </c>
      <c r="G10" s="33">
        <v>84.67</v>
      </c>
      <c r="H10" s="35">
        <v>83.9393765192027</v>
      </c>
      <c r="I10" s="34">
        <f t="shared" si="0"/>
        <v>74.7196882596014</v>
      </c>
      <c r="J10" s="28">
        <v>2</v>
      </c>
      <c r="K10" s="28"/>
      <c r="L10" s="43" t="s">
        <v>15</v>
      </c>
    </row>
    <row r="11" s="30" customFormat="1" ht="26" customHeight="1" spans="1:12">
      <c r="A11" s="32">
        <v>9</v>
      </c>
      <c r="B11" s="37" t="s">
        <v>163</v>
      </c>
      <c r="C11" s="37" t="s">
        <v>161</v>
      </c>
      <c r="D11" s="37">
        <v>126.5</v>
      </c>
      <c r="E11" s="38">
        <v>7</v>
      </c>
      <c r="F11" s="38">
        <v>6</v>
      </c>
      <c r="G11" s="33">
        <v>86.33</v>
      </c>
      <c r="H11" s="40">
        <v>85.5850522605736</v>
      </c>
      <c r="I11" s="39">
        <f t="shared" si="0"/>
        <v>74.4175261302868</v>
      </c>
      <c r="J11" s="44">
        <v>3</v>
      </c>
      <c r="K11" s="43"/>
      <c r="L11" s="43" t="s">
        <v>15</v>
      </c>
    </row>
    <row r="12" s="30" customFormat="1" ht="26" customHeight="1" spans="1:12">
      <c r="A12" s="32">
        <v>10</v>
      </c>
      <c r="B12" s="37" t="s">
        <v>164</v>
      </c>
      <c r="C12" s="37" t="s">
        <v>161</v>
      </c>
      <c r="D12" s="37">
        <v>123</v>
      </c>
      <c r="E12" s="38">
        <v>7</v>
      </c>
      <c r="F12" s="38">
        <v>9</v>
      </c>
      <c r="G12" s="33">
        <v>87.17</v>
      </c>
      <c r="H12" s="40">
        <v>86.4178038405445</v>
      </c>
      <c r="I12" s="39">
        <f t="shared" si="0"/>
        <v>73.9589019202722</v>
      </c>
      <c r="J12" s="28">
        <v>4</v>
      </c>
      <c r="K12" s="28"/>
      <c r="L12" s="43" t="s">
        <v>15</v>
      </c>
    </row>
    <row r="13" s="30" customFormat="1" ht="26" customHeight="1" spans="1:12">
      <c r="A13" s="32">
        <v>11</v>
      </c>
      <c r="B13" s="37" t="s">
        <v>165</v>
      </c>
      <c r="C13" s="37" t="s">
        <v>161</v>
      </c>
      <c r="D13" s="37">
        <v>122</v>
      </c>
      <c r="E13" s="38">
        <v>6</v>
      </c>
      <c r="F13" s="38">
        <v>15</v>
      </c>
      <c r="G13" s="36">
        <v>86.1</v>
      </c>
      <c r="H13" s="39">
        <v>86.8237977500309</v>
      </c>
      <c r="I13" s="39">
        <f t="shared" si="0"/>
        <v>73.9118988750155</v>
      </c>
      <c r="J13" s="44">
        <v>5</v>
      </c>
      <c r="K13" s="43"/>
      <c r="L13" s="43" t="s">
        <v>15</v>
      </c>
    </row>
    <row r="14" s="30" customFormat="1" ht="26" customHeight="1" spans="1:12">
      <c r="A14" s="32">
        <v>12</v>
      </c>
      <c r="B14" s="37" t="s">
        <v>166</v>
      </c>
      <c r="C14" s="37" t="s">
        <v>161</v>
      </c>
      <c r="D14" s="37">
        <v>135</v>
      </c>
      <c r="E14" s="38">
        <v>7</v>
      </c>
      <c r="F14" s="38">
        <v>1</v>
      </c>
      <c r="G14" s="36">
        <v>79.67</v>
      </c>
      <c r="H14" s="40">
        <v>78.9825218765192</v>
      </c>
      <c r="I14" s="39">
        <f t="shared" si="0"/>
        <v>73.2412609382596</v>
      </c>
      <c r="J14" s="28">
        <v>6</v>
      </c>
      <c r="K14" s="28"/>
      <c r="L14" s="43" t="s">
        <v>30</v>
      </c>
    </row>
    <row r="15" s="30" customFormat="1" ht="26" customHeight="1" spans="1:12">
      <c r="A15" s="32">
        <v>13</v>
      </c>
      <c r="B15" s="28" t="s">
        <v>167</v>
      </c>
      <c r="C15" s="28" t="s">
        <v>60</v>
      </c>
      <c r="D15" s="28">
        <v>128</v>
      </c>
      <c r="E15" s="28">
        <v>7</v>
      </c>
      <c r="F15" s="28">
        <v>22</v>
      </c>
      <c r="G15" s="33">
        <v>81.33</v>
      </c>
      <c r="H15" s="35">
        <v>80.6281976178901</v>
      </c>
      <c r="I15" s="34">
        <f t="shared" si="0"/>
        <v>72.314098808945</v>
      </c>
      <c r="J15" s="44">
        <v>7</v>
      </c>
      <c r="K15" s="43"/>
      <c r="L15" s="43" t="s">
        <v>30</v>
      </c>
    </row>
    <row r="16" s="30" customFormat="1" ht="26" customHeight="1" spans="1:12">
      <c r="A16" s="32">
        <v>14</v>
      </c>
      <c r="B16" s="37" t="s">
        <v>168</v>
      </c>
      <c r="C16" s="37" t="s">
        <v>161</v>
      </c>
      <c r="D16" s="37">
        <v>126</v>
      </c>
      <c r="E16" s="38">
        <v>6</v>
      </c>
      <c r="F16" s="38">
        <v>10</v>
      </c>
      <c r="G16" s="33">
        <v>80.83</v>
      </c>
      <c r="H16" s="39">
        <v>81.509495611324</v>
      </c>
      <c r="I16" s="39">
        <f t="shared" si="0"/>
        <v>72.254747805662</v>
      </c>
      <c r="J16" s="28">
        <v>8</v>
      </c>
      <c r="K16" s="28"/>
      <c r="L16" s="43" t="s">
        <v>30</v>
      </c>
    </row>
    <row r="17" s="30" customFormat="1" ht="26" customHeight="1" spans="1:12">
      <c r="A17" s="32">
        <v>15</v>
      </c>
      <c r="B17" s="37" t="s">
        <v>169</v>
      </c>
      <c r="C17" s="37" t="s">
        <v>161</v>
      </c>
      <c r="D17" s="37">
        <v>124.5</v>
      </c>
      <c r="E17" s="38">
        <v>6</v>
      </c>
      <c r="F17" s="38">
        <v>16</v>
      </c>
      <c r="G17" s="36">
        <v>81</v>
      </c>
      <c r="H17" s="39">
        <v>81.6809247125726</v>
      </c>
      <c r="I17" s="39">
        <f t="shared" si="0"/>
        <v>71.9654623562863</v>
      </c>
      <c r="J17" s="44">
        <v>9</v>
      </c>
      <c r="K17" s="43"/>
      <c r="L17" s="43" t="s">
        <v>30</v>
      </c>
    </row>
    <row r="18" s="30" customFormat="1" ht="26" customHeight="1" spans="1:12">
      <c r="A18" s="32">
        <v>16</v>
      </c>
      <c r="B18" s="28" t="s">
        <v>170</v>
      </c>
      <c r="C18" s="28" t="s">
        <v>60</v>
      </c>
      <c r="D18" s="28">
        <v>130</v>
      </c>
      <c r="E18" s="28">
        <v>6</v>
      </c>
      <c r="F18" s="28">
        <v>26</v>
      </c>
      <c r="G18" s="36">
        <v>78.17</v>
      </c>
      <c r="H18" s="34">
        <v>78.8271343800222</v>
      </c>
      <c r="I18" s="34">
        <f t="shared" si="0"/>
        <v>71.9135671900111</v>
      </c>
      <c r="J18" s="28">
        <v>10</v>
      </c>
      <c r="K18" s="28"/>
      <c r="L18" s="43" t="s">
        <v>30</v>
      </c>
    </row>
    <row r="19" s="30" customFormat="1" ht="26" customHeight="1" spans="1:12">
      <c r="A19" s="32">
        <v>17</v>
      </c>
      <c r="B19" s="37" t="s">
        <v>171</v>
      </c>
      <c r="C19" s="37" t="s">
        <v>161</v>
      </c>
      <c r="D19" s="37">
        <v>135</v>
      </c>
      <c r="E19" s="38">
        <v>6</v>
      </c>
      <c r="F19" s="38">
        <v>9</v>
      </c>
      <c r="G19" s="33">
        <v>75.67</v>
      </c>
      <c r="H19" s="39">
        <v>76.3061181851898</v>
      </c>
      <c r="I19" s="39">
        <f t="shared" si="0"/>
        <v>71.9030590925949</v>
      </c>
      <c r="J19" s="44">
        <v>11</v>
      </c>
      <c r="K19" s="43"/>
      <c r="L19" s="43" t="s">
        <v>30</v>
      </c>
    </row>
    <row r="20" s="30" customFormat="1" ht="26" customHeight="1" spans="1:12">
      <c r="A20" s="32">
        <v>18</v>
      </c>
      <c r="B20" s="37" t="s">
        <v>172</v>
      </c>
      <c r="C20" s="37" t="s">
        <v>161</v>
      </c>
      <c r="D20" s="37">
        <v>128.5</v>
      </c>
      <c r="E20" s="38">
        <v>6</v>
      </c>
      <c r="F20" s="38">
        <v>7</v>
      </c>
      <c r="G20" s="36">
        <v>77.37</v>
      </c>
      <c r="H20" s="39">
        <v>78.0204091976758</v>
      </c>
      <c r="I20" s="39">
        <f t="shared" si="0"/>
        <v>71.1352045988379</v>
      </c>
      <c r="J20" s="28">
        <v>12</v>
      </c>
      <c r="K20" s="28"/>
      <c r="L20" s="43" t="s">
        <v>30</v>
      </c>
    </row>
    <row r="21" s="30" customFormat="1" ht="26" customHeight="1" spans="1:12">
      <c r="A21" s="32">
        <v>19</v>
      </c>
      <c r="B21" s="32" t="s">
        <v>173</v>
      </c>
      <c r="C21" s="41" t="s">
        <v>60</v>
      </c>
      <c r="D21" s="32">
        <v>119.5</v>
      </c>
      <c r="E21" s="28">
        <v>6</v>
      </c>
      <c r="F21" s="28">
        <v>3</v>
      </c>
      <c r="G21" s="36">
        <v>81.47</v>
      </c>
      <c r="H21" s="34">
        <v>82.1548757572011</v>
      </c>
      <c r="I21" s="34">
        <f t="shared" si="0"/>
        <v>70.9524378786005</v>
      </c>
      <c r="J21" s="44">
        <v>13</v>
      </c>
      <c r="K21" s="43"/>
      <c r="L21" s="43" t="s">
        <v>30</v>
      </c>
    </row>
    <row r="22" s="30" customFormat="1" ht="26" customHeight="1" spans="1:12">
      <c r="A22" s="32">
        <v>20</v>
      </c>
      <c r="B22" s="37" t="s">
        <v>174</v>
      </c>
      <c r="C22" s="37" t="s">
        <v>161</v>
      </c>
      <c r="D22" s="37">
        <v>124</v>
      </c>
      <c r="E22" s="38">
        <v>7</v>
      </c>
      <c r="F22" s="38">
        <v>4</v>
      </c>
      <c r="G22" s="36">
        <v>80</v>
      </c>
      <c r="H22" s="40">
        <v>79.3096742829363</v>
      </c>
      <c r="I22" s="39">
        <f t="shared" si="0"/>
        <v>70.6548371414681</v>
      </c>
      <c r="J22" s="28">
        <v>14</v>
      </c>
      <c r="K22" s="28"/>
      <c r="L22" s="43" t="s">
        <v>30</v>
      </c>
    </row>
    <row r="23" s="30" customFormat="1" ht="26" customHeight="1" spans="1:12">
      <c r="A23" s="32">
        <v>21</v>
      </c>
      <c r="B23" s="32" t="s">
        <v>175</v>
      </c>
      <c r="C23" s="41" t="s">
        <v>60</v>
      </c>
      <c r="D23" s="32">
        <v>119</v>
      </c>
      <c r="E23" s="28">
        <v>7</v>
      </c>
      <c r="F23" s="28">
        <v>13</v>
      </c>
      <c r="G23" s="33">
        <v>82</v>
      </c>
      <c r="H23" s="35">
        <v>81.2924161400097</v>
      </c>
      <c r="I23" s="34">
        <f t="shared" si="0"/>
        <v>70.3962080700049</v>
      </c>
      <c r="J23" s="44">
        <v>15</v>
      </c>
      <c r="K23" s="43"/>
      <c r="L23" s="43" t="s">
        <v>30</v>
      </c>
    </row>
    <row r="24" s="30" customFormat="1" ht="26" customHeight="1" spans="1:12">
      <c r="A24" s="32">
        <v>22</v>
      </c>
      <c r="B24" s="32" t="s">
        <v>176</v>
      </c>
      <c r="C24" s="41" t="s">
        <v>60</v>
      </c>
      <c r="D24" s="32">
        <v>120</v>
      </c>
      <c r="E24" s="28">
        <v>7</v>
      </c>
      <c r="F24" s="28">
        <v>16</v>
      </c>
      <c r="G24" s="33">
        <v>80.67</v>
      </c>
      <c r="H24" s="35">
        <v>79.9738928050559</v>
      </c>
      <c r="I24" s="34">
        <f t="shared" si="0"/>
        <v>69.9869464025279</v>
      </c>
      <c r="J24" s="28">
        <v>16</v>
      </c>
      <c r="K24" s="28"/>
      <c r="L24" s="43" t="s">
        <v>30</v>
      </c>
    </row>
    <row r="25" s="30" customFormat="1" ht="26" customHeight="1" spans="1:12">
      <c r="A25" s="32">
        <v>23</v>
      </c>
      <c r="B25" s="32" t="s">
        <v>177</v>
      </c>
      <c r="C25" s="41" t="s">
        <v>60</v>
      </c>
      <c r="D25" s="32">
        <v>118.5</v>
      </c>
      <c r="E25" s="28">
        <v>7</v>
      </c>
      <c r="F25" s="28">
        <v>14</v>
      </c>
      <c r="G25" s="33">
        <v>81.33</v>
      </c>
      <c r="H25" s="35">
        <v>80.6281976178901</v>
      </c>
      <c r="I25" s="34">
        <f t="shared" si="0"/>
        <v>69.939098808945</v>
      </c>
      <c r="J25" s="44">
        <v>17</v>
      </c>
      <c r="K25" s="43"/>
      <c r="L25" s="43" t="s">
        <v>30</v>
      </c>
    </row>
    <row r="26" s="30" customFormat="1" ht="26" customHeight="1" spans="1:12">
      <c r="A26" s="32">
        <v>24</v>
      </c>
      <c r="B26" s="37" t="s">
        <v>178</v>
      </c>
      <c r="C26" s="37" t="s">
        <v>161</v>
      </c>
      <c r="D26" s="37">
        <v>126.5</v>
      </c>
      <c r="E26" s="38">
        <v>6</v>
      </c>
      <c r="F26" s="38">
        <v>6</v>
      </c>
      <c r="G26" s="33">
        <v>75</v>
      </c>
      <c r="H26" s="39">
        <v>75.6304858449746</v>
      </c>
      <c r="I26" s="39">
        <f t="shared" si="0"/>
        <v>69.4402429224873</v>
      </c>
      <c r="J26" s="28">
        <v>18</v>
      </c>
      <c r="K26" s="28"/>
      <c r="L26" s="43" t="s">
        <v>30</v>
      </c>
    </row>
    <row r="27" s="30" customFormat="1" ht="26" customHeight="1" spans="1:12">
      <c r="A27" s="32">
        <v>25</v>
      </c>
      <c r="B27" s="28" t="s">
        <v>179</v>
      </c>
      <c r="C27" s="28" t="s">
        <v>60</v>
      </c>
      <c r="D27" s="28">
        <v>113</v>
      </c>
      <c r="E27" s="28">
        <v>6</v>
      </c>
      <c r="F27" s="28">
        <v>25</v>
      </c>
      <c r="G27" s="36">
        <v>81.67</v>
      </c>
      <c r="H27" s="34">
        <v>82.3565570527877</v>
      </c>
      <c r="I27" s="34">
        <f t="shared" si="0"/>
        <v>69.4282785263939</v>
      </c>
      <c r="J27" s="44">
        <v>19</v>
      </c>
      <c r="K27" s="43"/>
      <c r="L27" s="43" t="s">
        <v>30</v>
      </c>
    </row>
    <row r="28" s="30" customFormat="1" ht="26" customHeight="1" spans="1:12">
      <c r="A28" s="32">
        <v>26</v>
      </c>
      <c r="B28" s="28" t="s">
        <v>180</v>
      </c>
      <c r="C28" s="28" t="s">
        <v>60</v>
      </c>
      <c r="D28" s="28">
        <v>117</v>
      </c>
      <c r="E28" s="28">
        <v>7</v>
      </c>
      <c r="F28" s="28">
        <v>15</v>
      </c>
      <c r="G28" s="33">
        <v>78.67</v>
      </c>
      <c r="H28" s="35">
        <v>77.9911509479825</v>
      </c>
      <c r="I28" s="34">
        <f t="shared" si="0"/>
        <v>68.2455754739913</v>
      </c>
      <c r="J28" s="28">
        <v>20</v>
      </c>
      <c r="K28" s="43"/>
      <c r="L28" s="43" t="s">
        <v>30</v>
      </c>
    </row>
    <row r="29" s="30" customFormat="1" ht="26" customHeight="1" spans="1:12">
      <c r="A29" s="32">
        <v>27</v>
      </c>
      <c r="B29" s="32" t="s">
        <v>181</v>
      </c>
      <c r="C29" s="41" t="s">
        <v>60</v>
      </c>
      <c r="D29" s="32">
        <v>118</v>
      </c>
      <c r="E29" s="28">
        <v>7</v>
      </c>
      <c r="F29" s="28">
        <v>18</v>
      </c>
      <c r="G29" s="33">
        <v>71</v>
      </c>
      <c r="H29" s="35">
        <v>70.387335926106</v>
      </c>
      <c r="I29" s="34">
        <f t="shared" si="0"/>
        <v>64.693667963053</v>
      </c>
      <c r="J29" s="44">
        <v>21</v>
      </c>
      <c r="K29" s="28"/>
      <c r="L29" s="43" t="s">
        <v>30</v>
      </c>
    </row>
    <row r="30" s="30" customFormat="1" ht="26" customHeight="1" spans="1:12">
      <c r="A30" s="32">
        <v>28</v>
      </c>
      <c r="B30" s="28" t="s">
        <v>182</v>
      </c>
      <c r="C30" s="28" t="s">
        <v>60</v>
      </c>
      <c r="D30" s="28">
        <v>111</v>
      </c>
      <c r="E30" s="28">
        <v>6</v>
      </c>
      <c r="F30" s="28">
        <v>13</v>
      </c>
      <c r="G30" s="36">
        <v>72.67</v>
      </c>
      <c r="H30" s="34">
        <v>73.2808987513908</v>
      </c>
      <c r="I30" s="34">
        <f t="shared" si="0"/>
        <v>64.3904493756954</v>
      </c>
      <c r="J30" s="28">
        <v>22</v>
      </c>
      <c r="K30" s="43"/>
      <c r="L30" s="43" t="s">
        <v>30</v>
      </c>
    </row>
    <row r="31" s="30" customFormat="1" ht="26" customHeight="1" spans="1:12">
      <c r="A31" s="32">
        <v>29</v>
      </c>
      <c r="B31" s="28" t="s">
        <v>183</v>
      </c>
      <c r="C31" s="28" t="s">
        <v>60</v>
      </c>
      <c r="D31" s="28">
        <v>110</v>
      </c>
      <c r="E31" s="28">
        <v>7</v>
      </c>
      <c r="F31" s="28">
        <v>12</v>
      </c>
      <c r="G31" s="33">
        <v>72.67</v>
      </c>
      <c r="H31" s="35">
        <v>72.0429253767623</v>
      </c>
      <c r="I31" s="34">
        <f t="shared" si="0"/>
        <v>63.5214626883811</v>
      </c>
      <c r="J31" s="44">
        <v>23</v>
      </c>
      <c r="K31" s="28"/>
      <c r="L31" s="43" t="s">
        <v>30</v>
      </c>
    </row>
  </sheetData>
  <autoFilter ref="A2:K31">
    <extLst/>
  </autoFilter>
  <sortState ref="A9:P32">
    <sortCondition ref="I9:I32" descending="1"/>
  </sortState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14" sqref="C14"/>
    </sheetView>
  </sheetViews>
  <sheetFormatPr defaultColWidth="9" defaultRowHeight="13.5" outlineLevelRow="6"/>
  <cols>
    <col min="1" max="1" width="9.5" customWidth="1"/>
    <col min="2" max="2" width="11" customWidth="1"/>
    <col min="3" max="3" width="20.375" customWidth="1"/>
    <col min="4" max="6" width="12.5" customWidth="1"/>
    <col min="7" max="7" width="12.5" style="2" customWidth="1"/>
    <col min="8" max="10" width="12.5" customWidth="1"/>
  </cols>
  <sheetData>
    <row r="1" ht="30" customHeight="1" spans="1:10">
      <c r="A1" s="19" t="s">
        <v>0</v>
      </c>
      <c r="B1" s="19"/>
      <c r="C1" s="19"/>
      <c r="D1" s="19"/>
      <c r="E1" s="19"/>
      <c r="F1" s="19"/>
      <c r="G1" s="20"/>
      <c r="H1" s="19"/>
      <c r="I1" s="19"/>
      <c r="J1" s="19"/>
    </row>
    <row r="2" s="13" customFormat="1" ht="34" customHeight="1" spans="1:10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24" t="s">
        <v>7</v>
      </c>
      <c r="H2" s="23" t="s">
        <v>9</v>
      </c>
      <c r="I2" s="23" t="s">
        <v>10</v>
      </c>
      <c r="J2" s="23" t="s">
        <v>58</v>
      </c>
    </row>
    <row r="3" s="14" customFormat="1" ht="26" customHeight="1" spans="1:10">
      <c r="A3" s="25">
        <v>1</v>
      </c>
      <c r="B3" s="25" t="s">
        <v>184</v>
      </c>
      <c r="C3" s="25" t="s">
        <v>185</v>
      </c>
      <c r="D3" s="25">
        <v>134.5</v>
      </c>
      <c r="E3" s="25">
        <v>8</v>
      </c>
      <c r="F3" s="25">
        <v>7</v>
      </c>
      <c r="G3" s="26">
        <v>84.97</v>
      </c>
      <c r="H3" s="27">
        <f>D3*0.25+G3*0.5</f>
        <v>76.11</v>
      </c>
      <c r="I3" s="25">
        <v>1</v>
      </c>
      <c r="J3" s="25" t="s">
        <v>15</v>
      </c>
    </row>
    <row r="4" s="14" customFormat="1" ht="26" customHeight="1" spans="1:10">
      <c r="A4" s="25">
        <v>2</v>
      </c>
      <c r="B4" s="25" t="s">
        <v>186</v>
      </c>
      <c r="C4" s="25" t="s">
        <v>185</v>
      </c>
      <c r="D4" s="25">
        <v>128</v>
      </c>
      <c r="E4" s="25">
        <v>8</v>
      </c>
      <c r="F4" s="25">
        <v>4</v>
      </c>
      <c r="G4" s="26">
        <v>86.4</v>
      </c>
      <c r="H4" s="27">
        <f>D4*0.25+G4*0.5</f>
        <v>75.2</v>
      </c>
      <c r="I4" s="25">
        <v>2</v>
      </c>
      <c r="J4" s="25" t="s">
        <v>15</v>
      </c>
    </row>
    <row r="5" s="14" customFormat="1" ht="26" customHeight="1" spans="1:10">
      <c r="A5" s="25">
        <v>3</v>
      </c>
      <c r="B5" s="25" t="s">
        <v>187</v>
      </c>
      <c r="C5" s="25" t="s">
        <v>185</v>
      </c>
      <c r="D5" s="25">
        <v>125.5</v>
      </c>
      <c r="E5" s="25">
        <v>8</v>
      </c>
      <c r="F5" s="25">
        <v>6</v>
      </c>
      <c r="G5" s="26">
        <v>85.47</v>
      </c>
      <c r="H5" s="27">
        <f>D5*0.25+G5*0.5</f>
        <v>74.11</v>
      </c>
      <c r="I5" s="25">
        <v>3</v>
      </c>
      <c r="J5" s="25" t="s">
        <v>30</v>
      </c>
    </row>
    <row r="6" s="14" customFormat="1" ht="26" customHeight="1" spans="1:10">
      <c r="A6" s="25">
        <v>4</v>
      </c>
      <c r="B6" s="25" t="s">
        <v>188</v>
      </c>
      <c r="C6" s="25" t="s">
        <v>185</v>
      </c>
      <c r="D6" s="25">
        <v>113.5</v>
      </c>
      <c r="E6" s="25">
        <v>8</v>
      </c>
      <c r="F6" s="25">
        <v>11</v>
      </c>
      <c r="G6" s="26">
        <v>86.47</v>
      </c>
      <c r="H6" s="27">
        <f>D6*0.25+G6*0.5</f>
        <v>71.61</v>
      </c>
      <c r="I6" s="25">
        <v>4</v>
      </c>
      <c r="J6" s="25" t="s">
        <v>30</v>
      </c>
    </row>
    <row r="7" s="14" customFormat="1" ht="26" customHeight="1" spans="1:10">
      <c r="A7" s="25">
        <v>5</v>
      </c>
      <c r="B7" s="25" t="s">
        <v>189</v>
      </c>
      <c r="C7" s="25" t="s">
        <v>185</v>
      </c>
      <c r="D7" s="25">
        <v>106</v>
      </c>
      <c r="E7" s="25">
        <v>8</v>
      </c>
      <c r="F7" s="25">
        <v>1</v>
      </c>
      <c r="G7" s="26">
        <v>82.37</v>
      </c>
      <c r="H7" s="27">
        <f>D7*0.25+G7*0.5</f>
        <v>67.685</v>
      </c>
      <c r="I7" s="25">
        <v>5</v>
      </c>
      <c r="J7" s="25" t="s">
        <v>30</v>
      </c>
    </row>
  </sheetData>
  <autoFilter ref="A2:J8">
    <extLst/>
  </autoFilter>
  <sortState ref="A3:L7">
    <sortCondition ref="H3:H7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5" sqref="B5:E5"/>
    </sheetView>
  </sheetViews>
  <sheetFormatPr defaultColWidth="9" defaultRowHeight="38" customHeight="1" outlineLevelRow="7"/>
  <cols>
    <col min="1" max="1" width="8.125" customWidth="1"/>
    <col min="2" max="2" width="12.375" customWidth="1"/>
    <col min="3" max="3" width="18.75" customWidth="1"/>
    <col min="4" max="10" width="12.25" customWidth="1"/>
  </cols>
  <sheetData>
    <row r="1" customHeight="1" spans="1:10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="13" customFormat="1" customHeight="1" spans="1:10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23" t="s">
        <v>7</v>
      </c>
      <c r="H2" s="23" t="s">
        <v>9</v>
      </c>
      <c r="I2" s="23" t="s">
        <v>10</v>
      </c>
      <c r="J2" s="23" t="s">
        <v>58</v>
      </c>
    </row>
    <row r="3" s="29" customFormat="1" customHeight="1" spans="1:10">
      <c r="A3" s="25">
        <v>1</v>
      </c>
      <c r="B3" s="25" t="s">
        <v>190</v>
      </c>
      <c r="C3" s="25" t="s">
        <v>191</v>
      </c>
      <c r="D3" s="25">
        <v>146.5</v>
      </c>
      <c r="E3" s="25">
        <v>5</v>
      </c>
      <c r="F3" s="25">
        <v>9</v>
      </c>
      <c r="G3" s="25">
        <v>82.67</v>
      </c>
      <c r="H3" s="27">
        <f t="shared" ref="H3:H8" si="0">D3*0.25+G3*0.5</f>
        <v>77.96</v>
      </c>
      <c r="I3" s="25">
        <v>1</v>
      </c>
      <c r="J3" s="25" t="s">
        <v>15</v>
      </c>
    </row>
    <row r="4" s="29" customFormat="1" customHeight="1" spans="1:10">
      <c r="A4" s="25">
        <v>2</v>
      </c>
      <c r="B4" s="25" t="s">
        <v>192</v>
      </c>
      <c r="C4" s="25" t="s">
        <v>191</v>
      </c>
      <c r="D4" s="25">
        <v>140</v>
      </c>
      <c r="E4" s="15">
        <v>5</v>
      </c>
      <c r="F4" s="15">
        <v>2</v>
      </c>
      <c r="G4" s="15">
        <v>83.67</v>
      </c>
      <c r="H4" s="27">
        <f t="shared" si="0"/>
        <v>76.835</v>
      </c>
      <c r="I4" s="25">
        <v>2</v>
      </c>
      <c r="J4" s="25" t="s">
        <v>15</v>
      </c>
    </row>
    <row r="5" s="29" customFormat="1" customHeight="1" spans="1:10">
      <c r="A5" s="25">
        <v>3</v>
      </c>
      <c r="B5" s="25" t="s">
        <v>193</v>
      </c>
      <c r="C5" s="25" t="s">
        <v>191</v>
      </c>
      <c r="D5" s="25">
        <v>129.5</v>
      </c>
      <c r="E5" s="25">
        <v>5</v>
      </c>
      <c r="F5" s="25">
        <v>8</v>
      </c>
      <c r="G5" s="25">
        <v>84.67</v>
      </c>
      <c r="H5" s="27">
        <f t="shared" si="0"/>
        <v>74.71</v>
      </c>
      <c r="I5" s="25">
        <v>3</v>
      </c>
      <c r="J5" s="25" t="s">
        <v>30</v>
      </c>
    </row>
    <row r="6" s="29" customFormat="1" customHeight="1" spans="1:10">
      <c r="A6" s="25">
        <v>4</v>
      </c>
      <c r="B6" s="25" t="s">
        <v>194</v>
      </c>
      <c r="C6" s="25" t="s">
        <v>191</v>
      </c>
      <c r="D6" s="25">
        <v>98.5</v>
      </c>
      <c r="E6" s="25">
        <v>5</v>
      </c>
      <c r="F6" s="25">
        <v>4</v>
      </c>
      <c r="G6" s="25">
        <v>84.33</v>
      </c>
      <c r="H6" s="27">
        <f t="shared" si="0"/>
        <v>66.79</v>
      </c>
      <c r="I6" s="25">
        <v>4</v>
      </c>
      <c r="J6" s="25" t="s">
        <v>30</v>
      </c>
    </row>
    <row r="7" s="29" customFormat="1" customHeight="1" spans="1:10">
      <c r="A7" s="25">
        <v>5</v>
      </c>
      <c r="B7" s="25" t="s">
        <v>195</v>
      </c>
      <c r="C7" s="25" t="s">
        <v>191</v>
      </c>
      <c r="D7" s="25">
        <v>97</v>
      </c>
      <c r="E7" s="25">
        <v>5</v>
      </c>
      <c r="F7" s="25">
        <v>14</v>
      </c>
      <c r="G7" s="25">
        <v>78</v>
      </c>
      <c r="H7" s="27">
        <f t="shared" si="0"/>
        <v>63.25</v>
      </c>
      <c r="I7" s="25">
        <v>5</v>
      </c>
      <c r="J7" s="25" t="s">
        <v>30</v>
      </c>
    </row>
    <row r="8" s="29" customFormat="1" customHeight="1" spans="1:10">
      <c r="A8" s="25">
        <v>6</v>
      </c>
      <c r="B8" s="25" t="s">
        <v>196</v>
      </c>
      <c r="C8" s="25" t="s">
        <v>191</v>
      </c>
      <c r="D8" s="25">
        <v>95</v>
      </c>
      <c r="E8" s="25">
        <v>5</v>
      </c>
      <c r="F8" s="25">
        <v>3</v>
      </c>
      <c r="G8" s="25">
        <v>74.67</v>
      </c>
      <c r="H8" s="27">
        <f t="shared" si="0"/>
        <v>61.085</v>
      </c>
      <c r="I8" s="25">
        <v>6</v>
      </c>
      <c r="J8" s="25" t="s">
        <v>30</v>
      </c>
    </row>
  </sheetData>
  <autoFilter ref="A2:J8">
    <extLst/>
  </autoFilter>
  <sortState ref="A3:K8">
    <sortCondition ref="H3:H8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J7" sqref="J7"/>
    </sheetView>
  </sheetViews>
  <sheetFormatPr defaultColWidth="9" defaultRowHeight="35" customHeight="1" outlineLevelRow="7"/>
  <cols>
    <col min="1" max="1" width="8.25" customWidth="1"/>
    <col min="2" max="2" width="10.875" customWidth="1"/>
    <col min="3" max="3" width="19.5" customWidth="1"/>
    <col min="4" max="6" width="12.25" customWidth="1"/>
    <col min="7" max="7" width="12.25" style="2" customWidth="1"/>
    <col min="8" max="10" width="12.25" customWidth="1"/>
  </cols>
  <sheetData>
    <row r="1" customHeight="1" spans="1:10">
      <c r="A1" s="19" t="s">
        <v>0</v>
      </c>
      <c r="B1" s="19"/>
      <c r="C1" s="19"/>
      <c r="D1" s="19"/>
      <c r="E1" s="19"/>
      <c r="F1" s="19"/>
      <c r="G1" s="20"/>
      <c r="H1" s="19"/>
      <c r="I1" s="19"/>
      <c r="J1" s="19"/>
    </row>
    <row r="2" s="13" customFormat="1" customHeight="1" spans="1:10">
      <c r="A2" s="21" t="s">
        <v>1</v>
      </c>
      <c r="B2" s="21" t="s">
        <v>2</v>
      </c>
      <c r="C2" s="21" t="s">
        <v>3</v>
      </c>
      <c r="D2" s="22" t="s">
        <v>4</v>
      </c>
      <c r="E2" s="23" t="s">
        <v>5</v>
      </c>
      <c r="F2" s="23" t="s">
        <v>6</v>
      </c>
      <c r="G2" s="24" t="s">
        <v>7</v>
      </c>
      <c r="H2" s="23" t="s">
        <v>9</v>
      </c>
      <c r="I2" s="23" t="s">
        <v>10</v>
      </c>
      <c r="J2" s="23" t="s">
        <v>58</v>
      </c>
    </row>
    <row r="3" s="14" customFormat="1" customHeight="1" spans="1:10">
      <c r="A3" s="25">
        <v>1</v>
      </c>
      <c r="B3" s="25" t="s">
        <v>197</v>
      </c>
      <c r="C3" s="25" t="s">
        <v>73</v>
      </c>
      <c r="D3" s="25">
        <v>101.5</v>
      </c>
      <c r="E3" s="25">
        <v>9</v>
      </c>
      <c r="F3" s="25">
        <v>7</v>
      </c>
      <c r="G3" s="26">
        <v>83.83</v>
      </c>
      <c r="H3" s="27">
        <f>D3*0.25+G3*0.5</f>
        <v>67.29</v>
      </c>
      <c r="I3" s="25">
        <v>1</v>
      </c>
      <c r="J3" s="25" t="s">
        <v>15</v>
      </c>
    </row>
    <row r="4" s="14" customFormat="1" customHeight="1" spans="1:10">
      <c r="A4" s="25">
        <v>2</v>
      </c>
      <c r="B4" s="25" t="s">
        <v>198</v>
      </c>
      <c r="C4" s="25" t="s">
        <v>73</v>
      </c>
      <c r="D4" s="25">
        <v>88.5</v>
      </c>
      <c r="E4" s="25">
        <v>9</v>
      </c>
      <c r="F4" s="25">
        <v>2</v>
      </c>
      <c r="G4" s="26">
        <v>87.5</v>
      </c>
      <c r="H4" s="27">
        <f>D4*0.25+G4*0.5</f>
        <v>65.875</v>
      </c>
      <c r="I4" s="25">
        <v>2</v>
      </c>
      <c r="J4" s="25" t="s">
        <v>15</v>
      </c>
    </row>
    <row r="5" s="14" customFormat="1" customHeight="1" spans="1:10">
      <c r="A5" s="25">
        <v>3</v>
      </c>
      <c r="B5" s="28" t="s">
        <v>199</v>
      </c>
      <c r="C5" s="28" t="s">
        <v>73</v>
      </c>
      <c r="D5" s="28">
        <v>93</v>
      </c>
      <c r="E5" s="25">
        <v>9</v>
      </c>
      <c r="F5" s="25">
        <v>6</v>
      </c>
      <c r="G5" s="26">
        <v>82</v>
      </c>
      <c r="H5" s="27">
        <f>D5*0.25+G5*0.5</f>
        <v>64.25</v>
      </c>
      <c r="I5" s="25">
        <v>3</v>
      </c>
      <c r="J5" s="25" t="s">
        <v>15</v>
      </c>
    </row>
    <row r="6" s="14" customFormat="1" customHeight="1" spans="1:10">
      <c r="A6" s="25">
        <v>4</v>
      </c>
      <c r="B6" s="25" t="s">
        <v>200</v>
      </c>
      <c r="C6" s="25" t="s">
        <v>73</v>
      </c>
      <c r="D6" s="25">
        <v>84</v>
      </c>
      <c r="E6" s="25">
        <v>9</v>
      </c>
      <c r="F6" s="25">
        <v>3</v>
      </c>
      <c r="G6" s="26">
        <v>75.67</v>
      </c>
      <c r="H6" s="27">
        <f>D6*0.25+G6*0.5</f>
        <v>58.835</v>
      </c>
      <c r="I6" s="25">
        <v>4</v>
      </c>
      <c r="J6" s="25" t="s">
        <v>30</v>
      </c>
    </row>
    <row r="7" s="14" customFormat="1" customHeight="1" spans="1:10">
      <c r="A7" s="25">
        <v>5</v>
      </c>
      <c r="B7" s="25" t="s">
        <v>201</v>
      </c>
      <c r="C7" s="25" t="s">
        <v>73</v>
      </c>
      <c r="D7" s="25">
        <v>75.5</v>
      </c>
      <c r="E7" s="25">
        <v>9</v>
      </c>
      <c r="F7" s="25">
        <v>4</v>
      </c>
      <c r="G7" s="26">
        <v>78.33</v>
      </c>
      <c r="H7" s="27">
        <f>D7*0.25+G7*0.5</f>
        <v>58.04</v>
      </c>
      <c r="I7" s="25">
        <v>5</v>
      </c>
      <c r="J7" s="25" t="s">
        <v>30</v>
      </c>
    </row>
    <row r="8" customHeight="1" spans="7:7">
      <c r="G8"/>
    </row>
  </sheetData>
  <autoFilter ref="A2:J8">
    <extLst/>
  </autoFilter>
  <sortState ref="A3:N7">
    <sortCondition ref="H3:H7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C14" sqref="C14"/>
    </sheetView>
  </sheetViews>
  <sheetFormatPr defaultColWidth="9" defaultRowHeight="13.5"/>
  <cols>
    <col min="1" max="1" width="8.5" customWidth="1"/>
    <col min="2" max="2" width="12.625" customWidth="1"/>
    <col min="3" max="3" width="16.25" customWidth="1"/>
    <col min="4" max="6" width="12.75" customWidth="1"/>
    <col min="7" max="7" width="12.75" style="2" customWidth="1"/>
    <col min="8" max="10" width="12.75" customWidth="1"/>
  </cols>
  <sheetData>
    <row r="1" ht="30" customHeight="1" spans="1:10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</row>
    <row r="2" s="13" customFormat="1" ht="36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9</v>
      </c>
      <c r="I2" s="7" t="s">
        <v>10</v>
      </c>
      <c r="J2" s="7" t="s">
        <v>58</v>
      </c>
    </row>
    <row r="3" s="14" customFormat="1" ht="24.95" customHeight="1" spans="1:10">
      <c r="A3" s="15">
        <v>1</v>
      </c>
      <c r="B3" s="15" t="s">
        <v>202</v>
      </c>
      <c r="C3" s="15" t="s">
        <v>203</v>
      </c>
      <c r="D3" s="15">
        <v>104</v>
      </c>
      <c r="E3" s="15" t="s">
        <v>204</v>
      </c>
      <c r="F3" s="15">
        <v>1</v>
      </c>
      <c r="G3" s="16">
        <v>77.83</v>
      </c>
      <c r="H3" s="17">
        <f t="shared" ref="H3:H12" si="0">D3*0.25+G3*0.5</f>
        <v>64.915</v>
      </c>
      <c r="I3" s="15">
        <v>1</v>
      </c>
      <c r="J3" s="15" t="s">
        <v>15</v>
      </c>
    </row>
    <row r="4" s="14" customFormat="1" ht="24.95" customHeight="1" spans="1:10">
      <c r="A4" s="15">
        <v>2</v>
      </c>
      <c r="B4" s="15" t="s">
        <v>205</v>
      </c>
      <c r="C4" s="15" t="s">
        <v>203</v>
      </c>
      <c r="D4" s="15">
        <v>99.5</v>
      </c>
      <c r="E4" s="15" t="s">
        <v>204</v>
      </c>
      <c r="F4" s="15">
        <v>6</v>
      </c>
      <c r="G4" s="18">
        <v>46.33</v>
      </c>
      <c r="H4" s="17">
        <f t="shared" si="0"/>
        <v>48.04</v>
      </c>
      <c r="I4" s="15">
        <v>2</v>
      </c>
      <c r="J4" s="15" t="s">
        <v>30</v>
      </c>
    </row>
    <row r="5" s="14" customFormat="1" ht="24.95" customHeight="1" spans="1:10">
      <c r="A5" s="15">
        <v>3</v>
      </c>
      <c r="B5" s="15" t="s">
        <v>206</v>
      </c>
      <c r="C5" s="15" t="s">
        <v>207</v>
      </c>
      <c r="D5" s="15">
        <v>127.5</v>
      </c>
      <c r="E5" s="15" t="s">
        <v>204</v>
      </c>
      <c r="F5" s="15">
        <v>4</v>
      </c>
      <c r="G5" s="18">
        <v>85.83</v>
      </c>
      <c r="H5" s="17">
        <f t="shared" si="0"/>
        <v>74.79</v>
      </c>
      <c r="I5" s="15">
        <v>1</v>
      </c>
      <c r="J5" s="15" t="s">
        <v>15</v>
      </c>
    </row>
    <row r="6" s="14" customFormat="1" ht="24.95" customHeight="1" spans="1:10">
      <c r="A6" s="15">
        <v>4</v>
      </c>
      <c r="B6" s="15" t="s">
        <v>208</v>
      </c>
      <c r="C6" s="15" t="s">
        <v>207</v>
      </c>
      <c r="D6" s="15">
        <v>96.5</v>
      </c>
      <c r="E6" s="15" t="s">
        <v>204</v>
      </c>
      <c r="F6" s="15">
        <v>2</v>
      </c>
      <c r="G6" s="18">
        <v>86.33</v>
      </c>
      <c r="H6" s="17">
        <f t="shared" si="0"/>
        <v>67.29</v>
      </c>
      <c r="I6" s="15">
        <v>2</v>
      </c>
      <c r="J6" s="15" t="s">
        <v>15</v>
      </c>
    </row>
    <row r="7" s="14" customFormat="1" ht="24.95" customHeight="1" spans="1:10">
      <c r="A7" s="15">
        <v>5</v>
      </c>
      <c r="B7" s="15" t="s">
        <v>209</v>
      </c>
      <c r="C7" s="15" t="s">
        <v>207</v>
      </c>
      <c r="D7" s="15">
        <v>93</v>
      </c>
      <c r="E7" s="15" t="s">
        <v>204</v>
      </c>
      <c r="F7" s="15">
        <v>1</v>
      </c>
      <c r="G7" s="18">
        <v>71.83</v>
      </c>
      <c r="H7" s="17">
        <f t="shared" si="0"/>
        <v>59.165</v>
      </c>
      <c r="I7" s="15">
        <v>3</v>
      </c>
      <c r="J7" s="15" t="s">
        <v>30</v>
      </c>
    </row>
    <row r="8" s="14" customFormat="1" ht="24.95" customHeight="1" spans="1:10">
      <c r="A8" s="15">
        <v>6</v>
      </c>
      <c r="B8" s="15" t="s">
        <v>210</v>
      </c>
      <c r="C8" s="15" t="s">
        <v>207</v>
      </c>
      <c r="D8" s="15">
        <v>79</v>
      </c>
      <c r="E8" s="15" t="s">
        <v>204</v>
      </c>
      <c r="F8" s="15">
        <v>3</v>
      </c>
      <c r="G8" s="18">
        <v>75.83</v>
      </c>
      <c r="H8" s="17">
        <f t="shared" si="0"/>
        <v>57.665</v>
      </c>
      <c r="I8" s="15">
        <v>4</v>
      </c>
      <c r="J8" s="15" t="s">
        <v>30</v>
      </c>
    </row>
    <row r="9" s="14" customFormat="1" ht="24.95" customHeight="1" spans="1:10">
      <c r="A9" s="15">
        <v>7</v>
      </c>
      <c r="B9" s="15" t="s">
        <v>211</v>
      </c>
      <c r="C9" s="15" t="s">
        <v>212</v>
      </c>
      <c r="D9" s="15">
        <v>118</v>
      </c>
      <c r="E9" s="15" t="s">
        <v>204</v>
      </c>
      <c r="F9" s="15">
        <v>3</v>
      </c>
      <c r="G9" s="18">
        <v>88</v>
      </c>
      <c r="H9" s="17">
        <f t="shared" si="0"/>
        <v>73.5</v>
      </c>
      <c r="I9" s="15">
        <v>1</v>
      </c>
      <c r="J9" s="15" t="s">
        <v>15</v>
      </c>
    </row>
    <row r="10" s="14" customFormat="1" ht="24.95" customHeight="1" spans="1:10">
      <c r="A10" s="15">
        <v>8</v>
      </c>
      <c r="B10" s="15" t="s">
        <v>213</v>
      </c>
      <c r="C10" s="15" t="s">
        <v>212</v>
      </c>
      <c r="D10" s="15">
        <v>114.5</v>
      </c>
      <c r="E10" s="15" t="s">
        <v>204</v>
      </c>
      <c r="F10" s="15">
        <v>4</v>
      </c>
      <c r="G10" s="18">
        <v>81.5</v>
      </c>
      <c r="H10" s="17">
        <f t="shared" si="0"/>
        <v>69.375</v>
      </c>
      <c r="I10" s="15">
        <v>2</v>
      </c>
      <c r="J10" s="15" t="s">
        <v>15</v>
      </c>
    </row>
    <row r="11" s="14" customFormat="1" ht="24.95" customHeight="1" spans="1:10">
      <c r="A11" s="15">
        <v>9</v>
      </c>
      <c r="B11" s="15" t="s">
        <v>214</v>
      </c>
      <c r="C11" s="15" t="s">
        <v>212</v>
      </c>
      <c r="D11" s="15">
        <v>99</v>
      </c>
      <c r="E11" s="15" t="s">
        <v>204</v>
      </c>
      <c r="F11" s="15">
        <v>5</v>
      </c>
      <c r="G11" s="18">
        <v>86.5</v>
      </c>
      <c r="H11" s="17">
        <f t="shared" si="0"/>
        <v>68</v>
      </c>
      <c r="I11" s="15">
        <v>3</v>
      </c>
      <c r="J11" s="15" t="s">
        <v>30</v>
      </c>
    </row>
    <row r="12" s="14" customFormat="1" ht="24.95" customHeight="1" spans="1:10">
      <c r="A12" s="15">
        <v>10</v>
      </c>
      <c r="B12" s="15" t="s">
        <v>215</v>
      </c>
      <c r="C12" s="15" t="s">
        <v>212</v>
      </c>
      <c r="D12" s="15">
        <v>103</v>
      </c>
      <c r="E12" s="15" t="s">
        <v>204</v>
      </c>
      <c r="F12" s="15">
        <v>2</v>
      </c>
      <c r="G12" s="18">
        <v>80</v>
      </c>
      <c r="H12" s="17">
        <f t="shared" si="0"/>
        <v>65.75</v>
      </c>
      <c r="I12" s="15">
        <v>4</v>
      </c>
      <c r="J12" s="15" t="s">
        <v>30</v>
      </c>
    </row>
  </sheetData>
  <sortState ref="A3:K12">
    <sortCondition ref="C3:C12"/>
    <sortCondition ref="H3:H12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N21" sqref="N21"/>
    </sheetView>
  </sheetViews>
  <sheetFormatPr defaultColWidth="8.88333333333333" defaultRowHeight="13.5"/>
  <cols>
    <col min="2" max="2" width="11" customWidth="1"/>
    <col min="3" max="3" width="22.25" customWidth="1"/>
    <col min="4" max="6" width="11.625" customWidth="1"/>
    <col min="7" max="7" width="11.625" style="2" customWidth="1"/>
    <col min="8" max="9" width="11.625" customWidth="1"/>
  </cols>
  <sheetData>
    <row r="1" ht="27" customHeight="1" spans="1:11">
      <c r="A1" s="3" t="s">
        <v>216</v>
      </c>
      <c r="B1" s="3"/>
      <c r="C1" s="3"/>
      <c r="D1" s="3"/>
      <c r="E1" s="3"/>
      <c r="F1" s="3"/>
      <c r="G1" s="4"/>
      <c r="H1" s="3"/>
      <c r="I1" s="3"/>
      <c r="J1" s="3"/>
      <c r="K1" s="3"/>
    </row>
    <row r="2" s="1" customFormat="1" ht="31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217</v>
      </c>
      <c r="K2" s="7" t="s">
        <v>58</v>
      </c>
    </row>
    <row r="3" ht="18" customHeight="1" spans="1:11">
      <c r="A3" s="9">
        <v>1</v>
      </c>
      <c r="B3" s="10" t="s">
        <v>218</v>
      </c>
      <c r="C3" s="10" t="s">
        <v>219</v>
      </c>
      <c r="D3" s="10">
        <v>60.5</v>
      </c>
      <c r="E3" s="9" t="s">
        <v>220</v>
      </c>
      <c r="F3" s="9">
        <v>9</v>
      </c>
      <c r="G3" s="11">
        <v>77.17</v>
      </c>
      <c r="H3" s="12">
        <f>73.59/70.25*G3</f>
        <v>80.8390078291815</v>
      </c>
      <c r="I3" s="12">
        <f t="shared" ref="I3:I43" si="0">D3*0.4+H3*0.6</f>
        <v>72.7034046975089</v>
      </c>
      <c r="J3" s="9">
        <v>1</v>
      </c>
      <c r="K3" s="9" t="s">
        <v>15</v>
      </c>
    </row>
    <row r="4" ht="18" customHeight="1" spans="1:11">
      <c r="A4" s="9">
        <v>2</v>
      </c>
      <c r="B4" s="10" t="s">
        <v>221</v>
      </c>
      <c r="C4" s="10" t="s">
        <v>219</v>
      </c>
      <c r="D4" s="10">
        <v>58</v>
      </c>
      <c r="E4" s="9" t="s">
        <v>220</v>
      </c>
      <c r="F4" s="9">
        <v>18</v>
      </c>
      <c r="G4" s="11">
        <v>77.17</v>
      </c>
      <c r="H4" s="12">
        <f>73.59/70.25*G4</f>
        <v>80.8390078291815</v>
      </c>
      <c r="I4" s="12">
        <f t="shared" si="0"/>
        <v>71.7034046975089</v>
      </c>
      <c r="J4" s="9">
        <v>2</v>
      </c>
      <c r="K4" s="9" t="s">
        <v>15</v>
      </c>
    </row>
    <row r="5" ht="18" customHeight="1" spans="1:11">
      <c r="A5" s="9">
        <v>3</v>
      </c>
      <c r="B5" s="10" t="s">
        <v>222</v>
      </c>
      <c r="C5" s="10" t="s">
        <v>219</v>
      </c>
      <c r="D5" s="10">
        <v>54.5</v>
      </c>
      <c r="E5" s="9" t="s">
        <v>223</v>
      </c>
      <c r="F5" s="9">
        <v>10</v>
      </c>
      <c r="G5" s="11">
        <v>85.5</v>
      </c>
      <c r="H5" s="12">
        <f>73.59/77.1*G5</f>
        <v>81.6075875486382</v>
      </c>
      <c r="I5" s="12">
        <f t="shared" si="0"/>
        <v>70.7645525291829</v>
      </c>
      <c r="J5" s="9">
        <v>3</v>
      </c>
      <c r="K5" s="9" t="s">
        <v>15</v>
      </c>
    </row>
    <row r="6" ht="18" customHeight="1" spans="1:11">
      <c r="A6" s="9">
        <v>4</v>
      </c>
      <c r="B6" s="10" t="s">
        <v>224</v>
      </c>
      <c r="C6" s="10" t="s">
        <v>219</v>
      </c>
      <c r="D6" s="10">
        <v>67.5</v>
      </c>
      <c r="E6" s="9" t="s">
        <v>223</v>
      </c>
      <c r="F6" s="9">
        <v>14</v>
      </c>
      <c r="G6" s="11">
        <v>75.67</v>
      </c>
      <c r="H6" s="12">
        <f>73.59/77.1*G6</f>
        <v>72.2251011673152</v>
      </c>
      <c r="I6" s="12">
        <f t="shared" si="0"/>
        <v>70.3350607003891</v>
      </c>
      <c r="J6" s="9">
        <v>4</v>
      </c>
      <c r="K6" s="9" t="s">
        <v>15</v>
      </c>
    </row>
    <row r="7" ht="18" customHeight="1" spans="1:11">
      <c r="A7" s="9">
        <v>5</v>
      </c>
      <c r="B7" s="10" t="s">
        <v>225</v>
      </c>
      <c r="C7" s="10" t="s">
        <v>219</v>
      </c>
      <c r="D7" s="10">
        <v>48.5</v>
      </c>
      <c r="E7" s="9" t="s">
        <v>220</v>
      </c>
      <c r="F7" s="9">
        <v>11</v>
      </c>
      <c r="G7" s="11">
        <v>81</v>
      </c>
      <c r="H7" s="12">
        <f>73.59/70.25*G7</f>
        <v>84.851103202847</v>
      </c>
      <c r="I7" s="12">
        <f t="shared" si="0"/>
        <v>70.3106619217082</v>
      </c>
      <c r="J7" s="9">
        <v>5</v>
      </c>
      <c r="K7" s="9" t="s">
        <v>15</v>
      </c>
    </row>
    <row r="8" ht="18" customHeight="1" spans="1:11">
      <c r="A8" s="9">
        <v>6</v>
      </c>
      <c r="B8" s="10" t="s">
        <v>226</v>
      </c>
      <c r="C8" s="10" t="s">
        <v>219</v>
      </c>
      <c r="D8" s="10">
        <v>48.5</v>
      </c>
      <c r="E8" s="9" t="s">
        <v>223</v>
      </c>
      <c r="F8" s="9">
        <v>4</v>
      </c>
      <c r="G8" s="11">
        <v>87.83</v>
      </c>
      <c r="H8" s="12">
        <f>73.59/77.1*G8</f>
        <v>83.8315136186771</v>
      </c>
      <c r="I8" s="12">
        <f t="shared" si="0"/>
        <v>69.6989081712062</v>
      </c>
      <c r="J8" s="9">
        <v>6</v>
      </c>
      <c r="K8" s="9" t="s">
        <v>15</v>
      </c>
    </row>
    <row r="9" ht="18" customHeight="1" spans="1:11">
      <c r="A9" s="9">
        <v>7</v>
      </c>
      <c r="B9" s="10" t="s">
        <v>227</v>
      </c>
      <c r="C9" s="10" t="s">
        <v>219</v>
      </c>
      <c r="D9" s="10">
        <v>61.5</v>
      </c>
      <c r="E9" s="9" t="s">
        <v>223</v>
      </c>
      <c r="F9" s="9">
        <v>6</v>
      </c>
      <c r="G9" s="11">
        <v>78.33</v>
      </c>
      <c r="H9" s="12">
        <f>73.59/77.1*G9</f>
        <v>74.7640038910506</v>
      </c>
      <c r="I9" s="12">
        <f t="shared" si="0"/>
        <v>69.4584023346304</v>
      </c>
      <c r="J9" s="9">
        <v>7</v>
      </c>
      <c r="K9" s="9" t="s">
        <v>15</v>
      </c>
    </row>
    <row r="10" ht="18" customHeight="1" spans="1:11">
      <c r="A10" s="9">
        <v>8</v>
      </c>
      <c r="B10" s="10" t="s">
        <v>228</v>
      </c>
      <c r="C10" s="10" t="s">
        <v>219</v>
      </c>
      <c r="D10" s="10">
        <v>59.5</v>
      </c>
      <c r="E10" s="9" t="s">
        <v>223</v>
      </c>
      <c r="F10" s="9">
        <v>1</v>
      </c>
      <c r="G10" s="11">
        <v>79.67</v>
      </c>
      <c r="H10" s="12">
        <f>73.59/77.1*G10</f>
        <v>76.043</v>
      </c>
      <c r="I10" s="12">
        <f t="shared" si="0"/>
        <v>69.4258</v>
      </c>
      <c r="J10" s="9">
        <v>8</v>
      </c>
      <c r="K10" s="9" t="s">
        <v>15</v>
      </c>
    </row>
    <row r="11" ht="18" customHeight="1" spans="1:11">
      <c r="A11" s="9">
        <v>9</v>
      </c>
      <c r="B11" s="10" t="s">
        <v>229</v>
      </c>
      <c r="C11" s="10" t="s">
        <v>219</v>
      </c>
      <c r="D11" s="10">
        <v>68</v>
      </c>
      <c r="E11" s="9" t="s">
        <v>220</v>
      </c>
      <c r="F11" s="9">
        <v>17</v>
      </c>
      <c r="G11" s="11">
        <v>66.17</v>
      </c>
      <c r="H11" s="12">
        <f>73.59/70.25*G11</f>
        <v>69.3160185053381</v>
      </c>
      <c r="I11" s="12">
        <f t="shared" si="0"/>
        <v>68.7896111032029</v>
      </c>
      <c r="J11" s="9">
        <v>9</v>
      </c>
      <c r="K11" s="9" t="s">
        <v>15</v>
      </c>
    </row>
    <row r="12" ht="18" customHeight="1" spans="1:11">
      <c r="A12" s="9">
        <v>10</v>
      </c>
      <c r="B12" s="10" t="s">
        <v>230</v>
      </c>
      <c r="C12" s="10" t="s">
        <v>219</v>
      </c>
      <c r="D12" s="10">
        <v>50</v>
      </c>
      <c r="E12" s="9" t="s">
        <v>220</v>
      </c>
      <c r="F12" s="9">
        <v>2</v>
      </c>
      <c r="G12" s="11">
        <v>77.5</v>
      </c>
      <c r="H12" s="12">
        <f>73.59/70.25*G12</f>
        <v>81.1846975088968</v>
      </c>
      <c r="I12" s="12">
        <f t="shared" si="0"/>
        <v>68.7108185053381</v>
      </c>
      <c r="J12" s="9">
        <v>10</v>
      </c>
      <c r="K12" s="9" t="s">
        <v>15</v>
      </c>
    </row>
    <row r="13" ht="18" customHeight="1" spans="1:11">
      <c r="A13" s="9">
        <v>11</v>
      </c>
      <c r="B13" s="10" t="s">
        <v>231</v>
      </c>
      <c r="C13" s="10" t="s">
        <v>219</v>
      </c>
      <c r="D13" s="10">
        <v>53</v>
      </c>
      <c r="E13" s="9" t="s">
        <v>223</v>
      </c>
      <c r="F13" s="9">
        <v>8</v>
      </c>
      <c r="G13" s="11">
        <v>82.33</v>
      </c>
      <c r="H13" s="12">
        <f>73.59/77.1*G13</f>
        <v>78.5819027237354</v>
      </c>
      <c r="I13" s="12">
        <f t="shared" si="0"/>
        <v>68.3491416342412</v>
      </c>
      <c r="J13" s="9">
        <v>11</v>
      </c>
      <c r="K13" s="9" t="s">
        <v>15</v>
      </c>
    </row>
    <row r="14" ht="18" customHeight="1" spans="1:11">
      <c r="A14" s="9">
        <v>12</v>
      </c>
      <c r="B14" s="10" t="s">
        <v>232</v>
      </c>
      <c r="C14" s="10" t="s">
        <v>219</v>
      </c>
      <c r="D14" s="10">
        <v>63</v>
      </c>
      <c r="E14" s="9" t="s">
        <v>220</v>
      </c>
      <c r="F14" s="9">
        <v>3</v>
      </c>
      <c r="G14" s="11">
        <v>68.33</v>
      </c>
      <c r="H14" s="12">
        <f>73.59/70.25*G14</f>
        <v>71.5787145907473</v>
      </c>
      <c r="I14" s="12">
        <f t="shared" si="0"/>
        <v>68.1472287544484</v>
      </c>
      <c r="J14" s="9">
        <v>12</v>
      </c>
      <c r="K14" s="9" t="s">
        <v>15</v>
      </c>
    </row>
    <row r="15" ht="18" customHeight="1" spans="1:11">
      <c r="A15" s="9">
        <v>13</v>
      </c>
      <c r="B15" s="10" t="s">
        <v>233</v>
      </c>
      <c r="C15" s="10" t="s">
        <v>219</v>
      </c>
      <c r="D15" s="10">
        <v>52</v>
      </c>
      <c r="E15" s="9" t="s">
        <v>220</v>
      </c>
      <c r="F15" s="9">
        <v>6</v>
      </c>
      <c r="G15" s="11">
        <v>75</v>
      </c>
      <c r="H15" s="12">
        <f>73.59/70.25*G15</f>
        <v>78.5658362989324</v>
      </c>
      <c r="I15" s="12">
        <f t="shared" si="0"/>
        <v>67.9395017793594</v>
      </c>
      <c r="J15" s="9">
        <v>13</v>
      </c>
      <c r="K15" s="9" t="s">
        <v>15</v>
      </c>
    </row>
    <row r="16" ht="18" customHeight="1" spans="1:11">
      <c r="A16" s="9">
        <v>14</v>
      </c>
      <c r="B16" s="10" t="s">
        <v>234</v>
      </c>
      <c r="C16" s="10" t="s">
        <v>219</v>
      </c>
      <c r="D16" s="10">
        <v>51</v>
      </c>
      <c r="E16" s="9" t="s">
        <v>220</v>
      </c>
      <c r="F16" s="9">
        <v>5</v>
      </c>
      <c r="G16" s="11">
        <v>75.17</v>
      </c>
      <c r="H16" s="12">
        <f>73.59/70.25*G16</f>
        <v>78.74391886121</v>
      </c>
      <c r="I16" s="12">
        <f t="shared" si="0"/>
        <v>67.646351316726</v>
      </c>
      <c r="J16" s="9">
        <v>14</v>
      </c>
      <c r="K16" s="9" t="s">
        <v>15</v>
      </c>
    </row>
    <row r="17" ht="18" customHeight="1" spans="1:11">
      <c r="A17" s="9">
        <v>15</v>
      </c>
      <c r="B17" s="10" t="s">
        <v>235</v>
      </c>
      <c r="C17" s="10" t="s">
        <v>219</v>
      </c>
      <c r="D17" s="10">
        <v>58</v>
      </c>
      <c r="E17" s="9" t="s">
        <v>220</v>
      </c>
      <c r="F17" s="9">
        <v>13</v>
      </c>
      <c r="G17" s="11">
        <v>70.67</v>
      </c>
      <c r="H17" s="12">
        <f>73.59/70.25*G17</f>
        <v>74.029968683274</v>
      </c>
      <c r="I17" s="12">
        <f t="shared" si="0"/>
        <v>67.6179812099644</v>
      </c>
      <c r="J17" s="9">
        <v>15</v>
      </c>
      <c r="K17" s="9" t="s">
        <v>15</v>
      </c>
    </row>
    <row r="18" ht="18" customHeight="1" spans="1:11">
      <c r="A18" s="9">
        <v>16</v>
      </c>
      <c r="B18" s="10" t="s">
        <v>236</v>
      </c>
      <c r="C18" s="10" t="s">
        <v>219</v>
      </c>
      <c r="D18" s="10">
        <v>49</v>
      </c>
      <c r="E18" s="9" t="s">
        <v>223</v>
      </c>
      <c r="F18" s="9">
        <v>2</v>
      </c>
      <c r="G18" s="11">
        <v>83.67</v>
      </c>
      <c r="H18" s="12">
        <f>73.59/77.1*G18</f>
        <v>79.8608988326848</v>
      </c>
      <c r="I18" s="12">
        <f t="shared" si="0"/>
        <v>67.5165392996109</v>
      </c>
      <c r="J18" s="9">
        <v>16</v>
      </c>
      <c r="K18" s="9" t="s">
        <v>15</v>
      </c>
    </row>
    <row r="19" ht="18" customHeight="1" spans="1:11">
      <c r="A19" s="9">
        <v>17</v>
      </c>
      <c r="B19" s="10" t="s">
        <v>237</v>
      </c>
      <c r="C19" s="10" t="s">
        <v>219</v>
      </c>
      <c r="D19" s="10">
        <v>53</v>
      </c>
      <c r="E19" s="9" t="s">
        <v>220</v>
      </c>
      <c r="F19" s="9">
        <v>7</v>
      </c>
      <c r="G19" s="11">
        <v>73</v>
      </c>
      <c r="H19" s="12">
        <f>73.59/70.25*G19</f>
        <v>76.4707473309609</v>
      </c>
      <c r="I19" s="12">
        <f t="shared" si="0"/>
        <v>67.0824483985765</v>
      </c>
      <c r="J19" s="9">
        <v>17</v>
      </c>
      <c r="K19" s="9" t="s">
        <v>15</v>
      </c>
    </row>
    <row r="20" ht="18" customHeight="1" spans="1:11">
      <c r="A20" s="9">
        <v>18</v>
      </c>
      <c r="B20" s="10" t="s">
        <v>238</v>
      </c>
      <c r="C20" s="10" t="s">
        <v>219</v>
      </c>
      <c r="D20" s="10">
        <v>48.5</v>
      </c>
      <c r="E20" s="9" t="s">
        <v>220</v>
      </c>
      <c r="F20" s="9">
        <v>12</v>
      </c>
      <c r="G20" s="11">
        <v>72.83</v>
      </c>
      <c r="H20" s="12">
        <f>73.59/70.25*G20</f>
        <v>76.2926647686833</v>
      </c>
      <c r="I20" s="12">
        <f t="shared" si="0"/>
        <v>65.17559886121</v>
      </c>
      <c r="J20" s="9">
        <v>18</v>
      </c>
      <c r="K20" s="9" t="s">
        <v>15</v>
      </c>
    </row>
    <row r="21" ht="18" customHeight="1" spans="1:11">
      <c r="A21" s="9">
        <v>19</v>
      </c>
      <c r="B21" s="10" t="s">
        <v>239</v>
      </c>
      <c r="C21" s="10" t="s">
        <v>219</v>
      </c>
      <c r="D21" s="10">
        <v>46</v>
      </c>
      <c r="E21" s="9" t="s">
        <v>223</v>
      </c>
      <c r="F21" s="9">
        <v>15</v>
      </c>
      <c r="G21" s="11">
        <v>81.67</v>
      </c>
      <c r="H21" s="12">
        <f>73.59/77.1*G21</f>
        <v>77.9519494163424</v>
      </c>
      <c r="I21" s="12">
        <f t="shared" si="0"/>
        <v>65.1711696498055</v>
      </c>
      <c r="J21" s="9">
        <v>19</v>
      </c>
      <c r="K21" s="9" t="s">
        <v>15</v>
      </c>
    </row>
    <row r="22" ht="18" customHeight="1" spans="1:11">
      <c r="A22" s="9">
        <v>20</v>
      </c>
      <c r="B22" s="10" t="s">
        <v>240</v>
      </c>
      <c r="C22" s="10" t="s">
        <v>219</v>
      </c>
      <c r="D22" s="10">
        <v>47</v>
      </c>
      <c r="E22" s="9" t="s">
        <v>223</v>
      </c>
      <c r="F22" s="9">
        <v>13</v>
      </c>
      <c r="G22" s="11">
        <v>80.33</v>
      </c>
      <c r="H22" s="12">
        <f>73.59/77.1*G22</f>
        <v>76.672953307393</v>
      </c>
      <c r="I22" s="12">
        <f t="shared" si="0"/>
        <v>64.8037719844358</v>
      </c>
      <c r="J22" s="9">
        <v>20</v>
      </c>
      <c r="K22" s="9" t="s">
        <v>15</v>
      </c>
    </row>
    <row r="23" ht="18" customHeight="1" spans="1:11">
      <c r="A23" s="9">
        <v>21</v>
      </c>
      <c r="B23" s="10" t="s">
        <v>241</v>
      </c>
      <c r="C23" s="10" t="s">
        <v>219</v>
      </c>
      <c r="D23" s="10">
        <v>49</v>
      </c>
      <c r="E23" s="9" t="s">
        <v>220</v>
      </c>
      <c r="F23" s="9">
        <v>16</v>
      </c>
      <c r="G23" s="11">
        <v>70.67</v>
      </c>
      <c r="H23" s="12">
        <f>73.59/70.25*G23</f>
        <v>74.029968683274</v>
      </c>
      <c r="I23" s="12">
        <f t="shared" si="0"/>
        <v>64.0179812099644</v>
      </c>
      <c r="J23" s="9">
        <v>21</v>
      </c>
      <c r="K23" s="9" t="s">
        <v>30</v>
      </c>
    </row>
    <row r="24" ht="18" customHeight="1" spans="1:11">
      <c r="A24" s="9">
        <v>22</v>
      </c>
      <c r="B24" s="10" t="s">
        <v>242</v>
      </c>
      <c r="C24" s="10" t="s">
        <v>219</v>
      </c>
      <c r="D24" s="10">
        <v>50.5</v>
      </c>
      <c r="E24" s="9" t="s">
        <v>223</v>
      </c>
      <c r="F24" s="9">
        <v>7</v>
      </c>
      <c r="G24" s="11">
        <v>76.33</v>
      </c>
      <c r="H24" s="12">
        <f>73.59/77.1*G24</f>
        <v>72.8550544747082</v>
      </c>
      <c r="I24" s="12">
        <f t="shared" si="0"/>
        <v>63.9130326848249</v>
      </c>
      <c r="J24" s="9">
        <v>22</v>
      </c>
      <c r="K24" s="9" t="s">
        <v>30</v>
      </c>
    </row>
    <row r="25" ht="18" customHeight="1" spans="1:11">
      <c r="A25" s="9">
        <v>23</v>
      </c>
      <c r="B25" s="10" t="s">
        <v>243</v>
      </c>
      <c r="C25" s="10" t="s">
        <v>219</v>
      </c>
      <c r="D25" s="10">
        <v>52</v>
      </c>
      <c r="E25" s="9" t="s">
        <v>223</v>
      </c>
      <c r="F25" s="9">
        <v>5</v>
      </c>
      <c r="G25" s="11">
        <v>74.33</v>
      </c>
      <c r="H25" s="12">
        <f>73.59/77.1*G25</f>
        <v>70.9461050583658</v>
      </c>
      <c r="I25" s="12">
        <f t="shared" si="0"/>
        <v>63.3676630350195</v>
      </c>
      <c r="J25" s="9">
        <v>23</v>
      </c>
      <c r="K25" s="9" t="s">
        <v>30</v>
      </c>
    </row>
    <row r="26" ht="18" customHeight="1" spans="1:11">
      <c r="A26" s="9">
        <v>24</v>
      </c>
      <c r="B26" s="10" t="s">
        <v>244</v>
      </c>
      <c r="C26" s="10" t="s">
        <v>219</v>
      </c>
      <c r="D26" s="10">
        <v>50</v>
      </c>
      <c r="E26" s="9" t="s">
        <v>223</v>
      </c>
      <c r="F26" s="9">
        <v>11</v>
      </c>
      <c r="G26" s="11">
        <v>75.33</v>
      </c>
      <c r="H26" s="12">
        <f>73.59/77.1*G26</f>
        <v>71.900579766537</v>
      </c>
      <c r="I26" s="12">
        <f t="shared" si="0"/>
        <v>63.1403478599222</v>
      </c>
      <c r="J26" s="9">
        <v>24</v>
      </c>
      <c r="K26" s="9" t="s">
        <v>30</v>
      </c>
    </row>
    <row r="27" ht="18" customHeight="1" spans="1:11">
      <c r="A27" s="9">
        <v>25</v>
      </c>
      <c r="B27" s="10" t="s">
        <v>245</v>
      </c>
      <c r="C27" s="10" t="s">
        <v>219</v>
      </c>
      <c r="D27" s="10">
        <v>48</v>
      </c>
      <c r="E27" s="9" t="s">
        <v>220</v>
      </c>
      <c r="F27" s="9">
        <v>4</v>
      </c>
      <c r="G27" s="11">
        <v>69.5</v>
      </c>
      <c r="H27" s="12">
        <f>73.59/70.25*G27</f>
        <v>72.8043416370107</v>
      </c>
      <c r="I27" s="12">
        <f t="shared" si="0"/>
        <v>62.8826049822064</v>
      </c>
      <c r="J27" s="9">
        <v>25</v>
      </c>
      <c r="K27" s="9" t="s">
        <v>30</v>
      </c>
    </row>
    <row r="28" ht="18" customHeight="1" spans="1:11">
      <c r="A28" s="9">
        <v>26</v>
      </c>
      <c r="B28" s="10" t="s">
        <v>246</v>
      </c>
      <c r="C28" s="10" t="s">
        <v>219</v>
      </c>
      <c r="D28" s="10">
        <v>46.5</v>
      </c>
      <c r="E28" s="9" t="s">
        <v>220</v>
      </c>
      <c r="F28" s="9">
        <v>10</v>
      </c>
      <c r="G28" s="11">
        <v>70.33</v>
      </c>
      <c r="H28" s="12">
        <f>73.59/70.25*G28</f>
        <v>73.6738035587189</v>
      </c>
      <c r="I28" s="12">
        <f t="shared" si="0"/>
        <v>62.8042821352313</v>
      </c>
      <c r="J28" s="9">
        <v>26</v>
      </c>
      <c r="K28" s="9" t="s">
        <v>30</v>
      </c>
    </row>
    <row r="29" ht="18" customHeight="1" spans="1:11">
      <c r="A29" s="9">
        <v>27</v>
      </c>
      <c r="B29" s="10" t="s">
        <v>247</v>
      </c>
      <c r="C29" s="10" t="s">
        <v>219</v>
      </c>
      <c r="D29" s="10">
        <v>52</v>
      </c>
      <c r="E29" s="9" t="s">
        <v>223</v>
      </c>
      <c r="F29" s="9">
        <v>20</v>
      </c>
      <c r="G29" s="11">
        <v>73</v>
      </c>
      <c r="H29" s="12">
        <f>73.59/77.1*G29</f>
        <v>69.6766536964981</v>
      </c>
      <c r="I29" s="12">
        <f t="shared" si="0"/>
        <v>62.6059922178988</v>
      </c>
      <c r="J29" s="9">
        <v>27</v>
      </c>
      <c r="K29" s="9" t="s">
        <v>30</v>
      </c>
    </row>
    <row r="30" ht="18" customHeight="1" spans="1:11">
      <c r="A30" s="9">
        <v>28</v>
      </c>
      <c r="B30" s="10" t="s">
        <v>248</v>
      </c>
      <c r="C30" s="10" t="s">
        <v>219</v>
      </c>
      <c r="D30" s="10">
        <v>56.5</v>
      </c>
      <c r="E30" s="9" t="s">
        <v>220</v>
      </c>
      <c r="F30" s="9">
        <v>15</v>
      </c>
      <c r="G30" s="11">
        <v>62.5</v>
      </c>
      <c r="H30" s="12">
        <f>73.59/70.25*G30</f>
        <v>65.4715302491103</v>
      </c>
      <c r="I30" s="12">
        <f t="shared" si="0"/>
        <v>61.8829181494662</v>
      </c>
      <c r="J30" s="9">
        <v>28</v>
      </c>
      <c r="K30" s="9" t="s">
        <v>30</v>
      </c>
    </row>
    <row r="31" ht="18" customHeight="1" spans="1:11">
      <c r="A31" s="9">
        <v>29</v>
      </c>
      <c r="B31" s="10" t="s">
        <v>249</v>
      </c>
      <c r="C31" s="10" t="s">
        <v>219</v>
      </c>
      <c r="D31" s="10">
        <v>48</v>
      </c>
      <c r="E31" s="9" t="s">
        <v>220</v>
      </c>
      <c r="F31" s="9">
        <v>19</v>
      </c>
      <c r="G31" s="11">
        <v>67.67</v>
      </c>
      <c r="H31" s="12">
        <f>73.59/70.25*G31</f>
        <v>70.8873352313167</v>
      </c>
      <c r="I31" s="12">
        <f t="shared" si="0"/>
        <v>61.73240113879</v>
      </c>
      <c r="J31" s="9">
        <v>29</v>
      </c>
      <c r="K31" s="9" t="s">
        <v>30</v>
      </c>
    </row>
    <row r="32" ht="18" customHeight="1" spans="1:11">
      <c r="A32" s="9">
        <v>30</v>
      </c>
      <c r="B32" s="10" t="s">
        <v>250</v>
      </c>
      <c r="C32" s="10" t="s">
        <v>219</v>
      </c>
      <c r="D32" s="10">
        <v>50</v>
      </c>
      <c r="E32" s="9" t="s">
        <v>223</v>
      </c>
      <c r="F32" s="9">
        <v>9</v>
      </c>
      <c r="G32" s="11">
        <v>72.67</v>
      </c>
      <c r="H32" s="12">
        <f>73.59/77.1*G32</f>
        <v>69.3616770428016</v>
      </c>
      <c r="I32" s="12">
        <f t="shared" si="0"/>
        <v>61.6170062256809</v>
      </c>
      <c r="J32" s="9">
        <v>30</v>
      </c>
      <c r="K32" s="9" t="s">
        <v>30</v>
      </c>
    </row>
    <row r="33" ht="18" customHeight="1" spans="1:11">
      <c r="A33" s="9">
        <v>31</v>
      </c>
      <c r="B33" s="10" t="s">
        <v>251</v>
      </c>
      <c r="C33" s="10" t="s">
        <v>219</v>
      </c>
      <c r="D33" s="10">
        <v>46</v>
      </c>
      <c r="E33" s="9" t="s">
        <v>223</v>
      </c>
      <c r="F33" s="9">
        <v>18</v>
      </c>
      <c r="G33" s="11">
        <v>75</v>
      </c>
      <c r="H33" s="12">
        <f>73.59/77.1*G33</f>
        <v>71.5856031128405</v>
      </c>
      <c r="I33" s="12">
        <f t="shared" si="0"/>
        <v>61.3513618677043</v>
      </c>
      <c r="J33" s="9">
        <v>31</v>
      </c>
      <c r="K33" s="9" t="s">
        <v>30</v>
      </c>
    </row>
    <row r="34" ht="18" customHeight="1" spans="1:11">
      <c r="A34" s="9">
        <v>32</v>
      </c>
      <c r="B34" s="10" t="s">
        <v>252</v>
      </c>
      <c r="C34" s="10" t="s">
        <v>219</v>
      </c>
      <c r="D34" s="10">
        <v>47</v>
      </c>
      <c r="E34" s="9" t="s">
        <v>223</v>
      </c>
      <c r="F34" s="9">
        <v>12</v>
      </c>
      <c r="G34" s="11">
        <v>73.83</v>
      </c>
      <c r="H34" s="12">
        <f>73.59/77.1*G34</f>
        <v>70.4688677042802</v>
      </c>
      <c r="I34" s="12">
        <f t="shared" si="0"/>
        <v>61.0813206225681</v>
      </c>
      <c r="J34" s="9">
        <v>32</v>
      </c>
      <c r="K34" s="9" t="s">
        <v>30</v>
      </c>
    </row>
    <row r="35" ht="18" customHeight="1" spans="1:11">
      <c r="A35" s="9">
        <v>33</v>
      </c>
      <c r="B35" s="10" t="s">
        <v>253</v>
      </c>
      <c r="C35" s="10" t="s">
        <v>219</v>
      </c>
      <c r="D35" s="10">
        <v>46</v>
      </c>
      <c r="E35" s="9" t="s">
        <v>223</v>
      </c>
      <c r="F35" s="9">
        <v>16</v>
      </c>
      <c r="G35" s="11">
        <v>74.17</v>
      </c>
      <c r="H35" s="12">
        <f>73.59/77.1*G35</f>
        <v>70.7933891050584</v>
      </c>
      <c r="I35" s="12">
        <f t="shared" si="0"/>
        <v>60.876033463035</v>
      </c>
      <c r="J35" s="9">
        <v>33</v>
      </c>
      <c r="K35" s="9" t="s">
        <v>30</v>
      </c>
    </row>
    <row r="36" ht="18" customHeight="1" spans="1:11">
      <c r="A36" s="9">
        <v>34</v>
      </c>
      <c r="B36" s="10" t="s">
        <v>254</v>
      </c>
      <c r="C36" s="10" t="s">
        <v>219</v>
      </c>
      <c r="D36" s="10">
        <v>50</v>
      </c>
      <c r="E36" s="9" t="s">
        <v>220</v>
      </c>
      <c r="F36" s="9">
        <v>8</v>
      </c>
      <c r="G36" s="11">
        <v>64.83</v>
      </c>
      <c r="H36" s="12">
        <f>73.59/70.25*G36</f>
        <v>67.9123088967972</v>
      </c>
      <c r="I36" s="12">
        <f t="shared" si="0"/>
        <v>60.7473853380783</v>
      </c>
      <c r="J36" s="9">
        <v>34</v>
      </c>
      <c r="K36" s="9" t="s">
        <v>30</v>
      </c>
    </row>
    <row r="37" ht="18" customHeight="1" spans="1:11">
      <c r="A37" s="9">
        <v>35</v>
      </c>
      <c r="B37" s="10" t="s">
        <v>255</v>
      </c>
      <c r="C37" s="10" t="s">
        <v>219</v>
      </c>
      <c r="D37" s="10">
        <v>46.5</v>
      </c>
      <c r="E37" s="9" t="s">
        <v>223</v>
      </c>
      <c r="F37" s="9">
        <v>17</v>
      </c>
      <c r="G37" s="11">
        <v>72.67</v>
      </c>
      <c r="H37" s="12">
        <f>73.59/77.1*G37</f>
        <v>69.3616770428016</v>
      </c>
      <c r="I37" s="12">
        <f t="shared" si="0"/>
        <v>60.2170062256809</v>
      </c>
      <c r="J37" s="9">
        <v>35</v>
      </c>
      <c r="K37" s="9" t="s">
        <v>30</v>
      </c>
    </row>
    <row r="38" ht="18" customHeight="1" spans="1:11">
      <c r="A38" s="9">
        <v>36</v>
      </c>
      <c r="B38" s="10" t="s">
        <v>256</v>
      </c>
      <c r="C38" s="10" t="s">
        <v>219</v>
      </c>
      <c r="D38" s="10">
        <v>47</v>
      </c>
      <c r="E38" s="9" t="s">
        <v>220</v>
      </c>
      <c r="F38" s="9">
        <v>20</v>
      </c>
      <c r="G38" s="11">
        <v>65.83</v>
      </c>
      <c r="H38" s="12">
        <f>73.59/70.25*G38</f>
        <v>68.9598533807829</v>
      </c>
      <c r="I38" s="12">
        <f t="shared" si="0"/>
        <v>60.1759120284698</v>
      </c>
      <c r="J38" s="9">
        <v>36</v>
      </c>
      <c r="K38" s="9" t="s">
        <v>30</v>
      </c>
    </row>
    <row r="39" ht="18" customHeight="1" spans="1:11">
      <c r="A39" s="9">
        <v>37</v>
      </c>
      <c r="B39" s="10" t="s">
        <v>257</v>
      </c>
      <c r="C39" s="10" t="s">
        <v>219</v>
      </c>
      <c r="D39" s="10">
        <v>51</v>
      </c>
      <c r="E39" s="9" t="s">
        <v>220</v>
      </c>
      <c r="F39" s="9">
        <v>1</v>
      </c>
      <c r="G39" s="11">
        <v>62.5</v>
      </c>
      <c r="H39" s="12">
        <f>73.59/70.25*G39</f>
        <v>65.4715302491103</v>
      </c>
      <c r="I39" s="12">
        <f t="shared" si="0"/>
        <v>59.6829181494662</v>
      </c>
      <c r="J39" s="9">
        <v>37</v>
      </c>
      <c r="K39" s="9" t="s">
        <v>30</v>
      </c>
    </row>
    <row r="40" ht="18" customHeight="1" spans="1:11">
      <c r="A40" s="9">
        <v>38</v>
      </c>
      <c r="B40" s="10" t="s">
        <v>258</v>
      </c>
      <c r="C40" s="10" t="s">
        <v>219</v>
      </c>
      <c r="D40" s="10">
        <v>46.5</v>
      </c>
      <c r="E40" s="9" t="s">
        <v>220</v>
      </c>
      <c r="F40" s="9">
        <v>21</v>
      </c>
      <c r="G40" s="11">
        <v>65</v>
      </c>
      <c r="H40" s="12">
        <f>73.59/70.25*G40</f>
        <v>68.0903914590747</v>
      </c>
      <c r="I40" s="12">
        <f t="shared" si="0"/>
        <v>59.4542348754448</v>
      </c>
      <c r="J40" s="9">
        <v>38</v>
      </c>
      <c r="K40" s="9" t="s">
        <v>30</v>
      </c>
    </row>
    <row r="41" ht="18" customHeight="1" spans="1:11">
      <c r="A41" s="9">
        <v>39</v>
      </c>
      <c r="B41" s="10" t="s">
        <v>259</v>
      </c>
      <c r="C41" s="10" t="s">
        <v>219</v>
      </c>
      <c r="D41" s="10">
        <v>48.5</v>
      </c>
      <c r="E41" s="9" t="s">
        <v>223</v>
      </c>
      <c r="F41" s="9">
        <v>19</v>
      </c>
      <c r="G41" s="11">
        <v>69.67</v>
      </c>
      <c r="H41" s="12">
        <f>73.59/77.1*G41</f>
        <v>66.4982529182879</v>
      </c>
      <c r="I41" s="12">
        <f t="shared" si="0"/>
        <v>59.2989517509728</v>
      </c>
      <c r="J41" s="9">
        <v>39</v>
      </c>
      <c r="K41" s="9" t="s">
        <v>30</v>
      </c>
    </row>
    <row r="42" ht="18" customHeight="1" spans="1:11">
      <c r="A42" s="9">
        <v>40</v>
      </c>
      <c r="B42" s="10" t="s">
        <v>260</v>
      </c>
      <c r="C42" s="10" t="s">
        <v>219</v>
      </c>
      <c r="D42" s="10">
        <v>49</v>
      </c>
      <c r="E42" s="9" t="s">
        <v>220</v>
      </c>
      <c r="F42" s="9">
        <v>14</v>
      </c>
      <c r="G42" s="11">
        <v>62.33</v>
      </c>
      <c r="H42" s="12">
        <f>73.59/70.25*G42</f>
        <v>65.2934476868327</v>
      </c>
      <c r="I42" s="12">
        <f t="shared" si="0"/>
        <v>58.7760686120996</v>
      </c>
      <c r="J42" s="9">
        <v>40</v>
      </c>
      <c r="K42" s="9" t="s">
        <v>30</v>
      </c>
    </row>
    <row r="43" ht="18" customHeight="1" spans="1:11">
      <c r="A43" s="9">
        <v>41</v>
      </c>
      <c r="B43" s="10" t="s">
        <v>261</v>
      </c>
      <c r="C43" s="10" t="s">
        <v>219</v>
      </c>
      <c r="D43" s="10">
        <v>46.5</v>
      </c>
      <c r="E43" s="9" t="s">
        <v>223</v>
      </c>
      <c r="F43" s="9">
        <v>3</v>
      </c>
      <c r="G43" s="11">
        <v>70</v>
      </c>
      <c r="H43" s="12">
        <f>73.59/77.1*G43</f>
        <v>66.8132295719845</v>
      </c>
      <c r="I43" s="12">
        <f t="shared" si="0"/>
        <v>58.6879377431907</v>
      </c>
      <c r="J43" s="9">
        <v>41</v>
      </c>
      <c r="K43" s="9" t="s">
        <v>30</v>
      </c>
    </row>
  </sheetData>
  <sortState ref="A3:L43">
    <sortCondition ref="J3:J43"/>
  </sortState>
  <mergeCells count="1">
    <mergeCell ref="A1:K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市控编小学语文</vt:lpstr>
      <vt:lpstr>生源地</vt:lpstr>
      <vt:lpstr>市控编小学数学 </vt:lpstr>
      <vt:lpstr>市控编小学英语</vt:lpstr>
      <vt:lpstr>市控编小学思品</vt:lpstr>
      <vt:lpstr>市控编小学科学</vt:lpstr>
      <vt:lpstr>市控编小学综合实践</vt:lpstr>
      <vt:lpstr>特教</vt:lpstr>
      <vt:lpstr>市控编农村学前教育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2019-07-05T02:42:00Z</dcterms:created>
  <dcterms:modified xsi:type="dcterms:W3CDTF">2001-12-31T22:31:58Z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